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240" yWindow="105" windowWidth="11055" windowHeight="8010" tabRatio="710"/>
  </bookViews>
  <sheets>
    <sheet name="offerta economica LOTTO 1" sheetId="1" r:id="rId1"/>
  </sheets>
  <definedNames>
    <definedName name="_xlnm.Print_Area" localSheetId="0">'offerta economica LOTTO 1'!$A$1:$K$264</definedName>
    <definedName name="_xlnm.Print_Titles" localSheetId="0">'offerta economica LOTTO 1'!$2:$2</definedName>
  </definedNames>
  <calcPr calcId="152511"/>
</workbook>
</file>

<file path=xl/calcChain.xml><?xml version="1.0" encoding="utf-8"?>
<calcChain xmlns="http://schemas.openxmlformats.org/spreadsheetml/2006/main">
  <c r="J172" i="1" l="1"/>
  <c r="J169" i="1"/>
  <c r="J168" i="1"/>
  <c r="J166" i="1"/>
  <c r="J165" i="1"/>
  <c r="J164" i="1"/>
  <c r="I172" i="1"/>
  <c r="I171" i="1"/>
  <c r="J171" i="1" s="1"/>
  <c r="I170" i="1"/>
  <c r="J170" i="1" s="1"/>
  <c r="I169" i="1"/>
  <c r="I168" i="1"/>
  <c r="I167" i="1"/>
  <c r="J167" i="1" s="1"/>
  <c r="I166" i="1"/>
  <c r="I165" i="1"/>
  <c r="I164" i="1"/>
  <c r="I161" i="1"/>
  <c r="J161" i="1" s="1"/>
  <c r="I160" i="1"/>
  <c r="J160" i="1" s="1"/>
  <c r="I157" i="1"/>
  <c r="J157" i="1" s="1"/>
  <c r="I156" i="1"/>
  <c r="J156" i="1" s="1"/>
  <c r="I155" i="1"/>
  <c r="J155" i="1" s="1"/>
  <c r="I154" i="1"/>
  <c r="J154" i="1" s="1"/>
  <c r="I151" i="1"/>
  <c r="J151" i="1" s="1"/>
  <c r="I150" i="1"/>
  <c r="J150" i="1" s="1"/>
  <c r="I147" i="1"/>
  <c r="J147" i="1" s="1"/>
  <c r="I144" i="1"/>
  <c r="J144" i="1" s="1"/>
  <c r="I143" i="1"/>
  <c r="J143" i="1" s="1"/>
  <c r="I140" i="1"/>
  <c r="J140" i="1" s="1"/>
  <c r="J137" i="1"/>
  <c r="I137" i="1"/>
  <c r="I136" i="1"/>
  <c r="J136" i="1" s="1"/>
  <c r="I133" i="1"/>
  <c r="J133" i="1" s="1"/>
  <c r="I132" i="1"/>
  <c r="J132" i="1" s="1"/>
  <c r="I130" i="1"/>
  <c r="J130" i="1" s="1"/>
  <c r="I129" i="1"/>
  <c r="J129" i="1" s="1"/>
  <c r="I127" i="1"/>
  <c r="J127" i="1" s="1"/>
  <c r="I126" i="1"/>
  <c r="J126" i="1" s="1"/>
  <c r="I124" i="1"/>
  <c r="J124" i="1" s="1"/>
  <c r="I123" i="1"/>
  <c r="J123" i="1" s="1"/>
  <c r="I121" i="1"/>
  <c r="J121" i="1" s="1"/>
  <c r="I120" i="1"/>
  <c r="J120" i="1" s="1"/>
  <c r="I118" i="1"/>
  <c r="J118" i="1" s="1"/>
  <c r="I117" i="1"/>
  <c r="J117" i="1" s="1"/>
  <c r="D170" i="1"/>
  <c r="F170" i="1" s="1"/>
  <c r="D167" i="1"/>
  <c r="F167" i="1" s="1"/>
  <c r="F164" i="1"/>
  <c r="F161" i="1"/>
  <c r="F160" i="1"/>
  <c r="F154" i="1"/>
  <c r="F158" i="1" s="1"/>
  <c r="F150" i="1"/>
  <c r="E148" i="1"/>
  <c r="F144" i="1"/>
  <c r="F143" i="1"/>
  <c r="E141" i="1"/>
  <c r="F140" i="1"/>
  <c r="F141" i="1" s="1"/>
  <c r="F137" i="1"/>
  <c r="F133" i="1"/>
  <c r="F132" i="1"/>
  <c r="F130" i="1"/>
  <c r="F129" i="1"/>
  <c r="F127" i="1"/>
  <c r="F126" i="1"/>
  <c r="F124" i="1"/>
  <c r="F123" i="1"/>
  <c r="F121" i="1"/>
  <c r="F120" i="1"/>
  <c r="F118" i="1"/>
  <c r="F117" i="1"/>
  <c r="F162" i="1" l="1"/>
  <c r="F145" i="1"/>
  <c r="F173" i="1"/>
  <c r="E138" i="1"/>
  <c r="F136" i="1"/>
  <c r="F138" i="1" s="1"/>
  <c r="F147" i="1"/>
  <c r="F148" i="1" s="1"/>
  <c r="E145" i="1"/>
  <c r="F134" i="1"/>
  <c r="E134" i="1"/>
  <c r="F151" i="1" l="1"/>
  <c r="F152" i="1" s="1"/>
  <c r="E175" i="1" s="1"/>
  <c r="E152" i="1"/>
  <c r="E158" i="1" l="1"/>
  <c r="J175" i="1"/>
  <c r="C92" i="1" s="1"/>
  <c r="J178" i="1" l="1"/>
  <c r="F97" i="1" s="1"/>
</calcChain>
</file>

<file path=xl/sharedStrings.xml><?xml version="1.0" encoding="utf-8"?>
<sst xmlns="http://schemas.openxmlformats.org/spreadsheetml/2006/main" count="158" uniqueCount="106">
  <si>
    <t>Unità di misura</t>
  </si>
  <si>
    <t>Quantità annuale</t>
  </si>
  <si>
    <t>Foglio BN Fronte</t>
  </si>
  <si>
    <t>Foglio base</t>
  </si>
  <si>
    <t>Pezzo</t>
  </si>
  <si>
    <t>Foglio aggiuntivo</t>
  </si>
  <si>
    <t>Foglio BN Fronte/Retro</t>
  </si>
  <si>
    <t>Foglio Hight Light Color Fronte/Retro</t>
  </si>
  <si>
    <t>Foglio quadricromia Fronte</t>
  </si>
  <si>
    <t>Foglio quadricromia Fronte/Retro</t>
  </si>
  <si>
    <t>Materiali</t>
  </si>
  <si>
    <t>Busta con personalizzazione</t>
  </si>
  <si>
    <t>Indirizzo</t>
  </si>
  <si>
    <t>Stoccaggio generato nel corso di vigenza contrattuale</t>
  </si>
  <si>
    <t>Recupero on demand</t>
  </si>
  <si>
    <t xml:space="preserve">Attività trasversali ai Servizi </t>
  </si>
  <si>
    <t>Documento</t>
  </si>
  <si>
    <t>valore annuale</t>
  </si>
  <si>
    <t>Archiviazione ottica Corrispondenza in uscita</t>
  </si>
  <si>
    <t>Foglio HighLight Color Fronte</t>
  </si>
  <si>
    <t>tipo servizio</t>
  </si>
  <si>
    <t>BASE D'ASTA  LOTTO 1</t>
  </si>
  <si>
    <t>OFFERTA ECONOMICA  LOTTO 1</t>
  </si>
  <si>
    <t>Canone mese</t>
  </si>
  <si>
    <t>tariffa (IVA esclusa)</t>
  </si>
  <si>
    <t>Tariffa offerta (IVA esclusa)</t>
  </si>
  <si>
    <t>Valore triennale</t>
  </si>
  <si>
    <t>Istruzioni :</t>
  </si>
  <si>
    <t>OFFERTA  ECONOMICA</t>
  </si>
  <si>
    <t xml:space="preserve">LOTTO 1   -   Servizi di gestione integrata della Corrispondenza </t>
  </si>
  <si>
    <t>Via Ciro il Grande, 21 – 00144 Roma</t>
  </si>
  <si>
    <t>tel. +390659054322 - fax +390659054240</t>
  </si>
  <si>
    <t>C.F. 80078750587 - P.IVA 02121151001</t>
  </si>
  <si>
    <t>Dichiarazione dell'Offerta economica per il Lotto 1</t>
  </si>
  <si>
    <t>Il sottoscritto</t>
  </si>
  <si>
    <t>nato a</t>
  </si>
  <si>
    <t>in qualità di rappresentante legale dell'operatore economico:</t>
  </si>
  <si>
    <t>il</t>
  </si>
  <si>
    <t>(denominazione o ragione sociale)</t>
  </si>
  <si>
    <t>con sede in</t>
  </si>
  <si>
    <t xml:space="preserve">p. IVA </t>
  </si>
  <si>
    <t xml:space="preserve">  C.F.</t>
  </si>
  <si>
    <t xml:space="preserve">presenta  la  seguente  Offerta Economica  ed  accetta  esplicitamente  ed  incondizionatamente tutte  le  </t>
  </si>
  <si>
    <t xml:space="preserve">obbligazioni  e  le  condizioni  contenute  nel  Bando  di  Gara,  nel  Disciplinare  di  Gara,  nel  Capitolato Tecnico,  </t>
  </si>
  <si>
    <t xml:space="preserve">nello  Schema  di  Contratto  e  negli  altri  allegati,  dichiarando  di  essere  disposto  ad  assumere  l’affidamento </t>
  </si>
  <si>
    <t xml:space="preserve">dei:   “Servizi di gestione integrata e recapito della corrispondenza automatizzata dell'INPS”   </t>
  </si>
  <si>
    <t xml:space="preserve">per il  LOTTO 1   -   Servizi di gestione integrata della Corrispondenza </t>
  </si>
  <si>
    <t>in cifre (IVA esclusa)</t>
  </si>
  <si>
    <t>in lettere (IVA esclusa)</t>
  </si>
  <si>
    <t>Scheda  per il calcolo dell'Offerta  economica - Lotto 1</t>
  </si>
  <si>
    <t>COSTO DEL PERSONALE</t>
  </si>
  <si>
    <t>Valutato sulla base dei minimi salariali definiti dalla contrattazione collettiva nazionale di settore tra le organizzazioni sindacali dei lavoratori e le organizzazioni dei datori di lavoro comparativamente più rappresentative sul piano nazionale e delle voci retributive previste dalla contrattazione integrativa di secondo livello</t>
  </si>
  <si>
    <t>(in cifre)</t>
  </si>
  <si>
    <t>(in lettere)</t>
  </si>
  <si>
    <t>gli importi sono IVA esclusa</t>
  </si>
  <si>
    <t>Declaratoria obbligatoria dei  CONTRATTI  COLLETTIVI  NAZIONALI, della CONTRATTAZIONE INTEGRATIVA DI SECONDO LIVELLO e degli ACCORDI COLLETTIVI applicati al personale preposto all'Appalto</t>
  </si>
  <si>
    <t>Tipologia, settore e denominazione della fonte di contrattazione collettiva  e di contrattazione integrativa di secondo livello</t>
  </si>
  <si>
    <t>Data di stipula</t>
  </si>
  <si>
    <t>Rinnovo (eventuale)</t>
  </si>
  <si>
    <t>Data di efficacia finale</t>
  </si>
  <si>
    <t>COSTI  IN MATERIA DI SALUTE E SICUREZZA</t>
  </si>
  <si>
    <t>Costi per le misure di adempimento delle disposizioni in materia di salute e sicurezza nei luoghi di lavoro</t>
  </si>
  <si>
    <t>DICHIARAZIONI</t>
  </si>
  <si>
    <t xml:space="preserve">    è consapevole che in caso di discordanza tra i prezzi unitari e il valore complessivamente offerto, i prezzi unitari prevarranno sul valore complessivo e, di conseguenza, si provvederà a rideterminare l’esatto valore complessivo, fermi restando i prezzi unitari offerti; </t>
  </si>
  <si>
    <t xml:space="preserve">    la presente offerta è irrevocabile ed impegnativa sino al 180° (centottantesimo) giorno successivo alla data di scadenza del termine di presentazione;</t>
  </si>
  <si>
    <t xml:space="preserve">    è consapevole che, in caso di indicazione di offerta recante un numero di cifre decimali dopo la virgola superiore a due, saranno considerate esclusivamente le prime due cifre decimali, senza procedere ad alcun arrotondamento;</t>
  </si>
  <si>
    <t xml:space="preserve">   Il sottoscritto dichiara inoltre che:</t>
  </si>
  <si>
    <t>    è consapevole che i prezzi offerti sono omnicomprensivi di quanto previsto negli atti di gara e, comunque, i corrispettivi spettanti in caso di aggiudicazione rispettano le disposizioni vigenti in materia di costo del lavoro e di costi della sicurezza, secondo i valori sopra esposti;</t>
  </si>
  <si>
    <t>    è consapevole che detta offerta non vincolerà in alcun modo l’Istituto;</t>
  </si>
  <si>
    <t xml:space="preserve">    ha preso cognizione di tutte le circostanze generali e speciali che possono interessare l’esecuzione di tutte le prestazioni oggetto del contratto, e di tali circostanze ha tenuto conto nella determinazione del prezzo offerto, ritenuto remunerativo.</t>
  </si>
  <si>
    <t>luogo</t>
  </si>
  <si>
    <t>data</t>
  </si>
  <si>
    <t>operatore economico</t>
  </si>
  <si>
    <t>sottoscrizione</t>
  </si>
  <si>
    <t>( in caso di RTI e consorzi costituendi, la presente Offerta Economica deve essere sottoscritta da tutti gli operatori raggruppati o consorziati )</t>
  </si>
  <si>
    <t>( Allegato 4A  al Disciplinare di Gara )</t>
  </si>
  <si>
    <t xml:space="preserve">      ISTITUTO  NAZIONALE  PREVIDENZA  SOCIALE</t>
  </si>
  <si>
    <t xml:space="preserve">      Direzione  Centrale  Risorse  Strumentali</t>
  </si>
  <si>
    <t xml:space="preserve">     CENTRALE  UNICA  ACQUISTI</t>
  </si>
  <si>
    <t>Dichiara che beneficia di sgravi salariali applicati al personale preposto all’appalto in virtù dei seguenti riferimenti normativi e regolamentari:</t>
  </si>
  <si>
    <t>Ribasso offerto</t>
  </si>
  <si>
    <t>RIBASSO  OFFERTO</t>
  </si>
  <si>
    <t>Attività di stampa e contestuale acquisizione digitale</t>
  </si>
  <si>
    <t>foglio</t>
  </si>
  <si>
    <t>totale</t>
  </si>
  <si>
    <t>Cartolina di ricevimento</t>
  </si>
  <si>
    <t xml:space="preserve">Normalizzazione indirizzi Corrispondenza </t>
  </si>
  <si>
    <t>Normalizzazione corrispondenza in uscita (a richiesta) on-line</t>
  </si>
  <si>
    <t>Gestione e digitalizzazione dei ritorni della corrispondenza in uscita (raccomandate)</t>
  </si>
  <si>
    <t>Avvisi di ricevimento (gestione cartaceo + acquisizione immagine + data-entry)</t>
  </si>
  <si>
    <t>Esiti negativi di recapito (gestione cartaceo + acquisizione immagine + data-entry)</t>
  </si>
  <si>
    <t>Gestione dei ritorni della corrispondenza in uscita (non raccomandata)</t>
  </si>
  <si>
    <t>Esiti negativi di recapito (gestione cartaceo + data-entry)</t>
  </si>
  <si>
    <t>Archiviazione ottica delle immagini documenti inviati (corrente)</t>
  </si>
  <si>
    <t>pagina anno</t>
  </si>
  <si>
    <t>Archiviazione ottica delle immagini dei ritorni delle raccomandate (corrente)</t>
  </si>
  <si>
    <t>Attività propedeutiche alla Conservazione a norma da parte dell'Istituto</t>
  </si>
  <si>
    <t>Stoccaggio cartaceo dei ritorni e relativa gestione</t>
  </si>
  <si>
    <t>Documento anno</t>
  </si>
  <si>
    <t>Supporto consulenziale, organizzativo e tecnologico ed informatico - Produzione di format, comp. grafica, personal. (pre-processing)</t>
  </si>
  <si>
    <t>Digitalizzazione di documenti cartacei prodotti dalla Direzione Generale o dalle Sedi territoriali   (a richiesta)</t>
  </si>
  <si>
    <t>Digitalizzazione di documenti cartacei prodotti dalla Direzione Generale o dalle Sedi territoriali + data-entry   (a richiesta)</t>
  </si>
  <si>
    <t>Predisposizione di supporti informatici da riversare sul sistema di Conservazione a norma di proprietà dell'Istituto per i documenti correnti (ritorni raccomandate)</t>
  </si>
  <si>
    <t>Procedura aperta di carattere comunitario, volta alla stipula di un Accordo Quadro con unico Fornitore ai sensi degli artt. 54, comma 3 e 60 del D.Lgs. n. 50 del 18 aprile 2016, volta all’affidamento dei “Servizi di gestione integrata e recapito della corrispondenza automatizzata dell’INPS”, suddivisa in 4 Lotti.</t>
  </si>
  <si>
    <t>inserire  le tariffe offerte per ciascun servizio</t>
  </si>
  <si>
    <t>valore triennale (IVA esclusa)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</si>
</sst>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.0000_-;\-&quot;€&quot;\ * #,##0.0000_-;_-&quot;€&quot;\ * &quot;-&quot;????_-;_-@_-"/>
    <numFmt numFmtId="166" formatCode="&quot;€&quot;\ #,##0.00"/>
    <numFmt numFmtId="167" formatCode="[$-410]d\ mmmm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u/>
      <sz val="14"/>
      <name val="Verdana"/>
      <family val="2"/>
    </font>
    <font>
      <sz val="12"/>
      <color theme="1"/>
      <name val="Verdana"/>
      <family val="2"/>
    </font>
    <font>
      <sz val="11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165" fontId="11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12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44" fontId="2" fillId="0" borderId="1" xfId="1" applyNumberFormat="1" applyFont="1" applyFill="1" applyBorder="1" applyAlignment="1" applyProtection="1">
      <alignment horizontal="right" vertical="center" wrapText="1"/>
    </xf>
    <xf numFmtId="0" fontId="3" fillId="4" borderId="13" xfId="0" applyFont="1" applyFill="1" applyBorder="1" applyAlignment="1" applyProtection="1">
      <alignment vertical="center"/>
    </xf>
    <xf numFmtId="44" fontId="2" fillId="0" borderId="17" xfId="1" applyNumberFormat="1" applyFont="1" applyFill="1" applyBorder="1" applyAlignment="1" applyProtection="1">
      <alignment horizontal="right" vertical="center" wrapText="1"/>
    </xf>
    <xf numFmtId="44" fontId="2" fillId="0" borderId="18" xfId="1" applyNumberFormat="1" applyFont="1" applyFill="1" applyBorder="1" applyAlignment="1" applyProtection="1">
      <alignment horizontal="right" vertical="center" wrapText="1"/>
    </xf>
    <xf numFmtId="44" fontId="2" fillId="0" borderId="20" xfId="1" applyNumberFormat="1" applyFont="1" applyFill="1" applyBorder="1" applyAlignment="1" applyProtection="1">
      <alignment horizontal="right" vertical="center" wrapText="1"/>
    </xf>
    <xf numFmtId="44" fontId="2" fillId="0" borderId="21" xfId="1" applyNumberFormat="1" applyFont="1" applyFill="1" applyBorder="1" applyAlignment="1" applyProtection="1">
      <alignment horizontal="right" vertical="center" wrapText="1"/>
    </xf>
    <xf numFmtId="44" fontId="2" fillId="0" borderId="11" xfId="1" applyNumberFormat="1" applyFont="1" applyFill="1" applyBorder="1" applyAlignment="1" applyProtection="1">
      <alignment horizontal="right" vertical="center" wrapText="1"/>
    </xf>
    <xf numFmtId="44" fontId="10" fillId="5" borderId="25" xfId="1" applyNumberFormat="1" applyFont="1" applyFill="1" applyBorder="1" applyAlignment="1" applyProtection="1">
      <alignment horizontal="right" vertical="center" wrapText="1"/>
    </xf>
    <xf numFmtId="165" fontId="15" fillId="0" borderId="0" xfId="0" applyNumberFormat="1" applyFont="1" applyAlignment="1" applyProtection="1">
      <alignment horizontal="right" vertical="center" wrapText="1"/>
    </xf>
    <xf numFmtId="165" fontId="14" fillId="0" borderId="0" xfId="0" applyNumberFormat="1" applyFont="1" applyAlignment="1" applyProtection="1">
      <alignment horizontal="right" vertical="center" wrapText="1"/>
    </xf>
    <xf numFmtId="44" fontId="14" fillId="0" borderId="0" xfId="0" applyNumberFormat="1" applyFont="1" applyAlignment="1" applyProtection="1">
      <alignment horizontal="right" vertical="center" wrapText="1"/>
    </xf>
    <xf numFmtId="165" fontId="18" fillId="0" borderId="0" xfId="0" applyNumberFormat="1" applyFont="1" applyAlignment="1" applyProtection="1">
      <alignment horizontal="right" vertical="center" wrapText="1"/>
    </xf>
    <xf numFmtId="165" fontId="17" fillId="0" borderId="0" xfId="0" applyNumberFormat="1" applyFont="1" applyAlignment="1" applyProtection="1">
      <alignment horizontal="right" vertical="center" wrapText="1"/>
    </xf>
    <xf numFmtId="44" fontId="17" fillId="0" borderId="0" xfId="0" applyNumberFormat="1" applyFont="1" applyAlignment="1" applyProtection="1">
      <alignment horizontal="right" vertical="center" wrapText="1"/>
    </xf>
    <xf numFmtId="10" fontId="18" fillId="2" borderId="25" xfId="0" applyNumberFormat="1" applyFont="1" applyFill="1" applyBorder="1" applyAlignment="1" applyProtection="1">
      <alignment horizontal="center" vertical="center" wrapText="1"/>
    </xf>
    <xf numFmtId="165" fontId="11" fillId="2" borderId="10" xfId="0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0" applyNumberFormat="1" applyFont="1" applyBorder="1" applyAlignment="1" applyProtection="1">
      <alignment horizontal="center" vertical="center" wrapText="1"/>
      <protection locked="0"/>
    </xf>
    <xf numFmtId="44" fontId="2" fillId="0" borderId="41" xfId="1" applyNumberFormat="1" applyFont="1" applyFill="1" applyBorder="1" applyAlignment="1" applyProtection="1">
      <alignment horizontal="right" vertical="center" wrapText="1"/>
    </xf>
    <xf numFmtId="44" fontId="2" fillId="0" borderId="42" xfId="1" applyNumberFormat="1" applyFont="1" applyFill="1" applyBorder="1" applyAlignment="1" applyProtection="1">
      <alignment horizontal="right" vertical="center" wrapText="1"/>
    </xf>
    <xf numFmtId="165" fontId="11" fillId="2" borderId="40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1" xfId="1" applyNumberFormat="1" applyFont="1" applyFill="1" applyBorder="1" applyAlignment="1" applyProtection="1">
      <alignment horizontal="center" vertical="center" wrapText="1"/>
    </xf>
    <xf numFmtId="44" fontId="2" fillId="0" borderId="11" xfId="1" applyNumberFormat="1" applyFont="1" applyFill="1" applyBorder="1" applyAlignment="1" applyProtection="1">
      <alignment horizontal="center" vertical="center" wrapText="1"/>
    </xf>
    <xf numFmtId="165" fontId="10" fillId="5" borderId="22" xfId="0" applyNumberFormat="1" applyFont="1" applyFill="1" applyBorder="1" applyAlignment="1" applyProtection="1">
      <alignment horizontal="center" vertical="center" wrapText="1"/>
    </xf>
    <xf numFmtId="165" fontId="10" fillId="5" borderId="24" xfId="0" applyNumberFormat="1" applyFont="1" applyFill="1" applyBorder="1" applyAlignment="1" applyProtection="1">
      <alignment horizontal="center" vertical="center" wrapText="1"/>
    </xf>
    <xf numFmtId="165" fontId="18" fillId="2" borderId="22" xfId="0" applyNumberFormat="1" applyFont="1" applyFill="1" applyBorder="1" applyAlignment="1" applyProtection="1">
      <alignment horizontal="center" vertical="center" wrapText="1"/>
    </xf>
    <xf numFmtId="165" fontId="18" fillId="2" borderId="24" xfId="0" applyNumberFormat="1" applyFont="1" applyFill="1" applyBorder="1" applyAlignment="1" applyProtection="1">
      <alignment horizontal="center" vertical="center" wrapText="1"/>
    </xf>
    <xf numFmtId="49" fontId="17" fillId="0" borderId="22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24" xfId="0" applyNumberFormat="1" applyFont="1" applyBorder="1" applyAlignment="1" applyProtection="1">
      <alignment horizontal="center" vertical="center" wrapText="1"/>
      <protection locked="0"/>
    </xf>
    <xf numFmtId="44" fontId="2" fillId="0" borderId="39" xfId="1" applyNumberFormat="1" applyFont="1" applyFill="1" applyBorder="1" applyAlignment="1" applyProtection="1">
      <alignment horizontal="center" vertical="center" wrapText="1"/>
    </xf>
    <xf numFmtId="44" fontId="2" fillId="0" borderId="6" xfId="1" applyNumberFormat="1" applyFont="1" applyFill="1" applyBorder="1" applyAlignment="1" applyProtection="1">
      <alignment horizontal="center" vertical="center" wrapText="1"/>
    </xf>
    <xf numFmtId="44" fontId="2" fillId="0" borderId="44" xfId="1" applyNumberFormat="1" applyFont="1" applyFill="1" applyBorder="1" applyAlignment="1" applyProtection="1">
      <alignment horizontal="center" vertical="center" wrapText="1"/>
    </xf>
    <xf numFmtId="44" fontId="2" fillId="0" borderId="15" xfId="1" applyNumberFormat="1" applyFont="1" applyFill="1" applyBorder="1" applyAlignment="1" applyProtection="1">
      <alignment horizontal="center" vertical="center" wrapText="1"/>
    </xf>
    <xf numFmtId="4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center" vertical="center" wrapText="1"/>
      <protection locked="0"/>
    </xf>
    <xf numFmtId="165" fontId="7" fillId="5" borderId="7" xfId="0" applyNumberFormat="1" applyFont="1" applyFill="1" applyBorder="1" applyAlignment="1" applyProtection="1">
      <alignment horizontal="center" vertical="center" wrapText="1"/>
    </xf>
    <xf numFmtId="165" fontId="7" fillId="5" borderId="8" xfId="0" applyNumberFormat="1" applyFont="1" applyFill="1" applyBorder="1" applyAlignment="1" applyProtection="1">
      <alignment horizontal="center" vertical="center" wrapText="1"/>
    </xf>
    <xf numFmtId="165" fontId="7" fillId="5" borderId="9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165" fontId="12" fillId="5" borderId="10" xfId="0" applyNumberFormat="1" applyFont="1" applyFill="1" applyBorder="1" applyAlignment="1" applyProtection="1">
      <alignment horizontal="center" vertical="center" wrapText="1"/>
    </xf>
    <xf numFmtId="165" fontId="12" fillId="5" borderId="1" xfId="0" applyNumberFormat="1" applyFont="1" applyFill="1" applyBorder="1" applyAlignment="1" applyProtection="1">
      <alignment horizontal="center" vertical="center" wrapText="1"/>
    </xf>
    <xf numFmtId="44" fontId="12" fillId="5" borderId="11" xfId="0" applyNumberFormat="1" applyFont="1" applyFill="1" applyBorder="1" applyAlignment="1" applyProtection="1">
      <alignment horizontal="center" vertical="center" wrapText="1"/>
    </xf>
    <xf numFmtId="165" fontId="11" fillId="2" borderId="10" xfId="1" applyNumberFormat="1" applyFont="1" applyFill="1" applyBorder="1" applyAlignment="1" applyProtection="1">
      <alignment horizontal="right" vertical="center" wrapText="1"/>
      <protection locked="0"/>
    </xf>
    <xf numFmtId="165" fontId="11" fillId="2" borderId="43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12" xfId="0" applyFont="1" applyFill="1" applyBorder="1" applyAlignment="1" applyProtection="1">
      <alignment horizontal="right" vertical="center"/>
    </xf>
    <xf numFmtId="0" fontId="8" fillId="4" borderId="10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</xf>
    <xf numFmtId="0" fontId="8" fillId="4" borderId="11" xfId="0" applyFont="1" applyFill="1" applyBorder="1" applyAlignment="1" applyProtection="1">
      <alignment vertical="center"/>
    </xf>
    <xf numFmtId="0" fontId="8" fillId="7" borderId="10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vertical="center"/>
    </xf>
    <xf numFmtId="0" fontId="8" fillId="7" borderId="11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vertical="center"/>
    </xf>
    <xf numFmtId="165" fontId="11" fillId="2" borderId="50" xfId="1" applyNumberFormat="1" applyFont="1" applyFill="1" applyBorder="1" applyAlignment="1" applyProtection="1">
      <alignment horizontal="right" vertical="center" wrapText="1"/>
      <protection locked="0"/>
    </xf>
    <xf numFmtId="44" fontId="2" fillId="0" borderId="36" xfId="1" applyNumberFormat="1" applyFont="1" applyFill="1" applyBorder="1" applyAlignment="1" applyProtection="1">
      <alignment horizontal="center" vertical="center" wrapText="1"/>
    </xf>
    <xf numFmtId="44" fontId="2" fillId="0" borderId="51" xfId="1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14" fontId="22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14" fontId="4" fillId="0" borderId="22" xfId="0" applyNumberFormat="1" applyFont="1" applyBorder="1" applyAlignment="1" applyProtection="1">
      <alignment horizontal="center" vertical="center" wrapText="1"/>
      <protection locked="0"/>
    </xf>
    <xf numFmtId="14" fontId="4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right" vertical="center" wrapText="1"/>
    </xf>
    <xf numFmtId="44" fontId="14" fillId="0" borderId="0" xfId="0" applyNumberFormat="1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3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right" vertical="center" wrapText="1"/>
    </xf>
    <xf numFmtId="44" fontId="17" fillId="0" borderId="0" xfId="0" applyNumberFormat="1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165" fontId="17" fillId="0" borderId="0" xfId="0" applyNumberFormat="1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44" fontId="18" fillId="0" borderId="2" xfId="0" applyNumberFormat="1" applyFont="1" applyBorder="1" applyAlignment="1" applyProtection="1">
      <alignment horizontal="center" vertical="center" wrapText="1"/>
    </xf>
    <xf numFmtId="44" fontId="18" fillId="0" borderId="3" xfId="0" applyNumberFormat="1" applyFont="1" applyBorder="1" applyAlignment="1" applyProtection="1">
      <alignment horizontal="center" vertical="center" wrapText="1"/>
    </xf>
    <xf numFmtId="44" fontId="18" fillId="0" borderId="4" xfId="0" applyNumberFormat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35" xfId="0" applyFont="1" applyBorder="1" applyAlignment="1" applyProtection="1">
      <alignment horizontal="center" vertical="center" wrapText="1"/>
    </xf>
    <xf numFmtId="10" fontId="18" fillId="0" borderId="1" xfId="2" applyNumberFormat="1" applyFont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1" fillId="10" borderId="2" xfId="0" applyFont="1" applyFill="1" applyBorder="1" applyAlignment="1" applyProtection="1">
      <alignment horizontal="center" vertical="center" wrapText="1"/>
    </xf>
    <xf numFmtId="0" fontId="31" fillId="10" borderId="3" xfId="0" applyFont="1" applyFill="1" applyBorder="1" applyAlignment="1" applyProtection="1">
      <alignment horizontal="center" vertical="center" wrapText="1"/>
    </xf>
    <xf numFmtId="0" fontId="31" fillId="10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165" fontId="11" fillId="0" borderId="0" xfId="0" applyNumberFormat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4" fontId="2" fillId="0" borderId="0" xfId="0" applyNumberFormat="1" applyFont="1" applyAlignment="1" applyProtection="1">
      <alignment vertical="center" wrapText="1"/>
    </xf>
    <xf numFmtId="165" fontId="2" fillId="0" borderId="0" xfId="0" applyNumberFormat="1" applyFont="1" applyAlignment="1" applyProtection="1">
      <alignment horizontal="right" vertical="center" wrapText="1"/>
    </xf>
    <xf numFmtId="44" fontId="2" fillId="0" borderId="0" xfId="0" applyNumberFormat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26" fillId="3" borderId="14" xfId="0" applyFont="1" applyFill="1" applyBorder="1" applyAlignment="1" applyProtection="1">
      <alignment horizontal="center" vertical="center" wrapText="1"/>
    </xf>
    <xf numFmtId="0" fontId="26" fillId="3" borderId="6" xfId="0" applyFont="1" applyFill="1" applyBorder="1" applyAlignment="1" applyProtection="1">
      <alignment horizontal="center" vertical="center" wrapText="1"/>
    </xf>
    <xf numFmtId="0" fontId="26" fillId="3" borderId="1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9" fillId="7" borderId="48" xfId="0" applyFont="1" applyFill="1" applyBorder="1" applyAlignment="1" applyProtection="1">
      <alignment horizontal="center" vertical="center"/>
    </xf>
    <xf numFmtId="0" fontId="29" fillId="7" borderId="3" xfId="0" applyFont="1" applyFill="1" applyBorder="1" applyAlignment="1" applyProtection="1">
      <alignment horizontal="center" vertical="center"/>
    </xf>
    <xf numFmtId="0" fontId="29" fillId="7" borderId="4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30" fillId="8" borderId="48" xfId="0" applyFont="1" applyFill="1" applyBorder="1" applyAlignment="1" applyProtection="1">
      <alignment horizontal="center" vertical="center"/>
    </xf>
    <xf numFmtId="0" fontId="30" fillId="8" borderId="3" xfId="0" applyFont="1" applyFill="1" applyBorder="1" applyAlignment="1" applyProtection="1">
      <alignment horizontal="center" vertical="center"/>
    </xf>
    <xf numFmtId="0" fontId="30" fillId="8" borderId="49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horizontal="right" vertical="center" wrapText="1"/>
    </xf>
    <xf numFmtId="164" fontId="28" fillId="0" borderId="1" xfId="1" applyNumberFormat="1" applyFont="1" applyFill="1" applyBorder="1" applyAlignment="1" applyProtection="1">
      <alignment horizontal="right" vertical="center" wrapText="1"/>
    </xf>
    <xf numFmtId="44" fontId="28" fillId="0" borderId="11" xfId="0" applyNumberFormat="1" applyFont="1" applyFill="1" applyBorder="1" applyAlignment="1" applyProtection="1">
      <alignment vertical="center" wrapText="1"/>
    </xf>
    <xf numFmtId="0" fontId="27" fillId="9" borderId="48" xfId="0" applyFont="1" applyFill="1" applyBorder="1" applyAlignment="1" applyProtection="1">
      <alignment vertical="center" wrapText="1"/>
    </xf>
    <xf numFmtId="0" fontId="28" fillId="9" borderId="3" xfId="0" applyFont="1" applyFill="1" applyBorder="1" applyAlignment="1" applyProtection="1">
      <alignment vertical="center" wrapText="1"/>
    </xf>
    <xf numFmtId="165" fontId="27" fillId="4" borderId="1" xfId="0" applyNumberFormat="1" applyFont="1" applyFill="1" applyBorder="1" applyAlignment="1" applyProtection="1">
      <alignment horizontal="center" vertical="center" wrapText="1"/>
    </xf>
    <xf numFmtId="164" fontId="27" fillId="4" borderId="1" xfId="1" applyNumberFormat="1" applyFont="1" applyFill="1" applyBorder="1" applyAlignment="1" applyProtection="1">
      <alignment horizontal="right" vertical="center" wrapText="1"/>
    </xf>
    <xf numFmtId="44" fontId="27" fillId="4" borderId="11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7" fillId="9" borderId="12" xfId="0" applyFont="1" applyFill="1" applyBorder="1" applyAlignment="1" applyProtection="1">
      <alignment vertical="center" wrapText="1"/>
    </xf>
    <xf numFmtId="0" fontId="28" fillId="9" borderId="5" xfId="0" applyFont="1" applyFill="1" applyBorder="1" applyAlignment="1" applyProtection="1">
      <alignment vertical="center" wrapText="1"/>
    </xf>
    <xf numFmtId="0" fontId="27" fillId="0" borderId="50" xfId="0" applyFont="1" applyFill="1" applyBorder="1" applyAlignment="1" applyProtection="1">
      <alignment horizontal="left" vertical="center" wrapText="1"/>
    </xf>
    <xf numFmtId="0" fontId="28" fillId="0" borderId="38" xfId="0" applyFont="1" applyFill="1" applyBorder="1" applyAlignment="1" applyProtection="1">
      <alignment horizontal="center" vertical="center" wrapText="1"/>
    </xf>
    <xf numFmtId="165" fontId="27" fillId="0" borderId="36" xfId="0" applyNumberFormat="1" applyFont="1" applyFill="1" applyBorder="1" applyAlignment="1" applyProtection="1">
      <alignment horizontal="center" vertical="center" wrapText="1"/>
    </xf>
    <xf numFmtId="164" fontId="28" fillId="0" borderId="36" xfId="1" applyNumberFormat="1" applyFont="1" applyFill="1" applyBorder="1" applyAlignment="1" applyProtection="1">
      <alignment horizontal="center" vertical="center" wrapText="1"/>
    </xf>
    <xf numFmtId="44" fontId="28" fillId="0" borderId="51" xfId="0" applyNumberFormat="1" applyFont="1" applyFill="1" applyBorder="1" applyAlignment="1" applyProtection="1">
      <alignment horizontal="center" vertical="center" wrapText="1"/>
    </xf>
    <xf numFmtId="0" fontId="27" fillId="0" borderId="43" xfId="0" applyFont="1" applyFill="1" applyBorder="1" applyAlignment="1" applyProtection="1">
      <alignment horizontal="left" vertical="center" wrapText="1"/>
    </xf>
    <xf numFmtId="0" fontId="28" fillId="0" borderId="35" xfId="0" applyFont="1" applyFill="1" applyBorder="1" applyAlignment="1" applyProtection="1">
      <alignment horizontal="center" vertical="center" wrapText="1"/>
    </xf>
    <xf numFmtId="165" fontId="27" fillId="0" borderId="39" xfId="0" applyNumberFormat="1" applyFont="1" applyFill="1" applyBorder="1" applyAlignment="1" applyProtection="1">
      <alignment horizontal="center" vertical="center" wrapText="1"/>
    </xf>
    <xf numFmtId="164" fontId="28" fillId="0" borderId="39" xfId="1" applyNumberFormat="1" applyFont="1" applyFill="1" applyBorder="1" applyAlignment="1" applyProtection="1">
      <alignment horizontal="center" vertical="center" wrapText="1"/>
    </xf>
    <xf numFmtId="44" fontId="28" fillId="0" borderId="44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/>
    </xf>
    <xf numFmtId="0" fontId="28" fillId="0" borderId="37" xfId="0" applyFont="1" applyFill="1" applyBorder="1" applyAlignment="1" applyProtection="1">
      <alignment horizontal="center" vertical="center" wrapText="1"/>
    </xf>
    <xf numFmtId="165" fontId="27" fillId="0" borderId="6" xfId="0" applyNumberFormat="1" applyFont="1" applyFill="1" applyBorder="1" applyAlignment="1" applyProtection="1">
      <alignment horizontal="center" vertical="center" wrapText="1"/>
    </xf>
    <xf numFmtId="164" fontId="28" fillId="0" borderId="6" xfId="1" applyNumberFormat="1" applyFont="1" applyFill="1" applyBorder="1" applyAlignment="1" applyProtection="1">
      <alignment horizontal="center" vertical="center" wrapText="1"/>
    </xf>
    <xf numFmtId="44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36" xfId="0" applyFont="1" applyFill="1" applyBorder="1" applyAlignment="1" applyProtection="1">
      <alignment horizontal="center" vertical="center" wrapText="1"/>
    </xf>
    <xf numFmtId="165" fontId="27" fillId="0" borderId="36" xfId="1" applyNumberFormat="1" applyFont="1" applyFill="1" applyBorder="1" applyAlignment="1" applyProtection="1">
      <alignment horizontal="center" vertical="center" wrapText="1"/>
    </xf>
    <xf numFmtId="44" fontId="28" fillId="0" borderId="51" xfId="1" applyNumberFormat="1" applyFont="1" applyFill="1" applyBorder="1" applyAlignment="1" applyProtection="1">
      <alignment horizontal="center" vertical="center" wrapText="1"/>
    </xf>
    <xf numFmtId="0" fontId="28" fillId="0" borderId="39" xfId="0" applyFont="1" applyFill="1" applyBorder="1" applyAlignment="1" applyProtection="1">
      <alignment horizontal="center" vertical="center" wrapText="1"/>
    </xf>
    <xf numFmtId="165" fontId="27" fillId="0" borderId="39" xfId="1" applyNumberFormat="1" applyFont="1" applyFill="1" applyBorder="1" applyAlignment="1" applyProtection="1">
      <alignment horizontal="center" vertical="center" wrapText="1"/>
    </xf>
    <xf numFmtId="44" fontId="28" fillId="0" borderId="44" xfId="1" applyNumberFormat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165" fontId="27" fillId="0" borderId="6" xfId="1" applyNumberFormat="1" applyFont="1" applyFill="1" applyBorder="1" applyAlignment="1" applyProtection="1">
      <alignment horizontal="center" vertical="center" wrapText="1"/>
    </xf>
    <xf numFmtId="44" fontId="28" fillId="0" borderId="15" xfId="1" applyNumberFormat="1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165" fontId="27" fillId="0" borderId="1" xfId="0" applyNumberFormat="1" applyFont="1" applyFill="1" applyBorder="1" applyAlignment="1" applyProtection="1">
      <alignment horizontal="center" vertical="center" wrapText="1"/>
    </xf>
    <xf numFmtId="164" fontId="28" fillId="0" borderId="1" xfId="1" applyNumberFormat="1" applyFont="1" applyFill="1" applyBorder="1" applyAlignment="1" applyProtection="1">
      <alignment horizontal="center" vertical="center" wrapText="1"/>
    </xf>
    <xf numFmtId="44" fontId="28" fillId="0" borderId="11" xfId="0" applyNumberFormat="1" applyFont="1" applyFill="1" applyBorder="1" applyAlignment="1" applyProtection="1">
      <alignment horizontal="center" vertical="center" wrapText="1"/>
    </xf>
    <xf numFmtId="0" fontId="27" fillId="9" borderId="52" xfId="0" applyFont="1" applyFill="1" applyBorder="1" applyAlignment="1" applyProtection="1">
      <alignment vertical="center" wrapText="1"/>
    </xf>
    <xf numFmtId="0" fontId="28" fillId="9" borderId="53" xfId="0" applyFont="1" applyFill="1" applyBorder="1" applyAlignment="1" applyProtection="1">
      <alignment vertical="center" wrapText="1"/>
    </xf>
    <xf numFmtId="165" fontId="27" fillId="4" borderId="46" xfId="0" applyNumberFormat="1" applyFont="1" applyFill="1" applyBorder="1" applyAlignment="1" applyProtection="1">
      <alignment horizontal="center" vertical="center" wrapText="1"/>
    </xf>
    <xf numFmtId="164" fontId="27" fillId="4" borderId="46" xfId="1" applyNumberFormat="1" applyFont="1" applyFill="1" applyBorder="1" applyAlignment="1" applyProtection="1">
      <alignment horizontal="right" vertical="center" wrapText="1"/>
    </xf>
    <xf numFmtId="44" fontId="27" fillId="4" borderId="47" xfId="0" applyNumberFormat="1" applyFont="1" applyFill="1" applyBorder="1" applyAlignment="1" applyProtection="1">
      <alignment vertical="center" wrapText="1"/>
    </xf>
    <xf numFmtId="0" fontId="2" fillId="4" borderId="45" xfId="0" applyFont="1" applyFill="1" applyBorder="1" applyAlignment="1" applyProtection="1">
      <alignment vertical="center"/>
    </xf>
    <xf numFmtId="0" fontId="2" fillId="4" borderId="46" xfId="0" applyFont="1" applyFill="1" applyBorder="1" applyAlignment="1" applyProtection="1">
      <alignment vertical="center"/>
    </xf>
    <xf numFmtId="0" fontId="2" fillId="4" borderId="47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166" fontId="9" fillId="3" borderId="22" xfId="0" applyNumberFormat="1" applyFont="1" applyFill="1" applyBorder="1" applyAlignment="1" applyProtection="1">
      <alignment horizontal="center" vertical="center" wrapText="1"/>
    </xf>
    <xf numFmtId="166" fontId="9" fillId="3" borderId="24" xfId="0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16" fillId="6" borderId="7" xfId="0" applyFont="1" applyFill="1" applyBorder="1" applyAlignment="1" applyProtection="1">
      <alignment horizontal="center" vertical="center" wrapText="1"/>
    </xf>
    <xf numFmtId="0" fontId="16" fillId="6" borderId="8" xfId="0" applyFont="1" applyFill="1" applyBorder="1" applyAlignment="1" applyProtection="1">
      <alignment horizontal="center" vertical="center" wrapText="1"/>
    </xf>
    <xf numFmtId="0" fontId="16" fillId="6" borderId="9" xfId="0" applyFont="1" applyFill="1" applyBorder="1" applyAlignment="1" applyProtection="1">
      <alignment horizontal="center" vertical="center" wrapText="1"/>
    </xf>
    <xf numFmtId="0" fontId="17" fillId="6" borderId="29" xfId="0" applyFont="1" applyFill="1" applyBorder="1" applyAlignment="1" applyProtection="1">
      <alignment vertical="center" wrapText="1"/>
    </xf>
    <xf numFmtId="0" fontId="17" fillId="6" borderId="0" xfId="0" applyFont="1" applyFill="1" applyBorder="1" applyAlignment="1" applyProtection="1">
      <alignment vertical="center" wrapText="1"/>
    </xf>
    <xf numFmtId="165" fontId="18" fillId="6" borderId="0" xfId="0" applyNumberFormat="1" applyFont="1" applyFill="1" applyBorder="1" applyAlignment="1" applyProtection="1">
      <alignment horizontal="right" vertical="center" wrapText="1"/>
    </xf>
    <xf numFmtId="0" fontId="17" fillId="6" borderId="0" xfId="0" applyFont="1" applyFill="1" applyBorder="1" applyAlignment="1" applyProtection="1">
      <alignment horizontal="right" vertical="center" wrapText="1"/>
    </xf>
    <xf numFmtId="44" fontId="17" fillId="6" borderId="0" xfId="0" applyNumberFormat="1" applyFont="1" applyFill="1" applyBorder="1" applyAlignment="1" applyProtection="1">
      <alignment vertical="center" wrapText="1"/>
    </xf>
    <xf numFmtId="165" fontId="17" fillId="6" borderId="0" xfId="0" applyNumberFormat="1" applyFont="1" applyFill="1" applyBorder="1" applyAlignment="1" applyProtection="1">
      <alignment horizontal="right" vertical="center" wrapText="1"/>
    </xf>
    <xf numFmtId="44" fontId="17" fillId="6" borderId="30" xfId="0" applyNumberFormat="1" applyFont="1" applyFill="1" applyBorder="1" applyAlignment="1" applyProtection="1">
      <alignment horizontal="right" vertical="center" wrapText="1"/>
    </xf>
    <xf numFmtId="0" fontId="16" fillId="6" borderId="29" xfId="0" applyFont="1" applyFill="1" applyBorder="1" applyAlignment="1" applyProtection="1">
      <alignment horizontal="center" vertical="center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31" xfId="0" applyFont="1" applyFill="1" applyBorder="1" applyAlignment="1" applyProtection="1">
      <alignment vertical="center" wrapText="1"/>
    </xf>
    <xf numFmtId="0" fontId="17" fillId="6" borderId="32" xfId="0" applyFont="1" applyFill="1" applyBorder="1" applyAlignment="1" applyProtection="1">
      <alignment vertical="center" wrapText="1"/>
    </xf>
    <xf numFmtId="165" fontId="18" fillId="6" borderId="32" xfId="0" applyNumberFormat="1" applyFont="1" applyFill="1" applyBorder="1" applyAlignment="1" applyProtection="1">
      <alignment horizontal="right" vertical="center" wrapText="1"/>
    </xf>
    <xf numFmtId="0" fontId="17" fillId="6" borderId="32" xfId="0" applyFont="1" applyFill="1" applyBorder="1" applyAlignment="1" applyProtection="1">
      <alignment horizontal="right" vertical="center" wrapText="1"/>
    </xf>
    <xf numFmtId="44" fontId="17" fillId="6" borderId="32" xfId="0" applyNumberFormat="1" applyFont="1" applyFill="1" applyBorder="1" applyAlignment="1" applyProtection="1">
      <alignment vertical="center" wrapText="1"/>
    </xf>
    <xf numFmtId="165" fontId="17" fillId="6" borderId="32" xfId="0" applyNumberFormat="1" applyFont="1" applyFill="1" applyBorder="1" applyAlignment="1" applyProtection="1">
      <alignment horizontal="right" vertical="center" wrapText="1"/>
    </xf>
    <xf numFmtId="44" fontId="17" fillId="6" borderId="33" xfId="0" applyNumberFormat="1" applyFont="1" applyFill="1" applyBorder="1" applyAlignment="1" applyProtection="1">
      <alignment horizontal="right" vertical="center" wrapText="1"/>
    </xf>
    <xf numFmtId="0" fontId="16" fillId="6" borderId="25" xfId="0" applyFont="1" applyFill="1" applyBorder="1" applyAlignment="1" applyProtection="1">
      <alignment horizontal="center" vertical="center" wrapText="1"/>
    </xf>
    <xf numFmtId="165" fontId="16" fillId="6" borderId="25" xfId="0" applyNumberFormat="1" applyFont="1" applyFill="1" applyBorder="1" applyAlignment="1" applyProtection="1">
      <alignment horizontal="center" vertical="center" wrapText="1"/>
    </xf>
    <xf numFmtId="44" fontId="16" fillId="6" borderId="22" xfId="0" applyNumberFormat="1" applyFont="1" applyFill="1" applyBorder="1" applyAlignment="1" applyProtection="1">
      <alignment horizontal="center" vertical="center" wrapText="1"/>
    </xf>
    <xf numFmtId="44" fontId="16" fillId="6" borderId="23" xfId="0" applyNumberFormat="1" applyFont="1" applyFill="1" applyBorder="1" applyAlignment="1" applyProtection="1">
      <alignment horizontal="center" vertical="center" wrapText="1"/>
    </xf>
    <xf numFmtId="44" fontId="16" fillId="6" borderId="24" xfId="0" applyNumberFormat="1" applyFont="1" applyFill="1" applyBorder="1" applyAlignment="1" applyProtection="1">
      <alignment horizontal="center" vertical="center" wrapText="1"/>
    </xf>
    <xf numFmtId="165" fontId="16" fillId="6" borderId="22" xfId="0" applyNumberFormat="1" applyFont="1" applyFill="1" applyBorder="1" applyAlignment="1" applyProtection="1">
      <alignment horizontal="center" vertical="center" wrapText="1"/>
    </xf>
    <xf numFmtId="165" fontId="16" fillId="6" borderId="24" xfId="0" applyNumberFormat="1" applyFont="1" applyFill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16" fillId="6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165" fontId="18" fillId="0" borderId="0" xfId="0" applyNumberFormat="1" applyFont="1" applyAlignment="1" applyProtection="1">
      <alignment horizontal="left" vertical="center" wrapText="1"/>
    </xf>
    <xf numFmtId="44" fontId="17" fillId="0" borderId="0" xfId="0" applyNumberFormat="1" applyFont="1" applyAlignment="1" applyProtection="1">
      <alignment horizontal="left" vertical="center" wrapText="1"/>
    </xf>
    <xf numFmtId="165" fontId="17" fillId="0" borderId="0" xfId="0" applyNumberFormat="1" applyFont="1" applyAlignment="1" applyProtection="1">
      <alignment horizontal="left" vertical="center" wrapText="1"/>
    </xf>
    <xf numFmtId="3" fontId="21" fillId="0" borderId="5" xfId="0" applyNumberFormat="1" applyFont="1" applyFill="1" applyBorder="1" applyAlignment="1" applyProtection="1">
      <alignment horizontal="center" vertical="center" wrapText="1"/>
    </xf>
    <xf numFmtId="44" fontId="4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4" fontId="17" fillId="0" borderId="34" xfId="0" applyNumberFormat="1" applyFont="1" applyBorder="1" applyAlignment="1" applyProtection="1">
      <alignment vertical="center" wrapText="1"/>
    </xf>
    <xf numFmtId="44" fontId="4" fillId="0" borderId="0" xfId="0" applyNumberFormat="1" applyFont="1" applyAlignment="1" applyProtection="1">
      <alignment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493183</xdr:colOff>
      <xdr:row>18</xdr:row>
      <xdr:rowOff>43392</xdr:rowOff>
    </xdr:to>
    <xdr:pic>
      <xdr:nvPicPr>
        <xdr:cNvPr id="4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058333"/>
          <a:ext cx="2906183" cy="1969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D305"/>
  <sheetViews>
    <sheetView showGridLines="0" showRowColHeaders="0" tabSelected="1" zoomScaleNormal="100" workbookViewId="0">
      <selection activeCell="H79" sqref="H79:J79"/>
    </sheetView>
  </sheetViews>
  <sheetFormatPr defaultColWidth="0" defaultRowHeight="11.25" zeroHeight="1" x14ac:dyDescent="0.25"/>
  <cols>
    <col min="1" max="1" width="3.5703125" style="85" customWidth="1"/>
    <col min="2" max="2" width="35.7109375" style="85" customWidth="1"/>
    <col min="3" max="3" width="11.5703125" style="85" bestFit="1" customWidth="1"/>
    <col min="4" max="4" width="17.140625" style="13" bestFit="1" customWidth="1"/>
    <col min="5" max="5" width="10.85546875" style="86" customWidth="1"/>
    <col min="6" max="6" width="13" style="87" customWidth="1"/>
    <col min="7" max="7" width="1.7109375" style="85" customWidth="1"/>
    <col min="8" max="8" width="27.42578125" style="13" customWidth="1"/>
    <col min="9" max="9" width="18.7109375" style="14" hidden="1" customWidth="1"/>
    <col min="10" max="10" width="30.5703125" style="15" customWidth="1"/>
    <col min="11" max="11" width="3.42578125" style="85" customWidth="1"/>
    <col min="12" max="12" width="9.140625" style="88" hidden="1" customWidth="1"/>
    <col min="13" max="13" width="9.140625" style="89" hidden="1" customWidth="1"/>
    <col min="14" max="27" width="9.140625" style="88" hidden="1" customWidth="1"/>
    <col min="28" max="16384" width="9.140625" style="85" hidden="1"/>
  </cols>
  <sheetData>
    <row r="1" spans="2:10" x14ac:dyDescent="0.25"/>
    <row r="2" spans="2:10" ht="40.5" customHeight="1" x14ac:dyDescent="0.25">
      <c r="B2" s="90" t="s">
        <v>103</v>
      </c>
      <c r="C2" s="91"/>
      <c r="D2" s="91"/>
      <c r="E2" s="91"/>
      <c r="F2" s="91"/>
      <c r="G2" s="91"/>
      <c r="H2" s="91"/>
      <c r="I2" s="91"/>
      <c r="J2" s="92"/>
    </row>
    <row r="3" spans="2:10" x14ac:dyDescent="0.25"/>
    <row r="4" spans="2:10" x14ac:dyDescent="0.25"/>
    <row r="5" spans="2:10" x14ac:dyDescent="0.25"/>
    <row r="6" spans="2:10" x14ac:dyDescent="0.25"/>
    <row r="7" spans="2:10" x14ac:dyDescent="0.25"/>
    <row r="8" spans="2:10" x14ac:dyDescent="0.25"/>
    <row r="9" spans="2:10" x14ac:dyDescent="0.25"/>
    <row r="10" spans="2:10" x14ac:dyDescent="0.25"/>
    <row r="11" spans="2:10" x14ac:dyDescent="0.25"/>
    <row r="12" spans="2:10" x14ac:dyDescent="0.25"/>
    <row r="13" spans="2:10" x14ac:dyDescent="0.25"/>
    <row r="14" spans="2:10" x14ac:dyDescent="0.25"/>
    <row r="15" spans="2:10" x14ac:dyDescent="0.25"/>
    <row r="16" spans="2:10" x14ac:dyDescent="0.25"/>
    <row r="17" spans="2:27" x14ac:dyDescent="0.25"/>
    <row r="18" spans="2:27" x14ac:dyDescent="0.25"/>
    <row r="19" spans="2:27" x14ac:dyDescent="0.25"/>
    <row r="20" spans="2:27" x14ac:dyDescent="0.25"/>
    <row r="21" spans="2:27" x14ac:dyDescent="0.25"/>
    <row r="22" spans="2:27" x14ac:dyDescent="0.25"/>
    <row r="23" spans="2:27" x14ac:dyDescent="0.25"/>
    <row r="24" spans="2:27" x14ac:dyDescent="0.25"/>
    <row r="25" spans="2:27" x14ac:dyDescent="0.25"/>
    <row r="26" spans="2:27" x14ac:dyDescent="0.25"/>
    <row r="27" spans="2:27" x14ac:dyDescent="0.25"/>
    <row r="28" spans="2:27" s="94" customFormat="1" ht="18" x14ac:dyDescent="0.25">
      <c r="B28" s="93" t="s">
        <v>76</v>
      </c>
      <c r="C28" s="93"/>
      <c r="D28" s="93"/>
      <c r="E28" s="93"/>
      <c r="F28" s="93"/>
      <c r="G28" s="93"/>
      <c r="H28" s="93"/>
      <c r="I28" s="93"/>
      <c r="J28" s="93"/>
      <c r="L28" s="95"/>
      <c r="M28" s="96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</row>
    <row r="29" spans="2:27" s="94" customFormat="1" ht="18" x14ac:dyDescent="0.25">
      <c r="B29" s="97" t="s">
        <v>77</v>
      </c>
      <c r="C29" s="97"/>
      <c r="D29" s="97"/>
      <c r="E29" s="97"/>
      <c r="F29" s="97"/>
      <c r="G29" s="97"/>
      <c r="H29" s="97"/>
      <c r="I29" s="97"/>
      <c r="J29" s="97"/>
      <c r="L29" s="95"/>
      <c r="M29" s="96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</row>
    <row r="30" spans="2:27" s="94" customFormat="1" ht="18" x14ac:dyDescent="0.25">
      <c r="B30" s="93" t="s">
        <v>78</v>
      </c>
      <c r="C30" s="93"/>
      <c r="D30" s="93"/>
      <c r="E30" s="93"/>
      <c r="F30" s="93"/>
      <c r="G30" s="93"/>
      <c r="H30" s="93"/>
      <c r="I30" s="93"/>
      <c r="J30" s="93"/>
      <c r="L30" s="95"/>
      <c r="M30" s="96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2:27" x14ac:dyDescent="0.25"/>
    <row r="32" spans="2:27" x14ac:dyDescent="0.25"/>
    <row r="33" spans="3:9" x14ac:dyDescent="0.25"/>
    <row r="34" spans="3:9" x14ac:dyDescent="0.25"/>
    <row r="35" spans="3:9" x14ac:dyDescent="0.25"/>
    <row r="36" spans="3:9" x14ac:dyDescent="0.25"/>
    <row r="37" spans="3:9" x14ac:dyDescent="0.25"/>
    <row r="38" spans="3:9" ht="12" thickBot="1" x14ac:dyDescent="0.3"/>
    <row r="39" spans="3:9" ht="12" thickTop="1" x14ac:dyDescent="0.25">
      <c r="C39" s="98"/>
      <c r="D39" s="99"/>
      <c r="E39" s="99"/>
      <c r="F39" s="99"/>
      <c r="G39" s="99"/>
      <c r="H39" s="100"/>
    </row>
    <row r="40" spans="3:9" ht="18" x14ac:dyDescent="0.25">
      <c r="C40" s="101" t="s">
        <v>28</v>
      </c>
      <c r="D40" s="102"/>
      <c r="E40" s="102"/>
      <c r="F40" s="102"/>
      <c r="G40" s="102"/>
      <c r="H40" s="103"/>
    </row>
    <row r="41" spans="3:9" ht="27" customHeight="1" x14ac:dyDescent="0.25">
      <c r="C41" s="104" t="s">
        <v>75</v>
      </c>
      <c r="D41" s="105"/>
      <c r="E41" s="105"/>
      <c r="F41" s="105"/>
      <c r="G41" s="105"/>
      <c r="H41" s="106"/>
    </row>
    <row r="42" spans="3:9" ht="38.25" customHeight="1" x14ac:dyDescent="0.25">
      <c r="C42" s="107" t="s">
        <v>29</v>
      </c>
      <c r="D42" s="108"/>
      <c r="E42" s="108"/>
      <c r="F42" s="108"/>
      <c r="G42" s="108"/>
      <c r="H42" s="109"/>
    </row>
    <row r="43" spans="3:9" ht="89.25" customHeight="1" x14ac:dyDescent="0.25">
      <c r="C43" s="104" t="s">
        <v>103</v>
      </c>
      <c r="D43" s="105"/>
      <c r="E43" s="105"/>
      <c r="F43" s="105"/>
      <c r="G43" s="105"/>
      <c r="H43" s="106"/>
    </row>
    <row r="44" spans="3:9" ht="12" thickBot="1" x14ac:dyDescent="0.3">
      <c r="C44" s="110"/>
      <c r="D44" s="111"/>
      <c r="E44" s="111"/>
      <c r="F44" s="111"/>
      <c r="G44" s="111"/>
      <c r="H44" s="112"/>
    </row>
    <row r="45" spans="3:9" ht="12" thickTop="1" x14ac:dyDescent="0.25"/>
    <row r="46" spans="3:9" x14ac:dyDescent="0.25"/>
    <row r="47" spans="3:9" x14ac:dyDescent="0.25"/>
    <row r="48" spans="3:9" ht="12.75" x14ac:dyDescent="0.25">
      <c r="C48" s="113" t="s">
        <v>30</v>
      </c>
      <c r="D48" s="113"/>
      <c r="E48" s="113"/>
      <c r="F48" s="113"/>
      <c r="G48" s="113"/>
      <c r="H48" s="113"/>
      <c r="I48" s="114"/>
    </row>
    <row r="49" spans="2:27" ht="12.75" x14ac:dyDescent="0.25">
      <c r="C49" s="113" t="s">
        <v>31</v>
      </c>
      <c r="D49" s="113"/>
      <c r="E49" s="113"/>
      <c r="F49" s="113"/>
      <c r="G49" s="113"/>
      <c r="H49" s="113"/>
      <c r="I49" s="114"/>
    </row>
    <row r="50" spans="2:27" ht="12.75" x14ac:dyDescent="0.25">
      <c r="C50" s="113" t="s">
        <v>32</v>
      </c>
      <c r="D50" s="113"/>
      <c r="E50" s="113"/>
      <c r="F50" s="113"/>
      <c r="G50" s="113"/>
      <c r="H50" s="113"/>
      <c r="I50" s="114"/>
    </row>
    <row r="51" spans="2:27" x14ac:dyDescent="0.25"/>
    <row r="52" spans="2:27" x14ac:dyDescent="0.25"/>
    <row r="53" spans="2:27" x14ac:dyDescent="0.25"/>
    <row r="54" spans="2:27" x14ac:dyDescent="0.25"/>
    <row r="55" spans="2:27" s="94" customFormat="1" ht="15" x14ac:dyDescent="0.25">
      <c r="D55" s="16"/>
      <c r="E55" s="115"/>
      <c r="F55" s="116"/>
      <c r="H55" s="16"/>
      <c r="I55" s="17"/>
      <c r="J55" s="18"/>
      <c r="L55" s="95"/>
      <c r="M55" s="96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</row>
    <row r="56" spans="2:27" s="94" customFormat="1" ht="15" x14ac:dyDescent="0.25">
      <c r="D56" s="16"/>
      <c r="E56" s="115"/>
      <c r="F56" s="116"/>
      <c r="H56" s="16"/>
      <c r="I56" s="17"/>
      <c r="J56" s="18"/>
      <c r="L56" s="95"/>
      <c r="M56" s="96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</row>
    <row r="57" spans="2:27" s="94" customFormat="1" ht="15" x14ac:dyDescent="0.25">
      <c r="D57" s="16"/>
      <c r="E57" s="115"/>
      <c r="F57" s="116"/>
      <c r="H57" s="16"/>
      <c r="I57" s="17"/>
      <c r="J57" s="18"/>
      <c r="L57" s="95"/>
      <c r="M57" s="96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</row>
    <row r="58" spans="2:27" s="94" customFormat="1" ht="15" x14ac:dyDescent="0.25">
      <c r="D58" s="16"/>
      <c r="E58" s="115"/>
      <c r="F58" s="116"/>
      <c r="H58" s="16"/>
      <c r="I58" s="17"/>
      <c r="J58" s="18"/>
      <c r="L58" s="95"/>
      <c r="M58" s="96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</row>
    <row r="59" spans="2:27" s="94" customFormat="1" ht="15" x14ac:dyDescent="0.25">
      <c r="D59" s="16"/>
      <c r="E59" s="115"/>
      <c r="F59" s="116"/>
      <c r="H59" s="16"/>
      <c r="I59" s="17"/>
      <c r="J59" s="18"/>
      <c r="L59" s="95"/>
      <c r="M59" s="96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</row>
    <row r="60" spans="2:27" s="94" customFormat="1" ht="15" x14ac:dyDescent="0.25">
      <c r="D60" s="16"/>
      <c r="E60" s="115"/>
      <c r="F60" s="116"/>
      <c r="H60" s="16"/>
      <c r="I60" s="17"/>
      <c r="J60" s="18"/>
      <c r="L60" s="95"/>
      <c r="M60" s="96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</row>
    <row r="61" spans="2:27" s="94" customFormat="1" ht="15" x14ac:dyDescent="0.25">
      <c r="D61" s="16"/>
      <c r="E61" s="115"/>
      <c r="F61" s="116"/>
      <c r="H61" s="16"/>
      <c r="I61" s="17"/>
      <c r="J61" s="18"/>
      <c r="L61" s="95"/>
      <c r="M61" s="96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</row>
    <row r="62" spans="2:27" s="94" customFormat="1" ht="15" x14ac:dyDescent="0.25">
      <c r="D62" s="16"/>
      <c r="E62" s="115"/>
      <c r="F62" s="116"/>
      <c r="H62" s="16"/>
      <c r="I62" s="17"/>
      <c r="J62" s="18"/>
      <c r="L62" s="95"/>
      <c r="M62" s="96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</row>
    <row r="63" spans="2:27" s="94" customFormat="1" ht="15" x14ac:dyDescent="0.25">
      <c r="D63" s="16"/>
      <c r="E63" s="115"/>
      <c r="F63" s="116"/>
      <c r="H63" s="16"/>
      <c r="I63" s="17"/>
      <c r="J63" s="18"/>
      <c r="L63" s="95"/>
      <c r="M63" s="96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</row>
    <row r="64" spans="2:27" s="94" customFormat="1" ht="19.5" x14ac:dyDescent="0.25">
      <c r="B64" s="117" t="s">
        <v>33</v>
      </c>
      <c r="C64" s="117"/>
      <c r="D64" s="117"/>
      <c r="E64" s="117"/>
      <c r="F64" s="117"/>
      <c r="G64" s="117"/>
      <c r="H64" s="117"/>
      <c r="I64" s="117"/>
      <c r="J64" s="117"/>
      <c r="L64" s="95"/>
      <c r="M64" s="96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</row>
    <row r="65" spans="2:27" s="94" customFormat="1" ht="15" x14ac:dyDescent="0.25">
      <c r="D65" s="16"/>
      <c r="E65" s="115"/>
      <c r="F65" s="116"/>
      <c r="H65" s="16"/>
      <c r="I65" s="17"/>
      <c r="J65" s="18"/>
      <c r="L65" s="95"/>
      <c r="M65" s="96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</row>
    <row r="66" spans="2:27" s="94" customFormat="1" ht="15" x14ac:dyDescent="0.25">
      <c r="D66" s="16"/>
      <c r="E66" s="115"/>
      <c r="F66" s="116"/>
      <c r="H66" s="16"/>
      <c r="I66" s="17"/>
      <c r="J66" s="18"/>
      <c r="L66" s="95"/>
      <c r="M66" s="96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</row>
    <row r="67" spans="2:27" s="94" customFormat="1" ht="15" x14ac:dyDescent="0.25">
      <c r="D67" s="16"/>
      <c r="E67" s="115"/>
      <c r="F67" s="116"/>
      <c r="H67" s="16"/>
      <c r="I67" s="17"/>
      <c r="J67" s="18"/>
      <c r="L67" s="95"/>
      <c r="M67" s="96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</row>
    <row r="68" spans="2:27" s="94" customFormat="1" ht="30" customHeight="1" x14ac:dyDescent="0.25">
      <c r="B68" s="118" t="s">
        <v>34</v>
      </c>
      <c r="C68" s="47"/>
      <c r="D68" s="48"/>
      <c r="E68" s="48"/>
      <c r="F68" s="48"/>
      <c r="G68" s="48"/>
      <c r="H68" s="48"/>
      <c r="I68" s="48"/>
      <c r="J68" s="49"/>
      <c r="L68" s="95"/>
      <c r="M68" s="96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</row>
    <row r="69" spans="2:27" s="94" customFormat="1" ht="15" x14ac:dyDescent="0.25">
      <c r="D69" s="16"/>
      <c r="E69" s="115"/>
      <c r="F69" s="116"/>
      <c r="H69" s="16"/>
      <c r="I69" s="17"/>
      <c r="J69" s="18"/>
      <c r="L69" s="95"/>
      <c r="M69" s="96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</row>
    <row r="70" spans="2:27" s="94" customFormat="1" ht="30" customHeight="1" x14ac:dyDescent="0.25">
      <c r="B70" s="118" t="s">
        <v>35</v>
      </c>
      <c r="C70" s="47"/>
      <c r="D70" s="48"/>
      <c r="E70" s="48"/>
      <c r="F70" s="49"/>
      <c r="H70" s="119" t="s">
        <v>37</v>
      </c>
      <c r="I70" s="17"/>
      <c r="J70" s="21"/>
      <c r="L70" s="95"/>
      <c r="M70" s="96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</row>
    <row r="71" spans="2:27" s="94" customFormat="1" ht="15" x14ac:dyDescent="0.25">
      <c r="D71" s="16"/>
      <c r="E71" s="115"/>
      <c r="F71" s="116"/>
      <c r="H71" s="16"/>
      <c r="I71" s="17"/>
      <c r="J71" s="18"/>
      <c r="L71" s="95"/>
      <c r="M71" s="96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</row>
    <row r="72" spans="2:27" s="94" customFormat="1" ht="15" x14ac:dyDescent="0.25">
      <c r="B72" s="120" t="s">
        <v>36</v>
      </c>
      <c r="C72" s="120"/>
      <c r="D72" s="120"/>
      <c r="E72" s="120"/>
      <c r="F72" s="120"/>
      <c r="H72" s="16"/>
      <c r="I72" s="17"/>
      <c r="J72" s="18"/>
      <c r="L72" s="95"/>
      <c r="M72" s="96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</row>
    <row r="73" spans="2:27" s="94" customFormat="1" ht="15" x14ac:dyDescent="0.25">
      <c r="D73" s="16"/>
      <c r="E73" s="115"/>
      <c r="F73" s="116"/>
      <c r="H73" s="16"/>
      <c r="I73" s="17"/>
      <c r="J73" s="18"/>
      <c r="L73" s="95"/>
      <c r="M73" s="96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</row>
    <row r="74" spans="2:27" s="94" customFormat="1" ht="30" customHeight="1" x14ac:dyDescent="0.25">
      <c r="B74" s="47"/>
      <c r="C74" s="48"/>
      <c r="D74" s="48"/>
      <c r="E74" s="48"/>
      <c r="F74" s="48"/>
      <c r="G74" s="48"/>
      <c r="H74" s="48"/>
      <c r="I74" s="48"/>
      <c r="J74" s="49"/>
      <c r="L74" s="95"/>
      <c r="M74" s="96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</row>
    <row r="75" spans="2:27" s="94" customFormat="1" ht="15" x14ac:dyDescent="0.25">
      <c r="B75" s="121" t="s">
        <v>38</v>
      </c>
      <c r="C75" s="121"/>
      <c r="D75" s="121"/>
      <c r="E75" s="121"/>
      <c r="F75" s="121"/>
      <c r="G75" s="121"/>
      <c r="H75" s="121"/>
      <c r="I75" s="121"/>
      <c r="J75" s="121"/>
      <c r="L75" s="95"/>
      <c r="M75" s="96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</row>
    <row r="76" spans="2:27" s="94" customFormat="1" ht="15" x14ac:dyDescent="0.25">
      <c r="D76" s="16"/>
      <c r="E76" s="115"/>
      <c r="F76" s="116"/>
      <c r="H76" s="16"/>
      <c r="I76" s="17"/>
      <c r="J76" s="18"/>
      <c r="L76" s="95"/>
      <c r="M76" s="96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</row>
    <row r="77" spans="2:27" s="94" customFormat="1" ht="30" customHeight="1" x14ac:dyDescent="0.25">
      <c r="B77" s="118" t="s">
        <v>39</v>
      </c>
      <c r="C77" s="47"/>
      <c r="D77" s="48"/>
      <c r="E77" s="48"/>
      <c r="F77" s="48"/>
      <c r="G77" s="48"/>
      <c r="H77" s="48"/>
      <c r="I77" s="48"/>
      <c r="J77" s="49"/>
      <c r="L77" s="95"/>
      <c r="M77" s="96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</row>
    <row r="78" spans="2:27" s="94" customFormat="1" ht="15" x14ac:dyDescent="0.25">
      <c r="D78" s="16"/>
      <c r="E78" s="115"/>
      <c r="F78" s="116"/>
      <c r="H78" s="16"/>
      <c r="I78" s="17"/>
      <c r="J78" s="18"/>
      <c r="L78" s="95"/>
      <c r="M78" s="96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</row>
    <row r="79" spans="2:27" s="94" customFormat="1" ht="30" customHeight="1" x14ac:dyDescent="0.25">
      <c r="B79" s="118" t="s">
        <v>40</v>
      </c>
      <c r="C79" s="47"/>
      <c r="D79" s="48"/>
      <c r="E79" s="49"/>
      <c r="F79" s="119" t="s">
        <v>41</v>
      </c>
      <c r="H79" s="47"/>
      <c r="I79" s="48"/>
      <c r="J79" s="49"/>
      <c r="L79" s="95"/>
      <c r="M79" s="96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</row>
    <row r="80" spans="2:27" s="94" customFormat="1" ht="15" x14ac:dyDescent="0.25">
      <c r="D80" s="16"/>
      <c r="E80" s="115"/>
      <c r="F80" s="116"/>
      <c r="H80" s="16"/>
      <c r="I80" s="17"/>
      <c r="J80" s="18"/>
      <c r="L80" s="95"/>
      <c r="M80" s="96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</row>
    <row r="81" spans="2:27" s="94" customFormat="1" ht="15" x14ac:dyDescent="0.25">
      <c r="D81" s="16"/>
      <c r="E81" s="115"/>
      <c r="F81" s="116"/>
      <c r="H81" s="16"/>
      <c r="I81" s="17"/>
      <c r="J81" s="18"/>
      <c r="L81" s="95"/>
      <c r="M81" s="96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</row>
    <row r="82" spans="2:27" s="94" customFormat="1" ht="15" x14ac:dyDescent="0.25">
      <c r="D82" s="16"/>
      <c r="E82" s="115"/>
      <c r="F82" s="116"/>
      <c r="H82" s="16"/>
      <c r="I82" s="17"/>
      <c r="J82" s="18"/>
      <c r="L82" s="95"/>
      <c r="M82" s="96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</row>
    <row r="83" spans="2:27" s="94" customFormat="1" ht="15" x14ac:dyDescent="0.25">
      <c r="B83" s="122" t="s">
        <v>42</v>
      </c>
      <c r="C83" s="122"/>
      <c r="D83" s="122"/>
      <c r="E83" s="122"/>
      <c r="F83" s="122"/>
      <c r="G83" s="122"/>
      <c r="H83" s="122"/>
      <c r="I83" s="122"/>
      <c r="J83" s="122"/>
      <c r="L83" s="95"/>
      <c r="M83" s="96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</row>
    <row r="84" spans="2:27" s="94" customFormat="1" ht="15" x14ac:dyDescent="0.25">
      <c r="B84" s="122" t="s">
        <v>43</v>
      </c>
      <c r="C84" s="122"/>
      <c r="D84" s="122"/>
      <c r="E84" s="122"/>
      <c r="F84" s="122"/>
      <c r="G84" s="122"/>
      <c r="H84" s="122"/>
      <c r="I84" s="122"/>
      <c r="J84" s="122"/>
      <c r="L84" s="95"/>
      <c r="M84" s="96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</row>
    <row r="85" spans="2:27" s="94" customFormat="1" ht="15" x14ac:dyDescent="0.25">
      <c r="B85" s="122" t="s">
        <v>44</v>
      </c>
      <c r="C85" s="122"/>
      <c r="D85" s="122"/>
      <c r="E85" s="122"/>
      <c r="F85" s="122"/>
      <c r="G85" s="122"/>
      <c r="H85" s="122"/>
      <c r="I85" s="122"/>
      <c r="J85" s="122"/>
      <c r="L85" s="95"/>
      <c r="M85" s="96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</row>
    <row r="86" spans="2:27" s="94" customFormat="1" ht="15" x14ac:dyDescent="0.25">
      <c r="B86" s="122" t="s">
        <v>45</v>
      </c>
      <c r="C86" s="122"/>
      <c r="D86" s="122"/>
      <c r="E86" s="122"/>
      <c r="F86" s="122"/>
      <c r="G86" s="122"/>
      <c r="H86" s="122"/>
      <c r="I86" s="122"/>
      <c r="J86" s="122"/>
      <c r="L86" s="95"/>
      <c r="M86" s="96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2:27" s="94" customFormat="1" ht="15" x14ac:dyDescent="0.25">
      <c r="B87" s="122" t="s">
        <v>46</v>
      </c>
      <c r="C87" s="122"/>
      <c r="D87" s="122"/>
      <c r="E87" s="122"/>
      <c r="F87" s="122"/>
      <c r="G87" s="122"/>
      <c r="H87" s="122"/>
      <c r="I87" s="122"/>
      <c r="J87" s="122"/>
      <c r="L87" s="95"/>
      <c r="M87" s="96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2:27" s="94" customFormat="1" ht="15" x14ac:dyDescent="0.25">
      <c r="D88" s="16"/>
      <c r="E88" s="115"/>
      <c r="F88" s="116"/>
      <c r="H88" s="16"/>
      <c r="I88" s="17"/>
      <c r="J88" s="18"/>
      <c r="L88" s="95"/>
      <c r="M88" s="96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2:27" s="94" customFormat="1" ht="15" x14ac:dyDescent="0.25">
      <c r="D89" s="16"/>
      <c r="E89" s="115"/>
      <c r="F89" s="116"/>
      <c r="H89" s="16"/>
      <c r="I89" s="17"/>
      <c r="J89" s="18"/>
      <c r="L89" s="95"/>
      <c r="M89" s="96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2:27" s="94" customFormat="1" ht="18" x14ac:dyDescent="0.25">
      <c r="C90" s="97" t="s">
        <v>28</v>
      </c>
      <c r="D90" s="97"/>
      <c r="E90" s="97"/>
      <c r="F90" s="97"/>
      <c r="G90" s="97"/>
      <c r="H90" s="97"/>
      <c r="I90" s="17"/>
      <c r="J90" s="18"/>
      <c r="L90" s="95"/>
      <c r="M90" s="96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2:27" s="94" customFormat="1" ht="15" x14ac:dyDescent="0.25">
      <c r="D91" s="16"/>
      <c r="E91" s="115"/>
      <c r="F91" s="116"/>
      <c r="H91" s="16"/>
      <c r="I91" s="17"/>
      <c r="L91" s="95"/>
      <c r="M91" s="96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2:27" s="94" customFormat="1" ht="30" customHeight="1" x14ac:dyDescent="0.25">
      <c r="B92" s="118" t="s">
        <v>47</v>
      </c>
      <c r="C92" s="123">
        <f>J175</f>
        <v>0</v>
      </c>
      <c r="D92" s="124"/>
      <c r="E92" s="125"/>
      <c r="F92" s="116"/>
      <c r="H92" s="16"/>
      <c r="I92" s="17"/>
      <c r="L92" s="95"/>
      <c r="M92" s="96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2:27" s="94" customFormat="1" ht="15" x14ac:dyDescent="0.25">
      <c r="D93" s="16"/>
      <c r="E93" s="115"/>
      <c r="F93" s="116"/>
      <c r="H93" s="16"/>
      <c r="I93" s="17"/>
      <c r="K93" s="18"/>
      <c r="L93" s="95"/>
      <c r="M93" s="96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2:27" s="94" customFormat="1" ht="30" customHeight="1" x14ac:dyDescent="0.25">
      <c r="B94" s="118" t="s">
        <v>48</v>
      </c>
      <c r="C94" s="41"/>
      <c r="D94" s="42"/>
      <c r="E94" s="42"/>
      <c r="F94" s="42"/>
      <c r="G94" s="42"/>
      <c r="H94" s="42"/>
      <c r="I94" s="42"/>
      <c r="J94" s="43"/>
      <c r="L94" s="95"/>
      <c r="M94" s="96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2:27" s="94" customFormat="1" ht="15" x14ac:dyDescent="0.25">
      <c r="D95" s="16"/>
      <c r="E95" s="115"/>
      <c r="F95" s="116"/>
      <c r="H95" s="16"/>
      <c r="I95" s="17"/>
      <c r="L95" s="95"/>
      <c r="M95" s="96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2:27" s="94" customFormat="1" ht="15" x14ac:dyDescent="0.25">
      <c r="D96" s="16"/>
      <c r="E96" s="115"/>
      <c r="F96" s="116"/>
      <c r="H96" s="16"/>
      <c r="I96" s="17"/>
      <c r="L96" s="95"/>
      <c r="M96" s="96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94" customFormat="1" ht="18" x14ac:dyDescent="0.25">
      <c r="B97" s="126"/>
      <c r="C97" s="97" t="s">
        <v>81</v>
      </c>
      <c r="D97" s="97"/>
      <c r="E97" s="127"/>
      <c r="F97" s="128">
        <f>J178</f>
        <v>1</v>
      </c>
      <c r="G97" s="129"/>
      <c r="H97" s="129"/>
      <c r="I97" s="17"/>
      <c r="L97" s="95"/>
      <c r="M97" s="96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94" customFormat="1" ht="15" x14ac:dyDescent="0.25">
      <c r="D98" s="16"/>
      <c r="E98" s="115"/>
      <c r="F98" s="116"/>
      <c r="H98" s="16"/>
      <c r="I98" s="17"/>
      <c r="L98" s="95"/>
      <c r="M98" s="96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94" customFormat="1" ht="15" x14ac:dyDescent="0.25">
      <c r="D99" s="16"/>
      <c r="E99" s="115"/>
      <c r="F99" s="116"/>
      <c r="H99" s="16"/>
      <c r="I99" s="17"/>
      <c r="L99" s="95"/>
      <c r="M99" s="96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  <row r="100" spans="1:27" s="94" customFormat="1" ht="15" x14ac:dyDescent="0.25">
      <c r="D100" s="16"/>
      <c r="E100" s="115"/>
      <c r="F100" s="116"/>
      <c r="H100" s="16"/>
      <c r="I100" s="17"/>
      <c r="L100" s="95"/>
      <c r="M100" s="96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</row>
    <row r="101" spans="1:27" s="94" customFormat="1" ht="15" x14ac:dyDescent="0.25">
      <c r="D101" s="16"/>
      <c r="E101" s="115"/>
      <c r="F101" s="116"/>
      <c r="H101" s="16"/>
      <c r="I101" s="17"/>
      <c r="L101" s="95"/>
      <c r="M101" s="96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</row>
    <row r="102" spans="1:27" s="94" customFormat="1" ht="15" x14ac:dyDescent="0.25">
      <c r="D102" s="16"/>
      <c r="E102" s="115"/>
      <c r="F102" s="116"/>
      <c r="H102" s="16"/>
      <c r="I102" s="17"/>
      <c r="L102" s="95"/>
      <c r="M102" s="96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</row>
    <row r="103" spans="1:27" s="94" customFormat="1" ht="15" x14ac:dyDescent="0.25">
      <c r="D103" s="16"/>
      <c r="E103" s="115"/>
      <c r="F103" s="116"/>
      <c r="H103" s="16"/>
      <c r="I103" s="17"/>
      <c r="J103" s="18"/>
      <c r="L103" s="95"/>
      <c r="M103" s="96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</row>
    <row r="104" spans="1:27" s="94" customFormat="1" ht="15" x14ac:dyDescent="0.25">
      <c r="D104" s="16"/>
      <c r="E104" s="115"/>
      <c r="F104" s="116"/>
      <c r="H104" s="16"/>
      <c r="I104" s="17"/>
      <c r="J104" s="18"/>
      <c r="L104" s="95"/>
      <c r="M104" s="96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</row>
    <row r="105" spans="1:27" s="94" customFormat="1" ht="15" x14ac:dyDescent="0.25">
      <c r="D105" s="16"/>
      <c r="E105" s="115"/>
      <c r="F105" s="116"/>
      <c r="H105" s="16"/>
      <c r="I105" s="17"/>
      <c r="J105" s="18"/>
      <c r="L105" s="95"/>
      <c r="M105" s="96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</row>
    <row r="106" spans="1:27" s="94" customFormat="1" ht="15" x14ac:dyDescent="0.25">
      <c r="D106" s="16"/>
      <c r="E106" s="115"/>
      <c r="F106" s="116"/>
      <c r="H106" s="16"/>
      <c r="I106" s="17"/>
      <c r="J106" s="18"/>
      <c r="L106" s="95"/>
      <c r="M106" s="96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</row>
    <row r="107" spans="1:27" s="94" customFormat="1" ht="15" x14ac:dyDescent="0.25">
      <c r="D107" s="16"/>
      <c r="E107" s="115"/>
      <c r="F107" s="116"/>
      <c r="H107" s="16"/>
      <c r="I107" s="17"/>
      <c r="J107" s="18"/>
      <c r="L107" s="95"/>
      <c r="M107" s="96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</row>
    <row r="108" spans="1:27" s="130" customFormat="1" ht="37.5" customHeight="1" x14ac:dyDescent="0.25">
      <c r="B108" s="131" t="s">
        <v>49</v>
      </c>
      <c r="C108" s="132"/>
      <c r="D108" s="132"/>
      <c r="E108" s="132"/>
      <c r="F108" s="132"/>
      <c r="G108" s="132"/>
      <c r="H108" s="132"/>
      <c r="I108" s="132"/>
      <c r="J108" s="133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</row>
    <row r="109" spans="1:27" s="130" customFormat="1" ht="12" x14ac:dyDescent="0.25">
      <c r="A109" s="134"/>
      <c r="B109" s="134"/>
      <c r="C109" s="134"/>
      <c r="D109" s="135"/>
      <c r="E109" s="134"/>
      <c r="F109" s="134"/>
      <c r="G109" s="134"/>
      <c r="H109" s="135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</row>
    <row r="110" spans="1:27" s="139" customFormat="1" ht="15" x14ac:dyDescent="0.25">
      <c r="A110" s="136"/>
      <c r="B110" s="137" t="s">
        <v>27</v>
      </c>
      <c r="C110" s="138" t="s">
        <v>104</v>
      </c>
      <c r="D110" s="138"/>
      <c r="E110" s="138"/>
      <c r="F110" s="138"/>
      <c r="G110" s="138"/>
      <c r="H110" s="138"/>
      <c r="I110" s="138"/>
      <c r="J110" s="138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</row>
    <row r="111" spans="1:27" s="130" customFormat="1" ht="12" x14ac:dyDescent="0.25">
      <c r="D111" s="140"/>
      <c r="E111" s="141"/>
      <c r="F111" s="142"/>
      <c r="H111" s="140"/>
      <c r="I111" s="143"/>
      <c r="J111" s="144"/>
      <c r="L111" s="134"/>
      <c r="M111" s="145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</row>
    <row r="112" spans="1:27" s="130" customFormat="1" ht="12.75" thickBot="1" x14ac:dyDescent="0.3">
      <c r="D112" s="140"/>
      <c r="E112" s="141"/>
      <c r="F112" s="142"/>
      <c r="H112" s="140"/>
      <c r="I112" s="143"/>
      <c r="J112" s="144"/>
      <c r="L112" s="134"/>
      <c r="M112" s="145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</row>
    <row r="113" spans="2:27" s="130" customFormat="1" ht="30" customHeight="1" thickTop="1" x14ac:dyDescent="0.25">
      <c r="B113" s="146" t="s">
        <v>21</v>
      </c>
      <c r="C113" s="147"/>
      <c r="D113" s="147"/>
      <c r="E113" s="147"/>
      <c r="F113" s="148"/>
      <c r="G113" s="149"/>
      <c r="H113" s="44" t="s">
        <v>22</v>
      </c>
      <c r="I113" s="45"/>
      <c r="J113" s="46"/>
      <c r="L113" s="134"/>
      <c r="M113" s="145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</row>
    <row r="114" spans="2:27" s="153" customFormat="1" ht="37.5" customHeight="1" x14ac:dyDescent="0.25">
      <c r="B114" s="150" t="s">
        <v>20</v>
      </c>
      <c r="C114" s="151" t="s">
        <v>0</v>
      </c>
      <c r="D114" s="151" t="s">
        <v>24</v>
      </c>
      <c r="E114" s="151" t="s">
        <v>1</v>
      </c>
      <c r="F114" s="152" t="s">
        <v>26</v>
      </c>
      <c r="H114" s="50" t="s">
        <v>25</v>
      </c>
      <c r="I114" s="51" t="s">
        <v>17</v>
      </c>
      <c r="J114" s="52" t="s">
        <v>105</v>
      </c>
      <c r="L114" s="154"/>
      <c r="M114" s="155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</row>
    <row r="115" spans="2:27" s="159" customFormat="1" ht="21.75" customHeight="1" x14ac:dyDescent="0.25">
      <c r="B115" s="156" t="s">
        <v>82</v>
      </c>
      <c r="C115" s="157"/>
      <c r="D115" s="157"/>
      <c r="E115" s="157"/>
      <c r="F115" s="158"/>
      <c r="H115" s="60"/>
      <c r="I115" s="61"/>
      <c r="J115" s="62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</row>
    <row r="116" spans="2:27" s="130" customFormat="1" ht="12.75" x14ac:dyDescent="0.25">
      <c r="B116" s="161" t="s">
        <v>2</v>
      </c>
      <c r="C116" s="162"/>
      <c r="D116" s="162"/>
      <c r="E116" s="162"/>
      <c r="F116" s="163"/>
      <c r="H116" s="57"/>
      <c r="I116" s="58"/>
      <c r="J116" s="59"/>
      <c r="L116" s="134"/>
      <c r="M116" s="145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</row>
    <row r="117" spans="2:27" s="159" customFormat="1" ht="15.75" customHeight="1" x14ac:dyDescent="0.25">
      <c r="B117" s="164" t="s">
        <v>3</v>
      </c>
      <c r="C117" s="165" t="s">
        <v>83</v>
      </c>
      <c r="D117" s="166">
        <v>0.21990000000000001</v>
      </c>
      <c r="E117" s="167">
        <v>6000000</v>
      </c>
      <c r="F117" s="168">
        <f>D117*E117*3</f>
        <v>3958200</v>
      </c>
      <c r="H117" s="1">
        <v>0</v>
      </c>
      <c r="I117" s="7">
        <f>H117*E117</f>
        <v>0</v>
      </c>
      <c r="J117" s="8">
        <f>I117*3</f>
        <v>0</v>
      </c>
      <c r="K117" s="160"/>
      <c r="L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</row>
    <row r="118" spans="2:27" s="130" customFormat="1" ht="16.5" customHeight="1" x14ac:dyDescent="0.25">
      <c r="B118" s="164" t="s">
        <v>5</v>
      </c>
      <c r="C118" s="165" t="s">
        <v>83</v>
      </c>
      <c r="D118" s="166">
        <v>9.4000000000000004E-3</v>
      </c>
      <c r="E118" s="167">
        <v>15000000</v>
      </c>
      <c r="F118" s="168">
        <f>D118*E118*3</f>
        <v>423000</v>
      </c>
      <c r="H118" s="2">
        <v>0</v>
      </c>
      <c r="I118" s="9">
        <f>H118*E118</f>
        <v>0</v>
      </c>
      <c r="J118" s="10">
        <f>I118*3</f>
        <v>0</v>
      </c>
      <c r="L118" s="134"/>
      <c r="M118" s="159"/>
      <c r="N118" s="159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</row>
    <row r="119" spans="2:27" s="130" customFormat="1" ht="12.75" x14ac:dyDescent="0.25">
      <c r="B119" s="161" t="s">
        <v>6</v>
      </c>
      <c r="C119" s="162"/>
      <c r="D119" s="162"/>
      <c r="E119" s="162"/>
      <c r="F119" s="163"/>
      <c r="H119" s="56"/>
      <c r="I119" s="4"/>
      <c r="J119" s="6"/>
      <c r="L119" s="134"/>
      <c r="M119" s="159"/>
      <c r="N119" s="159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</row>
    <row r="120" spans="2:27" s="159" customFormat="1" ht="12.75" x14ac:dyDescent="0.25">
      <c r="B120" s="164" t="s">
        <v>3</v>
      </c>
      <c r="C120" s="165" t="s">
        <v>83</v>
      </c>
      <c r="D120" s="166">
        <v>0.2276</v>
      </c>
      <c r="E120" s="167">
        <v>30000000</v>
      </c>
      <c r="F120" s="168">
        <f>D120*E120*3</f>
        <v>20484000</v>
      </c>
      <c r="H120" s="1">
        <v>0</v>
      </c>
      <c r="I120" s="7">
        <f t="shared" ref="I120:I121" si="0">H120*E120</f>
        <v>0</v>
      </c>
      <c r="J120" s="8">
        <f t="shared" ref="J120:J121" si="1">I120*3</f>
        <v>0</v>
      </c>
      <c r="L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</row>
    <row r="121" spans="2:27" s="130" customFormat="1" ht="12.75" x14ac:dyDescent="0.25">
      <c r="B121" s="164" t="s">
        <v>5</v>
      </c>
      <c r="C121" s="165" t="s">
        <v>83</v>
      </c>
      <c r="D121" s="166">
        <v>1.8800000000000001E-2</v>
      </c>
      <c r="E121" s="167">
        <v>75000000</v>
      </c>
      <c r="F121" s="168">
        <f>D121*E121*3</f>
        <v>4230000</v>
      </c>
      <c r="H121" s="2">
        <v>0</v>
      </c>
      <c r="I121" s="9">
        <f t="shared" si="0"/>
        <v>0</v>
      </c>
      <c r="J121" s="10">
        <f t="shared" si="1"/>
        <v>0</v>
      </c>
      <c r="L121" s="134"/>
      <c r="M121" s="159"/>
      <c r="N121" s="159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</row>
    <row r="122" spans="2:27" s="130" customFormat="1" ht="12.75" x14ac:dyDescent="0.25">
      <c r="B122" s="161" t="s">
        <v>19</v>
      </c>
      <c r="C122" s="162"/>
      <c r="D122" s="162"/>
      <c r="E122" s="162"/>
      <c r="F122" s="163"/>
      <c r="H122" s="56"/>
      <c r="I122" s="4"/>
      <c r="J122" s="6"/>
      <c r="L122" s="134"/>
      <c r="M122" s="159"/>
      <c r="N122" s="159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</row>
    <row r="123" spans="2:27" s="159" customFormat="1" ht="12.75" x14ac:dyDescent="0.25">
      <c r="B123" s="164" t="s">
        <v>3</v>
      </c>
      <c r="C123" s="165" t="s">
        <v>83</v>
      </c>
      <c r="D123" s="166">
        <v>0.23899999999999999</v>
      </c>
      <c r="E123" s="167">
        <v>4000</v>
      </c>
      <c r="F123" s="168">
        <f>D123*E123*3</f>
        <v>2868</v>
      </c>
      <c r="H123" s="1">
        <v>0</v>
      </c>
      <c r="I123" s="7">
        <f t="shared" ref="I123:I124" si="2">H123*E123</f>
        <v>0</v>
      </c>
      <c r="J123" s="8">
        <f t="shared" ref="J123:J124" si="3">I123*3</f>
        <v>0</v>
      </c>
      <c r="L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</row>
    <row r="124" spans="2:27" s="130" customFormat="1" ht="12.75" x14ac:dyDescent="0.25">
      <c r="B124" s="164" t="s">
        <v>5</v>
      </c>
      <c r="C124" s="165" t="s">
        <v>83</v>
      </c>
      <c r="D124" s="166">
        <v>2.1999999999999999E-2</v>
      </c>
      <c r="E124" s="167">
        <v>10000</v>
      </c>
      <c r="F124" s="168">
        <f>D124*E124*3</f>
        <v>660</v>
      </c>
      <c r="H124" s="2">
        <v>0</v>
      </c>
      <c r="I124" s="9">
        <f t="shared" si="2"/>
        <v>0</v>
      </c>
      <c r="J124" s="10">
        <f t="shared" si="3"/>
        <v>0</v>
      </c>
      <c r="L124" s="134"/>
      <c r="M124" s="159"/>
      <c r="N124" s="159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</row>
    <row r="125" spans="2:27" s="130" customFormat="1" ht="12.75" x14ac:dyDescent="0.25">
      <c r="B125" s="161" t="s">
        <v>7</v>
      </c>
      <c r="C125" s="162"/>
      <c r="D125" s="162"/>
      <c r="E125" s="162"/>
      <c r="F125" s="163"/>
      <c r="H125" s="56"/>
      <c r="I125" s="4"/>
      <c r="J125" s="6"/>
      <c r="L125" s="134"/>
      <c r="M125" s="159"/>
      <c r="N125" s="159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</row>
    <row r="126" spans="2:27" s="159" customFormat="1" ht="12.75" x14ac:dyDescent="0.25">
      <c r="B126" s="164" t="s">
        <v>3</v>
      </c>
      <c r="C126" s="165" t="s">
        <v>83</v>
      </c>
      <c r="D126" s="166">
        <v>0.23899999999999999</v>
      </c>
      <c r="E126" s="167">
        <v>4000</v>
      </c>
      <c r="F126" s="168">
        <f>D126*E126*3</f>
        <v>2868</v>
      </c>
      <c r="H126" s="1">
        <v>0</v>
      </c>
      <c r="I126" s="7">
        <f t="shared" ref="I126:I127" si="4">H126*E126</f>
        <v>0</v>
      </c>
      <c r="J126" s="8">
        <f t="shared" ref="J126:J127" si="5">I126*3</f>
        <v>0</v>
      </c>
      <c r="L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</row>
    <row r="127" spans="2:27" s="130" customFormat="1" ht="12.75" x14ac:dyDescent="0.25">
      <c r="B127" s="164" t="s">
        <v>5</v>
      </c>
      <c r="C127" s="165" t="s">
        <v>83</v>
      </c>
      <c r="D127" s="166">
        <v>2.1999999999999999E-2</v>
      </c>
      <c r="E127" s="167">
        <v>10000</v>
      </c>
      <c r="F127" s="168">
        <f>D127*E127*3</f>
        <v>660</v>
      </c>
      <c r="H127" s="2">
        <v>0</v>
      </c>
      <c r="I127" s="9">
        <f t="shared" si="4"/>
        <v>0</v>
      </c>
      <c r="J127" s="10">
        <f t="shared" si="5"/>
        <v>0</v>
      </c>
      <c r="L127" s="134"/>
      <c r="M127" s="159"/>
      <c r="N127" s="159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</row>
    <row r="128" spans="2:27" s="130" customFormat="1" ht="12.75" x14ac:dyDescent="0.25">
      <c r="B128" s="161" t="s">
        <v>8</v>
      </c>
      <c r="C128" s="162"/>
      <c r="D128" s="162"/>
      <c r="E128" s="162"/>
      <c r="F128" s="163"/>
      <c r="H128" s="56"/>
      <c r="I128" s="4"/>
      <c r="J128" s="6"/>
      <c r="L128" s="134"/>
      <c r="M128" s="159"/>
      <c r="N128" s="159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</row>
    <row r="129" spans="2:27" s="159" customFormat="1" ht="12.75" x14ac:dyDescent="0.25">
      <c r="B129" s="164" t="s">
        <v>3</v>
      </c>
      <c r="C129" s="165" t="s">
        <v>83</v>
      </c>
      <c r="D129" s="166">
        <v>0.26119999999999999</v>
      </c>
      <c r="E129" s="167">
        <v>3400000.0000000005</v>
      </c>
      <c r="F129" s="168">
        <f>D129*E129*3</f>
        <v>2664240.0000000005</v>
      </c>
      <c r="H129" s="1">
        <v>0</v>
      </c>
      <c r="I129" s="7">
        <f t="shared" ref="I129:I130" si="6">H129*E129</f>
        <v>0</v>
      </c>
      <c r="J129" s="8">
        <f t="shared" ref="J129:J130" si="7">I129*3</f>
        <v>0</v>
      </c>
      <c r="L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</row>
    <row r="130" spans="2:27" s="130" customFormat="1" ht="12.75" x14ac:dyDescent="0.25">
      <c r="B130" s="164" t="s">
        <v>5</v>
      </c>
      <c r="C130" s="165" t="s">
        <v>83</v>
      </c>
      <c r="D130" s="166">
        <v>0.04</v>
      </c>
      <c r="E130" s="167">
        <v>8500000.0000000019</v>
      </c>
      <c r="F130" s="168">
        <f>D130*E130*3</f>
        <v>1020000.0000000002</v>
      </c>
      <c r="H130" s="2">
        <v>0</v>
      </c>
      <c r="I130" s="9">
        <f t="shared" si="6"/>
        <v>0</v>
      </c>
      <c r="J130" s="10">
        <f t="shared" si="7"/>
        <v>0</v>
      </c>
      <c r="L130" s="134"/>
      <c r="M130" s="159"/>
      <c r="N130" s="159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</row>
    <row r="131" spans="2:27" s="130" customFormat="1" ht="12.75" x14ac:dyDescent="0.25">
      <c r="B131" s="161" t="s">
        <v>9</v>
      </c>
      <c r="C131" s="162"/>
      <c r="D131" s="162"/>
      <c r="E131" s="162"/>
      <c r="F131" s="163"/>
      <c r="H131" s="3"/>
      <c r="I131" s="4"/>
      <c r="J131" s="6"/>
      <c r="L131" s="134"/>
      <c r="M131" s="145"/>
      <c r="N131" s="159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</row>
    <row r="132" spans="2:27" s="159" customFormat="1" ht="12.75" x14ac:dyDescent="0.25">
      <c r="B132" s="164" t="s">
        <v>3</v>
      </c>
      <c r="C132" s="165" t="s">
        <v>83</v>
      </c>
      <c r="D132" s="166">
        <v>0.26119999999999999</v>
      </c>
      <c r="E132" s="167">
        <v>592000</v>
      </c>
      <c r="F132" s="168">
        <f>D132*E132*3</f>
        <v>463891.19999999995</v>
      </c>
      <c r="H132" s="1">
        <v>0</v>
      </c>
      <c r="I132" s="7">
        <f t="shared" ref="I132:I133" si="8">H132*E132</f>
        <v>0</v>
      </c>
      <c r="J132" s="8">
        <f t="shared" ref="J132:J133" si="9">I132*3</f>
        <v>0</v>
      </c>
      <c r="L132" s="160"/>
      <c r="M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</row>
    <row r="133" spans="2:27" s="130" customFormat="1" ht="12.75" x14ac:dyDescent="0.25">
      <c r="B133" s="164" t="s">
        <v>5</v>
      </c>
      <c r="C133" s="165" t="s">
        <v>83</v>
      </c>
      <c r="D133" s="166">
        <v>0.04</v>
      </c>
      <c r="E133" s="167">
        <v>1480000</v>
      </c>
      <c r="F133" s="168">
        <f>D133*E133*3</f>
        <v>177600</v>
      </c>
      <c r="H133" s="2">
        <v>0</v>
      </c>
      <c r="I133" s="9">
        <f t="shared" si="8"/>
        <v>0</v>
      </c>
      <c r="J133" s="10">
        <f t="shared" si="9"/>
        <v>0</v>
      </c>
      <c r="L133" s="134"/>
      <c r="M133" s="145"/>
      <c r="N133" s="159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</row>
    <row r="134" spans="2:27" s="130" customFormat="1" ht="12.75" x14ac:dyDescent="0.25">
      <c r="B134" s="169"/>
      <c r="C134" s="170"/>
      <c r="D134" s="171" t="s">
        <v>84</v>
      </c>
      <c r="E134" s="172">
        <f>SUM(E117:E133)</f>
        <v>140000000</v>
      </c>
      <c r="F134" s="173">
        <f>SUM(F117:F133)</f>
        <v>33427987.199999999</v>
      </c>
      <c r="H134" s="57"/>
      <c r="I134" s="58"/>
      <c r="J134" s="59"/>
      <c r="L134" s="134"/>
      <c r="M134" s="145"/>
      <c r="N134" s="159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</row>
    <row r="135" spans="2:27" s="159" customFormat="1" ht="15.75" x14ac:dyDescent="0.25">
      <c r="B135" s="156" t="s">
        <v>10</v>
      </c>
      <c r="C135" s="157"/>
      <c r="D135" s="157"/>
      <c r="E135" s="157"/>
      <c r="F135" s="158"/>
      <c r="H135" s="60"/>
      <c r="I135" s="61"/>
      <c r="J135" s="62"/>
      <c r="L135" s="160"/>
      <c r="M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</row>
    <row r="136" spans="2:27" s="130" customFormat="1" ht="12.75" x14ac:dyDescent="0.25">
      <c r="B136" s="164" t="s">
        <v>11</v>
      </c>
      <c r="C136" s="165" t="s">
        <v>4</v>
      </c>
      <c r="D136" s="166">
        <v>3.3000000000000002E-2</v>
      </c>
      <c r="E136" s="167">
        <v>40000000</v>
      </c>
      <c r="F136" s="168">
        <f>D136*E136*3</f>
        <v>3960000</v>
      </c>
      <c r="H136" s="1">
        <v>0</v>
      </c>
      <c r="I136" s="7">
        <f t="shared" ref="I136" si="10">H136*E136</f>
        <v>0</v>
      </c>
      <c r="J136" s="8">
        <f t="shared" ref="J136:J137" si="11">I136*3</f>
        <v>0</v>
      </c>
      <c r="L136" s="134"/>
      <c r="M136" s="145"/>
      <c r="N136" s="159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</row>
    <row r="137" spans="2:27" s="130" customFormat="1" ht="12" x14ac:dyDescent="0.25">
      <c r="B137" s="164" t="s">
        <v>85</v>
      </c>
      <c r="C137" s="165" t="s">
        <v>4</v>
      </c>
      <c r="D137" s="166">
        <v>6.5799999999999997E-2</v>
      </c>
      <c r="E137" s="167">
        <v>14000000</v>
      </c>
      <c r="F137" s="168">
        <f>D137*E137*3</f>
        <v>2763600</v>
      </c>
      <c r="H137" s="2">
        <v>0</v>
      </c>
      <c r="I137" s="9">
        <f t="shared" ref="I137" si="12">H137*E137</f>
        <v>0</v>
      </c>
      <c r="J137" s="10">
        <f t="shared" si="11"/>
        <v>0</v>
      </c>
      <c r="L137" s="134"/>
      <c r="M137" s="17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</row>
    <row r="138" spans="2:27" s="130" customFormat="1" ht="12.75" customHeight="1" x14ac:dyDescent="0.25">
      <c r="B138" s="175"/>
      <c r="C138" s="176"/>
      <c r="D138" s="171" t="s">
        <v>84</v>
      </c>
      <c r="E138" s="172">
        <f>SUM(E136:E137)</f>
        <v>54000000</v>
      </c>
      <c r="F138" s="173">
        <f>SUM(F136:F137)</f>
        <v>6723600</v>
      </c>
      <c r="H138" s="57"/>
      <c r="I138" s="58"/>
      <c r="J138" s="59"/>
      <c r="L138" s="134"/>
      <c r="M138" s="145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</row>
    <row r="139" spans="2:27" s="159" customFormat="1" ht="15.75" x14ac:dyDescent="0.25">
      <c r="B139" s="156" t="s">
        <v>86</v>
      </c>
      <c r="C139" s="157"/>
      <c r="D139" s="157"/>
      <c r="E139" s="157"/>
      <c r="F139" s="158"/>
      <c r="H139" s="60"/>
      <c r="I139" s="61"/>
      <c r="J139" s="62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</row>
    <row r="140" spans="2:27" s="130" customFormat="1" ht="24" x14ac:dyDescent="0.25">
      <c r="B140" s="164" t="s">
        <v>87</v>
      </c>
      <c r="C140" s="165" t="s">
        <v>12</v>
      </c>
      <c r="D140" s="166">
        <v>0.01</v>
      </c>
      <c r="E140" s="167">
        <v>40000000</v>
      </c>
      <c r="F140" s="168">
        <f>D140*E140*3</f>
        <v>1200000</v>
      </c>
      <c r="H140" s="24">
        <v>0</v>
      </c>
      <c r="I140" s="22">
        <f t="shared" ref="I140" si="13">H140*E140</f>
        <v>0</v>
      </c>
      <c r="J140" s="23">
        <f t="shared" ref="J140" si="14">I140*3</f>
        <v>0</v>
      </c>
      <c r="L140" s="134"/>
      <c r="M140" s="145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</row>
    <row r="141" spans="2:27" s="130" customFormat="1" ht="12.75" customHeight="1" x14ac:dyDescent="0.25">
      <c r="B141" s="169"/>
      <c r="C141" s="170"/>
      <c r="D141" s="171" t="s">
        <v>84</v>
      </c>
      <c r="E141" s="172">
        <f>SUM(E140:E140)</f>
        <v>40000000</v>
      </c>
      <c r="F141" s="173">
        <f>SUM(F140:F140)</f>
        <v>1200000</v>
      </c>
      <c r="H141" s="57"/>
      <c r="I141" s="58"/>
      <c r="J141" s="59"/>
      <c r="L141" s="134"/>
      <c r="M141" s="145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</row>
    <row r="142" spans="2:27" s="159" customFormat="1" ht="15.75" x14ac:dyDescent="0.25">
      <c r="B142" s="156" t="s">
        <v>88</v>
      </c>
      <c r="C142" s="157"/>
      <c r="D142" s="157"/>
      <c r="E142" s="157"/>
      <c r="F142" s="158"/>
      <c r="H142" s="60"/>
      <c r="I142" s="61"/>
      <c r="J142" s="62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</row>
    <row r="143" spans="2:27" s="130" customFormat="1" ht="24" x14ac:dyDescent="0.25">
      <c r="B143" s="164" t="s">
        <v>89</v>
      </c>
      <c r="C143" s="165" t="s">
        <v>4</v>
      </c>
      <c r="D143" s="166">
        <v>8.1900000000000001E-2</v>
      </c>
      <c r="E143" s="167">
        <v>10500000</v>
      </c>
      <c r="F143" s="168">
        <f>D143*E143*3</f>
        <v>2579850</v>
      </c>
      <c r="H143" s="1">
        <v>0</v>
      </c>
      <c r="I143" s="7">
        <f t="shared" ref="I143:I144" si="15">H143*E143</f>
        <v>0</v>
      </c>
      <c r="J143" s="8">
        <f t="shared" ref="J143:J144" si="16">I143*3</f>
        <v>0</v>
      </c>
      <c r="L143" s="134"/>
      <c r="M143" s="145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</row>
    <row r="144" spans="2:27" s="159" customFormat="1" ht="24" x14ac:dyDescent="0.25">
      <c r="B144" s="164" t="s">
        <v>90</v>
      </c>
      <c r="C144" s="165" t="s">
        <v>4</v>
      </c>
      <c r="D144" s="166">
        <v>0.12989999999999999</v>
      </c>
      <c r="E144" s="167">
        <v>3500000</v>
      </c>
      <c r="F144" s="168">
        <f>D144*E144*3</f>
        <v>1363949.9999999998</v>
      </c>
      <c r="H144" s="2">
        <v>0</v>
      </c>
      <c r="I144" s="9">
        <f t="shared" si="15"/>
        <v>0</v>
      </c>
      <c r="J144" s="10">
        <f t="shared" si="16"/>
        <v>0</v>
      </c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</row>
    <row r="145" spans="2:27" s="130" customFormat="1" ht="12.75" customHeight="1" x14ac:dyDescent="0.25">
      <c r="B145" s="169"/>
      <c r="C145" s="170"/>
      <c r="D145" s="171" t="s">
        <v>84</v>
      </c>
      <c r="E145" s="172">
        <f>SUM(E143:E144)</f>
        <v>14000000</v>
      </c>
      <c r="F145" s="173">
        <f>SUM(F143:F144)</f>
        <v>3943800</v>
      </c>
      <c r="H145" s="57"/>
      <c r="I145" s="58"/>
      <c r="J145" s="59"/>
      <c r="L145" s="134"/>
      <c r="M145" s="145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</row>
    <row r="146" spans="2:27" s="130" customFormat="1" ht="15.75" x14ac:dyDescent="0.25">
      <c r="B146" s="156" t="s">
        <v>91</v>
      </c>
      <c r="C146" s="157"/>
      <c r="D146" s="157"/>
      <c r="E146" s="157"/>
      <c r="F146" s="158"/>
      <c r="H146" s="60"/>
      <c r="I146" s="61"/>
      <c r="J146" s="62"/>
      <c r="L146" s="134"/>
      <c r="M146" s="145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</row>
    <row r="147" spans="2:27" s="159" customFormat="1" ht="24" x14ac:dyDescent="0.25">
      <c r="B147" s="164" t="s">
        <v>92</v>
      </c>
      <c r="C147" s="165" t="s">
        <v>4</v>
      </c>
      <c r="D147" s="166">
        <v>0.11</v>
      </c>
      <c r="E147" s="167">
        <v>2600000</v>
      </c>
      <c r="F147" s="168">
        <f>D147*E147*3</f>
        <v>858000</v>
      </c>
      <c r="H147" s="20">
        <v>0</v>
      </c>
      <c r="I147" s="5">
        <f t="shared" ref="I147" si="17">H147*E147</f>
        <v>0</v>
      </c>
      <c r="J147" s="11">
        <f t="shared" ref="J147" si="18">I147*3</f>
        <v>0</v>
      </c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</row>
    <row r="148" spans="2:27" s="130" customFormat="1" ht="12.75" customHeight="1" x14ac:dyDescent="0.25">
      <c r="B148" s="169"/>
      <c r="C148" s="170"/>
      <c r="D148" s="171" t="s">
        <v>84</v>
      </c>
      <c r="E148" s="172">
        <f>SUM(E147)</f>
        <v>2600000</v>
      </c>
      <c r="F148" s="173">
        <f>SUM(F147)</f>
        <v>858000</v>
      </c>
      <c r="H148" s="57"/>
      <c r="I148" s="58"/>
      <c r="J148" s="59"/>
      <c r="L148" s="134"/>
      <c r="M148" s="145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</row>
    <row r="149" spans="2:27" s="130" customFormat="1" ht="15.75" x14ac:dyDescent="0.25">
      <c r="B149" s="156" t="s">
        <v>18</v>
      </c>
      <c r="C149" s="157"/>
      <c r="D149" s="157"/>
      <c r="E149" s="157"/>
      <c r="F149" s="158"/>
      <c r="H149" s="60"/>
      <c r="I149" s="61"/>
      <c r="J149" s="62"/>
      <c r="L149" s="134"/>
      <c r="M149" s="145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</row>
    <row r="150" spans="2:27" s="130" customFormat="1" ht="24" x14ac:dyDescent="0.25">
      <c r="B150" s="164" t="s">
        <v>93</v>
      </c>
      <c r="C150" s="165" t="s">
        <v>94</v>
      </c>
      <c r="D150" s="166">
        <v>8.0999999999999996E-3</v>
      </c>
      <c r="E150" s="167">
        <v>247086000</v>
      </c>
      <c r="F150" s="168">
        <f>D150*E150*3</f>
        <v>6004189.7999999998</v>
      </c>
      <c r="H150" s="1">
        <v>0</v>
      </c>
      <c r="I150" s="7">
        <f t="shared" ref="I150:I151" si="19">H150*E150</f>
        <v>0</v>
      </c>
      <c r="J150" s="8">
        <f t="shared" ref="J150:J151" si="20">I150*3</f>
        <v>0</v>
      </c>
      <c r="L150" s="134"/>
      <c r="M150" s="145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</row>
    <row r="151" spans="2:27" s="159" customFormat="1" ht="24" x14ac:dyDescent="0.25">
      <c r="B151" s="164" t="s">
        <v>95</v>
      </c>
      <c r="C151" s="165" t="s">
        <v>94</v>
      </c>
      <c r="D151" s="166">
        <v>8.0999999999999996E-3</v>
      </c>
      <c r="E151" s="167">
        <v>28000000</v>
      </c>
      <c r="F151" s="168">
        <f>D151*E151*3</f>
        <v>680400</v>
      </c>
      <c r="H151" s="2">
        <v>0</v>
      </c>
      <c r="I151" s="9">
        <f t="shared" si="19"/>
        <v>0</v>
      </c>
      <c r="J151" s="10">
        <f t="shared" si="20"/>
        <v>0</v>
      </c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</row>
    <row r="152" spans="2:27" s="130" customFormat="1" ht="12.75" customHeight="1" x14ac:dyDescent="0.25">
      <c r="B152" s="169"/>
      <c r="C152" s="170"/>
      <c r="D152" s="171" t="s">
        <v>84</v>
      </c>
      <c r="E152" s="172">
        <f>SUM(E150:E151)</f>
        <v>275086000</v>
      </c>
      <c r="F152" s="173">
        <f>SUM(F150:F151)</f>
        <v>6684589.7999999998</v>
      </c>
      <c r="H152" s="63"/>
      <c r="I152" s="64"/>
      <c r="J152" s="65"/>
      <c r="L152" s="134"/>
      <c r="M152" s="145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</row>
    <row r="153" spans="2:27" s="130" customFormat="1" ht="15.75" x14ac:dyDescent="0.25">
      <c r="B153" s="156" t="s">
        <v>96</v>
      </c>
      <c r="C153" s="157"/>
      <c r="D153" s="157"/>
      <c r="E153" s="157"/>
      <c r="F153" s="158"/>
      <c r="H153" s="60"/>
      <c r="I153" s="61"/>
      <c r="J153" s="62"/>
      <c r="L153" s="134"/>
      <c r="M153" s="145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</row>
    <row r="154" spans="2:27" s="130" customFormat="1" ht="12" x14ac:dyDescent="0.25">
      <c r="B154" s="177" t="s">
        <v>102</v>
      </c>
      <c r="C154" s="178" t="s">
        <v>94</v>
      </c>
      <c r="D154" s="179">
        <v>0.01</v>
      </c>
      <c r="E154" s="180">
        <v>28000000</v>
      </c>
      <c r="F154" s="181">
        <f>D154*E154*3</f>
        <v>840000</v>
      </c>
      <c r="H154" s="54">
        <v>0</v>
      </c>
      <c r="I154" s="34">
        <f t="shared" ref="I154:I157" si="21">H154*E154</f>
        <v>0</v>
      </c>
      <c r="J154" s="36">
        <f t="shared" ref="J154:J157" si="22">I154*3</f>
        <v>0</v>
      </c>
      <c r="L154" s="134"/>
      <c r="M154" s="145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</row>
    <row r="155" spans="2:27" s="130" customFormat="1" ht="12" x14ac:dyDescent="0.25">
      <c r="B155" s="182"/>
      <c r="C155" s="183"/>
      <c r="D155" s="184"/>
      <c r="E155" s="185"/>
      <c r="F155" s="186"/>
      <c r="H155" s="54">
        <v>0</v>
      </c>
      <c r="I155" s="34">
        <f t="shared" si="21"/>
        <v>0</v>
      </c>
      <c r="J155" s="36">
        <f t="shared" si="22"/>
        <v>0</v>
      </c>
      <c r="L155" s="134"/>
      <c r="M155" s="145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</row>
    <row r="156" spans="2:27" s="130" customFormat="1" ht="12" x14ac:dyDescent="0.25">
      <c r="B156" s="182"/>
      <c r="C156" s="183"/>
      <c r="D156" s="184"/>
      <c r="E156" s="185"/>
      <c r="F156" s="186"/>
      <c r="H156" s="54">
        <v>0</v>
      </c>
      <c r="I156" s="34">
        <f t="shared" si="21"/>
        <v>0</v>
      </c>
      <c r="J156" s="36">
        <f t="shared" si="22"/>
        <v>0</v>
      </c>
      <c r="L156" s="134"/>
      <c r="M156" s="145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</row>
    <row r="157" spans="2:27" s="130" customFormat="1" ht="12" x14ac:dyDescent="0.25">
      <c r="B157" s="187"/>
      <c r="C157" s="188"/>
      <c r="D157" s="189"/>
      <c r="E157" s="190"/>
      <c r="F157" s="191"/>
      <c r="H157" s="55">
        <v>0</v>
      </c>
      <c r="I157" s="35">
        <f t="shared" si="21"/>
        <v>0</v>
      </c>
      <c r="J157" s="37">
        <f t="shared" si="22"/>
        <v>0</v>
      </c>
      <c r="L157" s="134"/>
      <c r="M157" s="145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</row>
    <row r="158" spans="2:27" s="130" customFormat="1" ht="12.75" customHeight="1" x14ac:dyDescent="0.25">
      <c r="B158" s="169"/>
      <c r="C158" s="170"/>
      <c r="D158" s="171" t="s">
        <v>84</v>
      </c>
      <c r="E158" s="172">
        <f>SUM(E150:E155)</f>
        <v>578172000</v>
      </c>
      <c r="F158" s="173">
        <f>SUM(F154:F155)</f>
        <v>840000</v>
      </c>
      <c r="H158" s="57"/>
      <c r="I158" s="58"/>
      <c r="J158" s="59"/>
      <c r="L158" s="134"/>
      <c r="M158" s="145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</row>
    <row r="159" spans="2:27" s="130" customFormat="1" ht="15.75" x14ac:dyDescent="0.25">
      <c r="B159" s="156" t="s">
        <v>97</v>
      </c>
      <c r="C159" s="157"/>
      <c r="D159" s="157"/>
      <c r="E159" s="157"/>
      <c r="F159" s="158"/>
      <c r="H159" s="60"/>
      <c r="I159" s="61"/>
      <c r="J159" s="62"/>
      <c r="L159" s="134"/>
      <c r="M159" s="145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</row>
    <row r="160" spans="2:27" s="130" customFormat="1" ht="24" x14ac:dyDescent="0.25">
      <c r="B160" s="164" t="s">
        <v>13</v>
      </c>
      <c r="C160" s="165" t="s">
        <v>98</v>
      </c>
      <c r="D160" s="166">
        <v>1E-3</v>
      </c>
      <c r="E160" s="167">
        <v>14000000</v>
      </c>
      <c r="F160" s="168">
        <f>D160*E160*3</f>
        <v>42000</v>
      </c>
      <c r="H160" s="1">
        <v>0</v>
      </c>
      <c r="I160" s="7">
        <f t="shared" ref="I160:I161" si="23">H160*E160</f>
        <v>0</v>
      </c>
      <c r="J160" s="8">
        <f t="shared" ref="J160:J161" si="24">I160*3</f>
        <v>0</v>
      </c>
      <c r="L160" s="134"/>
      <c r="M160" s="145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</row>
    <row r="161" spans="2:30" s="130" customFormat="1" ht="22.5" customHeight="1" x14ac:dyDescent="0.25">
      <c r="B161" s="164" t="s">
        <v>14</v>
      </c>
      <c r="C161" s="165" t="s">
        <v>16</v>
      </c>
      <c r="D161" s="166">
        <v>5.6</v>
      </c>
      <c r="E161" s="167">
        <v>10000</v>
      </c>
      <c r="F161" s="168">
        <f>D161*E161*3</f>
        <v>168000</v>
      </c>
      <c r="H161" s="2">
        <v>0</v>
      </c>
      <c r="I161" s="9">
        <f t="shared" si="23"/>
        <v>0</v>
      </c>
      <c r="J161" s="10">
        <f t="shared" si="24"/>
        <v>0</v>
      </c>
      <c r="L161" s="134"/>
      <c r="M161" s="145"/>
      <c r="O161" s="134"/>
      <c r="P161" s="145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</row>
    <row r="162" spans="2:30" s="130" customFormat="1" ht="12" customHeight="1" x14ac:dyDescent="0.25">
      <c r="B162" s="169"/>
      <c r="C162" s="170"/>
      <c r="D162" s="171" t="s">
        <v>84</v>
      </c>
      <c r="E162" s="172"/>
      <c r="F162" s="173">
        <f>SUM(F160:F161)</f>
        <v>210000</v>
      </c>
      <c r="H162" s="57"/>
      <c r="I162" s="58"/>
      <c r="J162" s="59"/>
      <c r="L162" s="134"/>
      <c r="M162" s="145"/>
      <c r="O162" s="134"/>
      <c r="P162" s="145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</row>
    <row r="163" spans="2:30" s="130" customFormat="1" ht="15.75" x14ac:dyDescent="0.25">
      <c r="B163" s="156" t="s">
        <v>15</v>
      </c>
      <c r="C163" s="157"/>
      <c r="D163" s="157"/>
      <c r="E163" s="157"/>
      <c r="F163" s="158"/>
      <c r="H163" s="60"/>
      <c r="I163" s="61"/>
      <c r="J163" s="62"/>
      <c r="L163" s="134"/>
      <c r="M163" s="145"/>
      <c r="O163" s="134"/>
      <c r="P163" s="145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</row>
    <row r="164" spans="2:30" s="130" customFormat="1" ht="12" x14ac:dyDescent="0.25">
      <c r="B164" s="177" t="s">
        <v>99</v>
      </c>
      <c r="C164" s="192" t="s">
        <v>23</v>
      </c>
      <c r="D164" s="193">
        <v>50000</v>
      </c>
      <c r="E164" s="180">
        <v>12</v>
      </c>
      <c r="F164" s="194">
        <f>D164*E164*3</f>
        <v>1800000</v>
      </c>
      <c r="H164" s="53">
        <v>0</v>
      </c>
      <c r="I164" s="25">
        <f t="shared" ref="I164:I172" si="25">H164*E164</f>
        <v>0</v>
      </c>
      <c r="J164" s="26">
        <f t="shared" ref="J164:J172" si="26">I164*3</f>
        <v>0</v>
      </c>
      <c r="L164" s="134"/>
      <c r="M164" s="145"/>
      <c r="O164" s="134"/>
      <c r="P164" s="145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</row>
    <row r="165" spans="2:30" s="130" customFormat="1" ht="12" x14ac:dyDescent="0.25">
      <c r="B165" s="182"/>
      <c r="C165" s="195"/>
      <c r="D165" s="196"/>
      <c r="E165" s="185"/>
      <c r="F165" s="197"/>
      <c r="H165" s="53">
        <v>0</v>
      </c>
      <c r="I165" s="25">
        <f t="shared" si="25"/>
        <v>0</v>
      </c>
      <c r="J165" s="26">
        <f t="shared" si="26"/>
        <v>0</v>
      </c>
      <c r="L165" s="134"/>
      <c r="M165" s="145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</row>
    <row r="166" spans="2:30" s="130" customFormat="1" ht="12" x14ac:dyDescent="0.25">
      <c r="B166" s="187"/>
      <c r="C166" s="198"/>
      <c r="D166" s="199"/>
      <c r="E166" s="190"/>
      <c r="F166" s="200"/>
      <c r="H166" s="53">
        <v>0</v>
      </c>
      <c r="I166" s="25">
        <f t="shared" si="25"/>
        <v>0</v>
      </c>
      <c r="J166" s="26">
        <f t="shared" si="26"/>
        <v>0</v>
      </c>
      <c r="L166" s="134"/>
      <c r="M166" s="145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</row>
    <row r="167" spans="2:30" s="130" customFormat="1" ht="12" x14ac:dyDescent="0.25">
      <c r="B167" s="177" t="s">
        <v>100</v>
      </c>
      <c r="C167" s="192" t="s">
        <v>16</v>
      </c>
      <c r="D167" s="179">
        <f>1.08</f>
        <v>1.08</v>
      </c>
      <c r="E167" s="180">
        <v>1000000</v>
      </c>
      <c r="F167" s="181">
        <f>D167*E167*3</f>
        <v>3240000</v>
      </c>
      <c r="H167" s="53">
        <v>0</v>
      </c>
      <c r="I167" s="25">
        <f t="shared" si="25"/>
        <v>0</v>
      </c>
      <c r="J167" s="26">
        <f t="shared" si="26"/>
        <v>0</v>
      </c>
      <c r="L167" s="134"/>
      <c r="M167" s="145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</row>
    <row r="168" spans="2:30" s="130" customFormat="1" ht="12" x14ac:dyDescent="0.25">
      <c r="B168" s="182"/>
      <c r="C168" s="195"/>
      <c r="D168" s="184"/>
      <c r="E168" s="185"/>
      <c r="F168" s="186"/>
      <c r="H168" s="53">
        <v>0</v>
      </c>
      <c r="I168" s="25">
        <f t="shared" si="25"/>
        <v>0</v>
      </c>
      <c r="J168" s="26">
        <f t="shared" si="26"/>
        <v>0</v>
      </c>
      <c r="L168" s="134"/>
      <c r="M168" s="145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</row>
    <row r="169" spans="2:30" s="130" customFormat="1" ht="12" x14ac:dyDescent="0.25">
      <c r="B169" s="187"/>
      <c r="C169" s="198"/>
      <c r="D169" s="189"/>
      <c r="E169" s="190"/>
      <c r="F169" s="191"/>
      <c r="H169" s="53">
        <v>0</v>
      </c>
      <c r="I169" s="25">
        <f t="shared" si="25"/>
        <v>0</v>
      </c>
      <c r="J169" s="26">
        <f t="shared" si="26"/>
        <v>0</v>
      </c>
      <c r="L169" s="134"/>
      <c r="M169" s="145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</row>
    <row r="170" spans="2:30" s="130" customFormat="1" ht="12" x14ac:dyDescent="0.25">
      <c r="B170" s="201" t="s">
        <v>101</v>
      </c>
      <c r="C170" s="202" t="s">
        <v>16</v>
      </c>
      <c r="D170" s="203">
        <f>(1.08+0.38)</f>
        <v>1.46</v>
      </c>
      <c r="E170" s="204">
        <v>600000</v>
      </c>
      <c r="F170" s="205">
        <f>D170*E170*3</f>
        <v>2628000</v>
      </c>
      <c r="H170" s="53">
        <v>0</v>
      </c>
      <c r="I170" s="25">
        <f t="shared" si="25"/>
        <v>0</v>
      </c>
      <c r="J170" s="26">
        <f t="shared" si="26"/>
        <v>0</v>
      </c>
      <c r="L170" s="134"/>
      <c r="M170" s="145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</row>
    <row r="171" spans="2:30" s="130" customFormat="1" ht="12" x14ac:dyDescent="0.25">
      <c r="B171" s="201"/>
      <c r="C171" s="202"/>
      <c r="D171" s="203"/>
      <c r="E171" s="204"/>
      <c r="F171" s="205"/>
      <c r="H171" s="53"/>
      <c r="I171" s="25">
        <f t="shared" si="25"/>
        <v>0</v>
      </c>
      <c r="J171" s="26">
        <f t="shared" si="26"/>
        <v>0</v>
      </c>
      <c r="L171" s="134"/>
      <c r="M171" s="145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</row>
    <row r="172" spans="2:30" s="130" customFormat="1" ht="12" x14ac:dyDescent="0.25">
      <c r="B172" s="201"/>
      <c r="C172" s="202"/>
      <c r="D172" s="203"/>
      <c r="E172" s="204"/>
      <c r="F172" s="205"/>
      <c r="H172" s="66"/>
      <c r="I172" s="67">
        <f t="shared" si="25"/>
        <v>0</v>
      </c>
      <c r="J172" s="68">
        <f t="shared" si="26"/>
        <v>0</v>
      </c>
      <c r="L172" s="134"/>
      <c r="M172" s="145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</row>
    <row r="173" spans="2:30" s="130" customFormat="1" ht="12.75" thickBot="1" x14ac:dyDescent="0.3">
      <c r="B173" s="206"/>
      <c r="C173" s="207"/>
      <c r="D173" s="208" t="s">
        <v>84</v>
      </c>
      <c r="E173" s="209"/>
      <c r="F173" s="210">
        <f>SUM(F164:F171)</f>
        <v>7668000</v>
      </c>
      <c r="H173" s="211"/>
      <c r="I173" s="212"/>
      <c r="J173" s="213"/>
      <c r="K173" s="134"/>
      <c r="L173" s="134"/>
      <c r="M173" s="145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</row>
    <row r="174" spans="2:30" s="130" customFormat="1" ht="13.5" thickTop="1" thickBot="1" x14ac:dyDescent="0.3">
      <c r="B174" s="145"/>
      <c r="C174" s="145"/>
      <c r="D174" s="214"/>
      <c r="E174" s="145"/>
      <c r="F174" s="145"/>
      <c r="G174" s="145"/>
      <c r="H174" s="145"/>
      <c r="I174" s="145"/>
      <c r="J174" s="145"/>
      <c r="K174" s="145"/>
      <c r="L174" s="145"/>
      <c r="M174" s="145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</row>
    <row r="175" spans="2:30" s="222" customFormat="1" ht="45" customHeight="1" thickTop="1" thickBot="1" x14ac:dyDescent="0.3">
      <c r="B175" s="215" t="s">
        <v>21</v>
      </c>
      <c r="C175" s="216"/>
      <c r="D175" s="216"/>
      <c r="E175" s="217">
        <f>F134+F138+F141+F145+F148+F152+F158+F162+F173</f>
        <v>61555977</v>
      </c>
      <c r="F175" s="218"/>
      <c r="G175" s="219"/>
      <c r="H175" s="27" t="s">
        <v>22</v>
      </c>
      <c r="I175" s="28"/>
      <c r="J175" s="12">
        <f>SUM(J117:J172)</f>
        <v>0</v>
      </c>
      <c r="K175" s="220"/>
      <c r="L175" s="220"/>
      <c r="M175" s="221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</row>
    <row r="176" spans="2:30" ht="12" thickTop="1" x14ac:dyDescent="0.25"/>
    <row r="177" spans="2:27" s="94" customFormat="1" ht="20.25" customHeight="1" thickBot="1" x14ac:dyDescent="0.3">
      <c r="D177" s="16"/>
      <c r="E177" s="115"/>
      <c r="F177" s="116"/>
      <c r="H177" s="16"/>
      <c r="I177" s="17"/>
      <c r="J177" s="18"/>
      <c r="L177" s="95"/>
      <c r="M177" s="96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</row>
    <row r="178" spans="2:27" s="94" customFormat="1" ht="31.5" customHeight="1" thickTop="1" thickBot="1" x14ac:dyDescent="0.3">
      <c r="D178" s="16"/>
      <c r="E178" s="115"/>
      <c r="F178" s="116"/>
      <c r="H178" s="29" t="s">
        <v>80</v>
      </c>
      <c r="I178" s="30"/>
      <c r="J178" s="19">
        <f>(E175-J175)/E175</f>
        <v>1</v>
      </c>
      <c r="L178" s="95"/>
      <c r="M178" s="96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</row>
    <row r="179" spans="2:27" s="94" customFormat="1" ht="15.75" thickTop="1" x14ac:dyDescent="0.25">
      <c r="D179" s="16"/>
      <c r="E179" s="115"/>
      <c r="F179" s="116"/>
      <c r="L179" s="95"/>
      <c r="M179" s="96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</row>
    <row r="180" spans="2:27" s="94" customFormat="1" ht="15" x14ac:dyDescent="0.25">
      <c r="D180" s="16"/>
      <c r="E180" s="115"/>
      <c r="F180" s="116"/>
      <c r="L180" s="95"/>
      <c r="M180" s="96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</row>
    <row r="181" spans="2:27" s="94" customFormat="1" ht="15" x14ac:dyDescent="0.25">
      <c r="D181" s="16"/>
      <c r="E181" s="115"/>
      <c r="F181" s="116"/>
      <c r="H181" s="16"/>
      <c r="I181" s="17"/>
      <c r="J181" s="18"/>
      <c r="L181" s="95"/>
      <c r="M181" s="96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</row>
    <row r="182" spans="2:27" s="94" customFormat="1" ht="15" x14ac:dyDescent="0.25">
      <c r="D182" s="16"/>
      <c r="E182" s="115"/>
      <c r="F182" s="116"/>
      <c r="H182" s="16"/>
      <c r="I182" s="17"/>
      <c r="J182" s="18"/>
      <c r="L182" s="95"/>
      <c r="M182" s="96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</row>
    <row r="183" spans="2:27" s="94" customFormat="1" ht="18" x14ac:dyDescent="0.25">
      <c r="B183" s="97" t="s">
        <v>50</v>
      </c>
      <c r="C183" s="97"/>
      <c r="D183" s="97"/>
      <c r="E183" s="97"/>
      <c r="F183" s="97"/>
      <c r="G183" s="97"/>
      <c r="H183" s="97"/>
      <c r="I183" s="97"/>
      <c r="J183" s="97"/>
      <c r="L183" s="95"/>
      <c r="M183" s="96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</row>
    <row r="184" spans="2:27" s="94" customFormat="1" ht="15.75" thickBot="1" x14ac:dyDescent="0.3">
      <c r="D184" s="16"/>
      <c r="E184" s="115"/>
      <c r="F184" s="116"/>
      <c r="H184" s="16"/>
      <c r="I184" s="17"/>
      <c r="J184" s="18"/>
      <c r="L184" s="95"/>
      <c r="M184" s="96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</row>
    <row r="185" spans="2:27" s="94" customFormat="1" ht="57.75" customHeight="1" thickTop="1" x14ac:dyDescent="0.25">
      <c r="B185" s="223" t="s">
        <v>51</v>
      </c>
      <c r="C185" s="224"/>
      <c r="D185" s="224"/>
      <c r="E185" s="224"/>
      <c r="F185" s="224"/>
      <c r="G185" s="224"/>
      <c r="H185" s="224"/>
      <c r="I185" s="224"/>
      <c r="J185" s="225"/>
      <c r="L185" s="95"/>
      <c r="M185" s="96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</row>
    <row r="186" spans="2:27" s="94" customFormat="1" ht="15" x14ac:dyDescent="0.25">
      <c r="B186" s="226"/>
      <c r="C186" s="227"/>
      <c r="D186" s="228"/>
      <c r="E186" s="229"/>
      <c r="F186" s="230"/>
      <c r="G186" s="227"/>
      <c r="H186" s="228"/>
      <c r="I186" s="231"/>
      <c r="J186" s="232"/>
      <c r="L186" s="95"/>
      <c r="M186" s="96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</row>
    <row r="187" spans="2:27" s="94" customFormat="1" ht="30" customHeight="1" x14ac:dyDescent="0.25">
      <c r="B187" s="233" t="s">
        <v>52</v>
      </c>
      <c r="C187" s="38"/>
      <c r="D187" s="39"/>
      <c r="E187" s="40"/>
      <c r="F187" s="228"/>
      <c r="G187" s="228"/>
      <c r="H187" s="228"/>
      <c r="I187" s="231"/>
      <c r="J187" s="232"/>
      <c r="L187" s="95"/>
      <c r="M187" s="96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</row>
    <row r="188" spans="2:27" s="94" customFormat="1" ht="15" x14ac:dyDescent="0.25">
      <c r="B188" s="234"/>
      <c r="C188" s="227"/>
      <c r="D188" s="228"/>
      <c r="E188" s="229"/>
      <c r="F188" s="230"/>
      <c r="G188" s="227"/>
      <c r="H188" s="228"/>
      <c r="I188" s="231"/>
      <c r="J188" s="232"/>
      <c r="L188" s="95"/>
      <c r="M188" s="96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</row>
    <row r="189" spans="2:27" s="94" customFormat="1" ht="30" customHeight="1" x14ac:dyDescent="0.25">
      <c r="B189" s="233" t="s">
        <v>53</v>
      </c>
      <c r="C189" s="69"/>
      <c r="D189" s="70"/>
      <c r="E189" s="70"/>
      <c r="F189" s="70"/>
      <c r="G189" s="70"/>
      <c r="H189" s="71"/>
      <c r="I189" s="231"/>
      <c r="J189" s="232"/>
      <c r="L189" s="95"/>
      <c r="M189" s="96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</row>
    <row r="190" spans="2:27" s="94" customFormat="1" ht="15" x14ac:dyDescent="0.25">
      <c r="B190" s="226"/>
      <c r="C190" s="227"/>
      <c r="D190" s="228"/>
      <c r="E190" s="229"/>
      <c r="F190" s="230"/>
      <c r="G190" s="227"/>
      <c r="H190" s="228"/>
      <c r="I190" s="231"/>
      <c r="J190" s="232"/>
      <c r="L190" s="95"/>
      <c r="M190" s="96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</row>
    <row r="191" spans="2:27" s="94" customFormat="1" ht="15" x14ac:dyDescent="0.25">
      <c r="B191" s="226"/>
      <c r="C191" s="235" t="s">
        <v>54</v>
      </c>
      <c r="D191" s="235"/>
      <c r="E191" s="235"/>
      <c r="F191" s="230"/>
      <c r="G191" s="227"/>
      <c r="H191" s="228"/>
      <c r="I191" s="231"/>
      <c r="J191" s="232"/>
      <c r="L191" s="95"/>
      <c r="M191" s="96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</row>
    <row r="192" spans="2:27" s="94" customFormat="1" ht="15.75" thickBot="1" x14ac:dyDescent="0.3">
      <c r="B192" s="236"/>
      <c r="C192" s="237"/>
      <c r="D192" s="238"/>
      <c r="E192" s="239"/>
      <c r="F192" s="240"/>
      <c r="G192" s="237"/>
      <c r="H192" s="238"/>
      <c r="I192" s="241"/>
      <c r="J192" s="242"/>
      <c r="L192" s="95"/>
      <c r="M192" s="96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</row>
    <row r="193" spans="2:27" s="94" customFormat="1" ht="15.75" thickTop="1" x14ac:dyDescent="0.25">
      <c r="D193" s="16"/>
      <c r="E193" s="115"/>
      <c r="F193" s="116"/>
      <c r="H193" s="16"/>
      <c r="I193" s="17"/>
      <c r="J193" s="18"/>
      <c r="L193" s="95"/>
      <c r="M193" s="96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</row>
    <row r="194" spans="2:27" s="94" customFormat="1" ht="15" x14ac:dyDescent="0.25">
      <c r="D194" s="16"/>
      <c r="E194" s="115"/>
      <c r="F194" s="116"/>
      <c r="H194" s="16"/>
      <c r="I194" s="17"/>
      <c r="J194" s="18"/>
      <c r="L194" s="95"/>
      <c r="M194" s="96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</row>
    <row r="195" spans="2:27" s="94" customFormat="1" ht="18" customHeight="1" x14ac:dyDescent="0.25">
      <c r="B195" s="126" t="s">
        <v>55</v>
      </c>
      <c r="C195" s="126"/>
      <c r="D195" s="126"/>
      <c r="E195" s="126"/>
      <c r="F195" s="126"/>
      <c r="G195" s="126"/>
      <c r="H195" s="126"/>
      <c r="I195" s="126"/>
      <c r="J195" s="126"/>
      <c r="L195" s="95"/>
      <c r="M195" s="96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</row>
    <row r="196" spans="2:27" s="94" customFormat="1" ht="15.75" thickBot="1" x14ac:dyDescent="0.3">
      <c r="D196" s="16"/>
      <c r="E196" s="115"/>
      <c r="F196" s="116"/>
      <c r="H196" s="16"/>
      <c r="I196" s="17"/>
      <c r="J196" s="18"/>
      <c r="L196" s="95"/>
      <c r="M196" s="96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</row>
    <row r="197" spans="2:27" s="94" customFormat="1" ht="52.5" customHeight="1" thickTop="1" thickBot="1" x14ac:dyDescent="0.3">
      <c r="B197" s="243" t="s">
        <v>56</v>
      </c>
      <c r="C197" s="243"/>
      <c r="D197" s="244" t="s">
        <v>57</v>
      </c>
      <c r="E197" s="244"/>
      <c r="F197" s="245" t="s">
        <v>58</v>
      </c>
      <c r="G197" s="246"/>
      <c r="H197" s="247"/>
      <c r="I197" s="248" t="s">
        <v>59</v>
      </c>
      <c r="J197" s="249"/>
      <c r="L197" s="95"/>
      <c r="M197" s="96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</row>
    <row r="198" spans="2:27" s="94" customFormat="1" ht="37.5" customHeight="1" thickTop="1" thickBot="1" x14ac:dyDescent="0.3">
      <c r="B198" s="78"/>
      <c r="C198" s="78"/>
      <c r="D198" s="79"/>
      <c r="E198" s="79"/>
      <c r="F198" s="80"/>
      <c r="G198" s="81"/>
      <c r="H198" s="82"/>
      <c r="I198" s="83"/>
      <c r="J198" s="84"/>
      <c r="L198" s="95"/>
      <c r="M198" s="96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</row>
    <row r="199" spans="2:27" s="94" customFormat="1" ht="37.5" customHeight="1" thickTop="1" thickBot="1" x14ac:dyDescent="0.3">
      <c r="B199" s="78"/>
      <c r="C199" s="78"/>
      <c r="D199" s="79"/>
      <c r="E199" s="79"/>
      <c r="F199" s="80"/>
      <c r="G199" s="81"/>
      <c r="H199" s="82"/>
      <c r="I199" s="83"/>
      <c r="J199" s="84"/>
      <c r="L199" s="95"/>
      <c r="M199" s="96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</row>
    <row r="200" spans="2:27" s="94" customFormat="1" ht="37.5" customHeight="1" thickTop="1" thickBot="1" x14ac:dyDescent="0.3">
      <c r="B200" s="78"/>
      <c r="C200" s="78"/>
      <c r="D200" s="79"/>
      <c r="E200" s="79"/>
      <c r="F200" s="80"/>
      <c r="G200" s="81"/>
      <c r="H200" s="82"/>
      <c r="I200" s="83"/>
      <c r="J200" s="84"/>
      <c r="L200" s="95"/>
      <c r="M200" s="96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</row>
    <row r="201" spans="2:27" s="94" customFormat="1" ht="37.5" customHeight="1" thickTop="1" thickBot="1" x14ac:dyDescent="0.3">
      <c r="B201" s="78"/>
      <c r="C201" s="78"/>
      <c r="D201" s="79"/>
      <c r="E201" s="79"/>
      <c r="F201" s="80"/>
      <c r="G201" s="81"/>
      <c r="H201" s="82"/>
      <c r="I201" s="83"/>
      <c r="J201" s="84"/>
      <c r="L201" s="95"/>
      <c r="M201" s="96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</row>
    <row r="202" spans="2:27" s="94" customFormat="1" ht="37.5" customHeight="1" thickTop="1" thickBot="1" x14ac:dyDescent="0.3">
      <c r="B202" s="78"/>
      <c r="C202" s="78"/>
      <c r="D202" s="79"/>
      <c r="E202" s="79"/>
      <c r="F202" s="80"/>
      <c r="G202" s="81"/>
      <c r="H202" s="82"/>
      <c r="I202" s="83"/>
      <c r="J202" s="84"/>
      <c r="L202" s="95"/>
      <c r="M202" s="96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</row>
    <row r="203" spans="2:27" s="94" customFormat="1" ht="37.5" customHeight="1" thickTop="1" thickBot="1" x14ac:dyDescent="0.3">
      <c r="B203" s="78"/>
      <c r="C203" s="78"/>
      <c r="D203" s="79"/>
      <c r="E203" s="79"/>
      <c r="F203" s="80"/>
      <c r="G203" s="81"/>
      <c r="H203" s="82"/>
      <c r="I203" s="83"/>
      <c r="J203" s="84"/>
      <c r="L203" s="95"/>
      <c r="M203" s="96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</row>
    <row r="204" spans="2:27" s="94" customFormat="1" ht="15.75" thickTop="1" x14ac:dyDescent="0.25">
      <c r="D204" s="16"/>
      <c r="E204" s="115"/>
      <c r="F204" s="116"/>
      <c r="H204" s="16"/>
      <c r="I204" s="17"/>
      <c r="J204" s="18"/>
      <c r="L204" s="95"/>
      <c r="M204" s="96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</row>
    <row r="205" spans="2:27" s="94" customFormat="1" ht="15" x14ac:dyDescent="0.25">
      <c r="D205" s="16"/>
      <c r="E205" s="115"/>
      <c r="F205" s="116"/>
      <c r="H205" s="16"/>
      <c r="I205" s="17"/>
      <c r="J205" s="18"/>
      <c r="L205" s="95"/>
      <c r="M205" s="96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</row>
    <row r="206" spans="2:27" s="94" customFormat="1" ht="47.25" customHeight="1" thickBot="1" x14ac:dyDescent="0.3">
      <c r="B206" s="250" t="s">
        <v>79</v>
      </c>
      <c r="C206" s="250"/>
      <c r="D206" s="250"/>
      <c r="E206" s="250"/>
      <c r="F206" s="250"/>
      <c r="G206" s="250"/>
      <c r="H206" s="250"/>
      <c r="I206" s="250"/>
      <c r="J206" s="250"/>
      <c r="L206" s="95"/>
      <c r="M206" s="96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</row>
    <row r="207" spans="2:27" s="94" customFormat="1" ht="91.5" customHeight="1" thickTop="1" thickBot="1" x14ac:dyDescent="0.3">
      <c r="B207" s="31"/>
      <c r="C207" s="32"/>
      <c r="D207" s="32"/>
      <c r="E207" s="32"/>
      <c r="F207" s="32"/>
      <c r="G207" s="32"/>
      <c r="H207" s="32"/>
      <c r="I207" s="32"/>
      <c r="J207" s="33"/>
      <c r="L207" s="95"/>
      <c r="M207" s="96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</row>
    <row r="208" spans="2:27" s="94" customFormat="1" ht="15.75" thickTop="1" x14ac:dyDescent="0.25">
      <c r="D208" s="16"/>
      <c r="E208" s="115"/>
      <c r="F208" s="116"/>
      <c r="H208" s="16"/>
      <c r="I208" s="17"/>
      <c r="J208" s="18"/>
      <c r="L208" s="95"/>
      <c r="M208" s="96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</row>
    <row r="209" spans="2:27" s="94" customFormat="1" ht="15" x14ac:dyDescent="0.25">
      <c r="D209" s="16"/>
      <c r="E209" s="115"/>
      <c r="F209" s="116"/>
      <c r="H209" s="16"/>
      <c r="I209" s="17"/>
      <c r="J209" s="18"/>
      <c r="L209" s="95"/>
      <c r="M209" s="96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</row>
    <row r="210" spans="2:27" s="94" customFormat="1" ht="15" x14ac:dyDescent="0.25">
      <c r="D210" s="16"/>
      <c r="E210" s="115"/>
      <c r="F210" s="116"/>
      <c r="H210" s="16"/>
      <c r="I210" s="17"/>
      <c r="J210" s="18"/>
      <c r="L210" s="95"/>
      <c r="M210" s="96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</row>
    <row r="211" spans="2:27" s="94" customFormat="1" ht="31.5" customHeight="1" thickBot="1" x14ac:dyDescent="0.3">
      <c r="B211" s="250" t="s">
        <v>60</v>
      </c>
      <c r="C211" s="250"/>
      <c r="D211" s="250"/>
      <c r="E211" s="250"/>
      <c r="F211" s="250"/>
      <c r="G211" s="250"/>
      <c r="H211" s="250"/>
      <c r="I211" s="250"/>
      <c r="J211" s="250"/>
      <c r="L211" s="95"/>
      <c r="M211" s="96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</row>
    <row r="212" spans="2:27" s="94" customFormat="1" ht="34.5" customHeight="1" thickTop="1" x14ac:dyDescent="0.25">
      <c r="B212" s="223" t="s">
        <v>61</v>
      </c>
      <c r="C212" s="224"/>
      <c r="D212" s="224"/>
      <c r="E212" s="224"/>
      <c r="F212" s="224"/>
      <c r="G212" s="224"/>
      <c r="H212" s="224"/>
      <c r="I212" s="224"/>
      <c r="J212" s="225"/>
      <c r="L212" s="95"/>
      <c r="M212" s="96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</row>
    <row r="213" spans="2:27" s="94" customFormat="1" ht="15" x14ac:dyDescent="0.25">
      <c r="B213" s="226"/>
      <c r="C213" s="227"/>
      <c r="D213" s="228"/>
      <c r="E213" s="229"/>
      <c r="F213" s="230"/>
      <c r="G213" s="227"/>
      <c r="H213" s="228"/>
      <c r="I213" s="231"/>
      <c r="J213" s="232"/>
      <c r="L213" s="95"/>
      <c r="M213" s="96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</row>
    <row r="214" spans="2:27" s="94" customFormat="1" ht="27" customHeight="1" x14ac:dyDescent="0.25">
      <c r="B214" s="233" t="s">
        <v>52</v>
      </c>
      <c r="C214" s="38"/>
      <c r="D214" s="39"/>
      <c r="E214" s="40"/>
      <c r="F214" s="228"/>
      <c r="G214" s="228"/>
      <c r="H214" s="228"/>
      <c r="I214" s="231"/>
      <c r="J214" s="232"/>
      <c r="L214" s="95"/>
      <c r="M214" s="96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</row>
    <row r="215" spans="2:27" s="94" customFormat="1" ht="15" x14ac:dyDescent="0.25">
      <c r="B215" s="233"/>
      <c r="C215" s="227"/>
      <c r="D215" s="228"/>
      <c r="E215" s="229"/>
      <c r="F215" s="230"/>
      <c r="G215" s="227"/>
      <c r="H215" s="228"/>
      <c r="I215" s="231"/>
      <c r="J215" s="232"/>
      <c r="L215" s="95"/>
      <c r="M215" s="96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</row>
    <row r="216" spans="2:27" s="94" customFormat="1" ht="27.75" customHeight="1" x14ac:dyDescent="0.25">
      <c r="B216" s="233" t="s">
        <v>53</v>
      </c>
      <c r="C216" s="72"/>
      <c r="D216" s="73"/>
      <c r="E216" s="73"/>
      <c r="F216" s="73"/>
      <c r="G216" s="73"/>
      <c r="H216" s="74"/>
      <c r="I216" s="231"/>
      <c r="J216" s="232"/>
      <c r="L216" s="95"/>
      <c r="M216" s="96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</row>
    <row r="217" spans="2:27" s="94" customFormat="1" ht="15" x14ac:dyDescent="0.25">
      <c r="B217" s="226"/>
      <c r="C217" s="227"/>
      <c r="D217" s="228"/>
      <c r="E217" s="229"/>
      <c r="F217" s="230"/>
      <c r="G217" s="227"/>
      <c r="H217" s="228"/>
      <c r="I217" s="231"/>
      <c r="J217" s="232"/>
      <c r="L217" s="95"/>
      <c r="M217" s="96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</row>
    <row r="218" spans="2:27" s="94" customFormat="1" ht="15" x14ac:dyDescent="0.25">
      <c r="B218" s="226"/>
      <c r="C218" s="251" t="s">
        <v>54</v>
      </c>
      <c r="D218" s="251"/>
      <c r="E218" s="251"/>
      <c r="F218" s="230"/>
      <c r="G218" s="227"/>
      <c r="H218" s="228"/>
      <c r="I218" s="231"/>
      <c r="J218" s="232"/>
      <c r="L218" s="95"/>
      <c r="M218" s="96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</row>
    <row r="219" spans="2:27" s="94" customFormat="1" ht="15.75" thickBot="1" x14ac:dyDescent="0.3">
      <c r="B219" s="236"/>
      <c r="C219" s="237"/>
      <c r="D219" s="238"/>
      <c r="E219" s="239"/>
      <c r="F219" s="240"/>
      <c r="G219" s="237"/>
      <c r="H219" s="238"/>
      <c r="I219" s="241"/>
      <c r="J219" s="242"/>
      <c r="L219" s="95"/>
      <c r="M219" s="96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</row>
    <row r="220" spans="2:27" s="94" customFormat="1" ht="15.75" thickTop="1" x14ac:dyDescent="0.25">
      <c r="D220" s="16"/>
      <c r="E220" s="115"/>
      <c r="F220" s="116"/>
      <c r="H220" s="16"/>
      <c r="I220" s="17"/>
      <c r="J220" s="18"/>
      <c r="L220" s="95"/>
      <c r="M220" s="96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</row>
    <row r="221" spans="2:27" s="94" customFormat="1" ht="15" x14ac:dyDescent="0.25">
      <c r="D221" s="16"/>
      <c r="E221" s="115"/>
      <c r="F221" s="116"/>
      <c r="H221" s="16"/>
      <c r="I221" s="17"/>
      <c r="J221" s="18"/>
      <c r="L221" s="95"/>
      <c r="M221" s="96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</row>
    <row r="222" spans="2:27" s="94" customFormat="1" ht="15" x14ac:dyDescent="0.25">
      <c r="D222" s="16"/>
      <c r="E222" s="115"/>
      <c r="F222" s="116"/>
      <c r="H222" s="16"/>
      <c r="I222" s="17"/>
      <c r="J222" s="18"/>
      <c r="L222" s="95"/>
      <c r="M222" s="96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</row>
    <row r="223" spans="2:27" s="94" customFormat="1" ht="15" x14ac:dyDescent="0.25">
      <c r="D223" s="16"/>
      <c r="E223" s="115"/>
      <c r="F223" s="116"/>
      <c r="H223" s="16"/>
      <c r="I223" s="17"/>
      <c r="J223" s="18"/>
      <c r="L223" s="95"/>
      <c r="M223" s="96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</row>
    <row r="224" spans="2:27" s="94" customFormat="1" ht="15" x14ac:dyDescent="0.25">
      <c r="D224" s="16"/>
      <c r="E224" s="115"/>
      <c r="F224" s="116"/>
      <c r="H224" s="16"/>
      <c r="I224" s="17"/>
      <c r="J224" s="18"/>
      <c r="L224" s="95"/>
      <c r="M224" s="96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</row>
    <row r="225" spans="2:27" s="94" customFormat="1" ht="18" x14ac:dyDescent="0.25">
      <c r="B225" s="126" t="s">
        <v>62</v>
      </c>
      <c r="C225" s="126"/>
      <c r="D225" s="126"/>
      <c r="E225" s="126"/>
      <c r="F225" s="126"/>
      <c r="G225" s="126"/>
      <c r="H225" s="126"/>
      <c r="I225" s="126"/>
      <c r="J225" s="126"/>
      <c r="L225" s="95"/>
      <c r="M225" s="96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</row>
    <row r="226" spans="2:27" s="94" customFormat="1" ht="15" x14ac:dyDescent="0.25">
      <c r="D226" s="16"/>
      <c r="E226" s="115"/>
      <c r="F226" s="116"/>
      <c r="H226" s="16"/>
      <c r="I226" s="17"/>
      <c r="J226" s="18"/>
      <c r="L226" s="95"/>
      <c r="M226" s="96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</row>
    <row r="227" spans="2:27" s="94" customFormat="1" ht="15" x14ac:dyDescent="0.25">
      <c r="B227" s="122" t="s">
        <v>66</v>
      </c>
      <c r="C227" s="122"/>
      <c r="F227" s="116"/>
      <c r="H227" s="16"/>
      <c r="I227" s="17"/>
      <c r="J227" s="18"/>
      <c r="L227" s="95"/>
      <c r="M227" s="96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</row>
    <row r="228" spans="2:27" s="94" customFormat="1" ht="15" x14ac:dyDescent="0.25">
      <c r="D228" s="16"/>
      <c r="E228" s="115"/>
      <c r="F228" s="116"/>
      <c r="H228" s="16"/>
      <c r="I228" s="17"/>
      <c r="J228" s="18"/>
      <c r="L228" s="95"/>
      <c r="M228" s="96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</row>
    <row r="229" spans="2:27" s="94" customFormat="1" ht="15" customHeight="1" x14ac:dyDescent="0.25">
      <c r="B229" s="252" t="s">
        <v>64</v>
      </c>
      <c r="C229" s="252"/>
      <c r="D229" s="252"/>
      <c r="E229" s="252"/>
      <c r="F229" s="252"/>
      <c r="G229" s="252"/>
      <c r="H229" s="252"/>
      <c r="I229" s="252"/>
      <c r="J229" s="252"/>
      <c r="L229" s="95"/>
      <c r="M229" s="96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</row>
    <row r="230" spans="2:27" s="94" customFormat="1" ht="15" customHeight="1" x14ac:dyDescent="0.25">
      <c r="B230" s="252" t="s">
        <v>65</v>
      </c>
      <c r="C230" s="252"/>
      <c r="D230" s="252"/>
      <c r="E230" s="252"/>
      <c r="F230" s="252"/>
      <c r="G230" s="252"/>
      <c r="H230" s="252"/>
      <c r="I230" s="252"/>
      <c r="J230" s="252"/>
      <c r="L230" s="95"/>
      <c r="M230" s="96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</row>
    <row r="231" spans="2:27" s="94" customFormat="1" ht="15" customHeight="1" x14ac:dyDescent="0.25">
      <c r="B231" s="252" t="s">
        <v>63</v>
      </c>
      <c r="C231" s="252"/>
      <c r="D231" s="252"/>
      <c r="E231" s="252"/>
      <c r="F231" s="252"/>
      <c r="G231" s="252"/>
      <c r="H231" s="252"/>
      <c r="I231" s="252"/>
      <c r="J231" s="252"/>
      <c r="L231" s="95"/>
      <c r="M231" s="96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</row>
    <row r="232" spans="2:27" s="94" customFormat="1" ht="15" customHeight="1" x14ac:dyDescent="0.25">
      <c r="B232" s="252" t="s">
        <v>67</v>
      </c>
      <c r="C232" s="252"/>
      <c r="D232" s="252"/>
      <c r="E232" s="252"/>
      <c r="F232" s="252"/>
      <c r="G232" s="252"/>
      <c r="H232" s="252"/>
      <c r="I232" s="252"/>
      <c r="J232" s="252"/>
      <c r="L232" s="95"/>
      <c r="M232" s="96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</row>
    <row r="233" spans="2:27" s="94" customFormat="1" ht="15" customHeight="1" x14ac:dyDescent="0.25">
      <c r="B233" s="252" t="s">
        <v>68</v>
      </c>
      <c r="C233" s="252"/>
      <c r="D233" s="252"/>
      <c r="E233" s="252"/>
      <c r="F233" s="252"/>
      <c r="G233" s="252"/>
      <c r="H233" s="252"/>
      <c r="I233" s="252"/>
      <c r="J233" s="252"/>
      <c r="L233" s="95"/>
      <c r="M233" s="96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</row>
    <row r="234" spans="2:27" s="94" customFormat="1" ht="15" customHeight="1" x14ac:dyDescent="0.25">
      <c r="B234" s="252" t="s">
        <v>69</v>
      </c>
      <c r="C234" s="252"/>
      <c r="D234" s="252"/>
      <c r="E234" s="252"/>
      <c r="F234" s="252"/>
      <c r="G234" s="252"/>
      <c r="H234" s="252"/>
      <c r="I234" s="252"/>
      <c r="J234" s="252"/>
      <c r="L234" s="95"/>
      <c r="M234" s="96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</row>
    <row r="235" spans="2:27" s="94" customFormat="1" ht="15" x14ac:dyDescent="0.25">
      <c r="B235" s="253"/>
      <c r="C235" s="253"/>
      <c r="D235" s="254"/>
      <c r="E235" s="253"/>
      <c r="F235" s="255"/>
      <c r="G235" s="253"/>
      <c r="H235" s="254"/>
      <c r="I235" s="256"/>
      <c r="J235" s="255"/>
      <c r="L235" s="95"/>
      <c r="M235" s="96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</row>
    <row r="236" spans="2:27" s="94" customFormat="1" ht="15" x14ac:dyDescent="0.25">
      <c r="D236" s="16"/>
      <c r="E236" s="115"/>
      <c r="F236" s="116"/>
      <c r="H236" s="16"/>
      <c r="I236" s="17"/>
      <c r="J236" s="18"/>
      <c r="L236" s="95"/>
      <c r="M236" s="96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</row>
    <row r="237" spans="2:27" s="94" customFormat="1" ht="30" customHeight="1" x14ac:dyDescent="0.25">
      <c r="B237" s="41"/>
      <c r="C237" s="42"/>
      <c r="D237" s="43"/>
      <c r="E237" s="115"/>
      <c r="F237" s="75"/>
      <c r="G237" s="76"/>
      <c r="H237" s="77"/>
      <c r="I237" s="17"/>
      <c r="J237" s="18"/>
      <c r="L237" s="95"/>
      <c r="M237" s="96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</row>
    <row r="238" spans="2:27" s="94" customFormat="1" ht="15" x14ac:dyDescent="0.25">
      <c r="B238" s="257" t="s">
        <v>70</v>
      </c>
      <c r="C238" s="257"/>
      <c r="D238" s="257"/>
      <c r="E238" s="115"/>
      <c r="F238" s="257" t="s">
        <v>71</v>
      </c>
      <c r="G238" s="257"/>
      <c r="H238" s="257"/>
      <c r="I238" s="17"/>
      <c r="J238" s="18"/>
      <c r="L238" s="95"/>
      <c r="M238" s="96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</row>
    <row r="239" spans="2:27" s="94" customFormat="1" ht="15" x14ac:dyDescent="0.25">
      <c r="D239" s="16"/>
      <c r="E239" s="115"/>
      <c r="F239" s="116"/>
      <c r="H239" s="16"/>
      <c r="I239" s="17"/>
      <c r="J239" s="18"/>
      <c r="L239" s="95"/>
      <c r="M239" s="96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</row>
    <row r="240" spans="2:27" s="94" customFormat="1" ht="15" x14ac:dyDescent="0.25">
      <c r="D240" s="16"/>
      <c r="E240" s="115"/>
      <c r="F240" s="116"/>
      <c r="H240" s="16"/>
      <c r="I240" s="17"/>
      <c r="J240" s="18"/>
      <c r="L240" s="95"/>
      <c r="M240" s="96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</row>
    <row r="241" spans="2:27" s="94" customFormat="1" ht="30" customHeight="1" x14ac:dyDescent="0.25">
      <c r="B241" s="41"/>
      <c r="C241" s="42"/>
      <c r="D241" s="43"/>
      <c r="E241" s="115"/>
      <c r="F241" s="41"/>
      <c r="G241" s="42"/>
      <c r="H241" s="43"/>
      <c r="I241" s="17"/>
      <c r="J241" s="18"/>
      <c r="L241" s="95"/>
      <c r="M241" s="96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</row>
    <row r="242" spans="2:27" s="94" customFormat="1" ht="38.25" customHeight="1" x14ac:dyDescent="0.25">
      <c r="B242" s="121" t="s">
        <v>72</v>
      </c>
      <c r="C242" s="121"/>
      <c r="D242" s="121"/>
      <c r="E242" s="115"/>
      <c r="F242" s="258" t="s">
        <v>73</v>
      </c>
      <c r="G242" s="258"/>
      <c r="H242" s="258"/>
      <c r="I242" s="17"/>
      <c r="J242" s="18"/>
      <c r="L242" s="95"/>
      <c r="M242" s="96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</row>
    <row r="243" spans="2:27" s="94" customFormat="1" ht="15" x14ac:dyDescent="0.25">
      <c r="D243" s="16"/>
      <c r="E243" s="115"/>
      <c r="F243" s="116"/>
      <c r="H243" s="16"/>
      <c r="I243" s="17"/>
      <c r="J243" s="18"/>
      <c r="L243" s="95"/>
      <c r="M243" s="96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</row>
    <row r="244" spans="2:27" s="94" customFormat="1" ht="15" x14ac:dyDescent="0.25">
      <c r="D244" s="16"/>
      <c r="E244" s="115"/>
      <c r="F244" s="116"/>
      <c r="H244" s="16"/>
      <c r="I244" s="17"/>
      <c r="J244" s="18"/>
      <c r="L244" s="95"/>
      <c r="M244" s="96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</row>
    <row r="245" spans="2:27" s="94" customFormat="1" ht="15" x14ac:dyDescent="0.25">
      <c r="D245" s="16"/>
      <c r="E245" s="115"/>
      <c r="F245" s="116"/>
      <c r="H245" s="16"/>
      <c r="I245" s="17"/>
      <c r="J245" s="18"/>
      <c r="L245" s="95"/>
      <c r="M245" s="96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</row>
    <row r="246" spans="2:27" s="94" customFormat="1" ht="15" customHeight="1" x14ac:dyDescent="0.25">
      <c r="B246" s="259" t="s">
        <v>74</v>
      </c>
      <c r="C246" s="259"/>
      <c r="D246" s="259"/>
      <c r="E246" s="259"/>
      <c r="F246" s="259"/>
      <c r="G246" s="259"/>
      <c r="H246" s="259"/>
      <c r="I246" s="259"/>
      <c r="J246" s="259"/>
      <c r="L246" s="95"/>
      <c r="M246" s="96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</row>
    <row r="247" spans="2:27" s="94" customFormat="1" ht="15" x14ac:dyDescent="0.25">
      <c r="D247" s="16"/>
      <c r="E247" s="115"/>
      <c r="F247" s="116"/>
      <c r="H247" s="16"/>
      <c r="I247" s="17"/>
      <c r="J247" s="18"/>
      <c r="L247" s="95"/>
      <c r="M247" s="96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</row>
    <row r="248" spans="2:27" s="94" customFormat="1" ht="30" customHeight="1" x14ac:dyDescent="0.25">
      <c r="B248" s="41"/>
      <c r="C248" s="42"/>
      <c r="D248" s="43"/>
      <c r="E248" s="115"/>
      <c r="F248" s="41"/>
      <c r="G248" s="42"/>
      <c r="H248" s="43"/>
      <c r="I248" s="260"/>
      <c r="J248" s="18"/>
      <c r="L248" s="95"/>
      <c r="M248" s="96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</row>
    <row r="249" spans="2:27" s="94" customFormat="1" ht="15" customHeight="1" x14ac:dyDescent="0.25">
      <c r="B249" s="121" t="s">
        <v>72</v>
      </c>
      <c r="C249" s="121"/>
      <c r="D249" s="121"/>
      <c r="E249" s="115"/>
      <c r="F249" s="258" t="s">
        <v>73</v>
      </c>
      <c r="G249" s="258"/>
      <c r="H249" s="258"/>
      <c r="I249" s="261"/>
      <c r="J249" s="18"/>
      <c r="L249" s="95"/>
      <c r="M249" s="96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</row>
    <row r="250" spans="2:27" s="94" customFormat="1" ht="15" x14ac:dyDescent="0.25">
      <c r="D250" s="16"/>
      <c r="E250" s="115"/>
      <c r="F250" s="116"/>
      <c r="H250" s="16"/>
      <c r="I250" s="17"/>
      <c r="J250" s="18"/>
      <c r="L250" s="95"/>
      <c r="M250" s="96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</row>
    <row r="251" spans="2:27" s="94" customFormat="1" ht="15" x14ac:dyDescent="0.25">
      <c r="D251" s="16"/>
      <c r="E251" s="115"/>
      <c r="F251" s="116"/>
      <c r="H251" s="16"/>
      <c r="I251" s="17"/>
      <c r="J251" s="18"/>
      <c r="L251" s="95"/>
      <c r="M251" s="96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</row>
    <row r="252" spans="2:27" s="94" customFormat="1" ht="30" customHeight="1" x14ac:dyDescent="0.25">
      <c r="B252" s="41"/>
      <c r="C252" s="42"/>
      <c r="D252" s="43"/>
      <c r="E252" s="115"/>
      <c r="F252" s="41"/>
      <c r="G252" s="42"/>
      <c r="H252" s="43"/>
      <c r="I252" s="260"/>
      <c r="J252" s="18"/>
      <c r="L252" s="95"/>
      <c r="M252" s="96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</row>
    <row r="253" spans="2:27" s="94" customFormat="1" ht="15" customHeight="1" x14ac:dyDescent="0.25">
      <c r="B253" s="121" t="s">
        <v>72</v>
      </c>
      <c r="C253" s="121"/>
      <c r="D253" s="121"/>
      <c r="E253" s="115"/>
      <c r="F253" s="258" t="s">
        <v>73</v>
      </c>
      <c r="G253" s="258"/>
      <c r="H253" s="258"/>
      <c r="I253" s="261"/>
      <c r="J253" s="18"/>
      <c r="L253" s="95"/>
      <c r="M253" s="96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</row>
    <row r="254" spans="2:27" s="94" customFormat="1" ht="15" x14ac:dyDescent="0.25">
      <c r="D254" s="16"/>
      <c r="E254" s="115"/>
      <c r="F254" s="116"/>
      <c r="H254" s="16"/>
      <c r="I254" s="17"/>
      <c r="J254" s="18"/>
      <c r="L254" s="95"/>
      <c r="M254" s="96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</row>
    <row r="255" spans="2:27" s="94" customFormat="1" ht="15" x14ac:dyDescent="0.25">
      <c r="D255" s="16"/>
      <c r="E255" s="115"/>
      <c r="F255" s="116"/>
      <c r="H255" s="16"/>
      <c r="I255" s="17"/>
      <c r="J255" s="18"/>
      <c r="L255" s="95"/>
      <c r="M255" s="96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</row>
    <row r="256" spans="2:27" s="94" customFormat="1" ht="30" customHeight="1" x14ac:dyDescent="0.25">
      <c r="B256" s="41"/>
      <c r="C256" s="42"/>
      <c r="D256" s="43"/>
      <c r="E256" s="115"/>
      <c r="F256" s="41"/>
      <c r="G256" s="42"/>
      <c r="H256" s="43"/>
      <c r="I256" s="17"/>
      <c r="J256" s="18"/>
      <c r="L256" s="95"/>
      <c r="M256" s="96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</row>
    <row r="257" spans="2:27" s="94" customFormat="1" ht="15" customHeight="1" x14ac:dyDescent="0.25">
      <c r="B257" s="121" t="s">
        <v>72</v>
      </c>
      <c r="C257" s="121"/>
      <c r="D257" s="121"/>
      <c r="E257" s="115"/>
      <c r="F257" s="258" t="s">
        <v>73</v>
      </c>
      <c r="G257" s="258"/>
      <c r="H257" s="258"/>
      <c r="I257" s="261"/>
      <c r="J257" s="18"/>
      <c r="L257" s="95"/>
      <c r="M257" s="96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</row>
    <row r="258" spans="2:27" s="94" customFormat="1" ht="15" x14ac:dyDescent="0.25">
      <c r="D258" s="16"/>
      <c r="E258" s="115"/>
      <c r="F258" s="116"/>
      <c r="H258" s="16"/>
      <c r="I258" s="17"/>
      <c r="J258" s="18"/>
      <c r="L258" s="95"/>
      <c r="M258" s="96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</row>
    <row r="259" spans="2:27" s="94" customFormat="1" ht="15" x14ac:dyDescent="0.25">
      <c r="D259" s="16"/>
      <c r="E259" s="115"/>
      <c r="F259" s="116"/>
      <c r="H259" s="16"/>
      <c r="I259" s="17"/>
      <c r="J259" s="18"/>
      <c r="L259" s="95"/>
      <c r="M259" s="96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</row>
    <row r="260" spans="2:27" s="94" customFormat="1" ht="30" customHeight="1" x14ac:dyDescent="0.25">
      <c r="B260" s="41"/>
      <c r="C260" s="42"/>
      <c r="D260" s="43"/>
      <c r="E260" s="115"/>
      <c r="F260" s="41"/>
      <c r="G260" s="42"/>
      <c r="H260" s="43"/>
      <c r="I260" s="260"/>
      <c r="J260" s="18"/>
      <c r="L260" s="95"/>
      <c r="M260" s="96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</row>
    <row r="261" spans="2:27" s="94" customFormat="1" ht="15" customHeight="1" x14ac:dyDescent="0.25">
      <c r="B261" s="121" t="s">
        <v>72</v>
      </c>
      <c r="C261" s="121"/>
      <c r="D261" s="121"/>
      <c r="E261" s="115"/>
      <c r="F261" s="258" t="s">
        <v>73</v>
      </c>
      <c r="G261" s="258"/>
      <c r="H261" s="258"/>
      <c r="I261" s="261"/>
      <c r="J261" s="18"/>
      <c r="L261" s="95"/>
      <c r="M261" s="96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</row>
    <row r="262" spans="2:27" s="94" customFormat="1" ht="15" x14ac:dyDescent="0.25">
      <c r="D262" s="16"/>
      <c r="E262" s="115"/>
      <c r="F262" s="116"/>
      <c r="H262" s="16"/>
      <c r="I262" s="17"/>
      <c r="J262" s="18"/>
      <c r="L262" s="95"/>
      <c r="M262" s="96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</row>
    <row r="263" spans="2:27" s="94" customFormat="1" ht="15" x14ac:dyDescent="0.25">
      <c r="D263" s="16"/>
      <c r="E263" s="115"/>
      <c r="F263" s="116"/>
      <c r="H263" s="16"/>
      <c r="I263" s="17"/>
      <c r="J263" s="18"/>
      <c r="L263" s="95"/>
      <c r="M263" s="96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</row>
    <row r="264" spans="2:27" s="94" customFormat="1" ht="15" x14ac:dyDescent="0.25">
      <c r="D264" s="16"/>
      <c r="E264" s="115"/>
      <c r="F264" s="116"/>
      <c r="H264" s="16"/>
      <c r="I264" s="17"/>
      <c r="J264" s="18"/>
      <c r="L264" s="95"/>
      <c r="M264" s="96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</row>
    <row r="265" spans="2:27" s="94" customFormat="1" ht="15" hidden="1" x14ac:dyDescent="0.25">
      <c r="D265" s="16"/>
      <c r="E265" s="115"/>
      <c r="F265" s="116"/>
      <c r="H265" s="16"/>
      <c r="I265" s="17"/>
      <c r="J265" s="18"/>
      <c r="L265" s="95"/>
      <c r="M265" s="96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</row>
    <row r="266" spans="2:27" s="94" customFormat="1" ht="15" hidden="1" x14ac:dyDescent="0.25">
      <c r="D266" s="16"/>
      <c r="E266" s="115"/>
      <c r="F266" s="116"/>
      <c r="H266" s="16"/>
      <c r="I266" s="17"/>
      <c r="J266" s="18"/>
      <c r="L266" s="95"/>
      <c r="M266" s="96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</row>
    <row r="267" spans="2:27" s="94" customFormat="1" ht="15" hidden="1" x14ac:dyDescent="0.25">
      <c r="D267" s="16"/>
      <c r="E267" s="115"/>
      <c r="F267" s="116"/>
      <c r="H267" s="16"/>
      <c r="I267" s="17"/>
      <c r="J267" s="18"/>
      <c r="L267" s="95"/>
      <c r="M267" s="96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</row>
    <row r="268" spans="2:27" hidden="1" x14ac:dyDescent="0.25"/>
    <row r="269" spans="2:27" hidden="1" x14ac:dyDescent="0.25"/>
    <row r="270" spans="2:27" hidden="1" x14ac:dyDescent="0.25"/>
    <row r="271" spans="2:27" hidden="1" x14ac:dyDescent="0.25"/>
    <row r="272" spans="2:27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</sheetData>
  <sheetProtection algorithmName="SHA-512" hashValue="LSGWEgvuQ6NVuACWc8pS5BP8nydrqMLSZrQGzVy26ogNleYrv5NkhrWXhHColtLPcIN5IXHcj99KgwwnFOMAAA==" saltValue="t+3AQqfTtYG5bPtT6wYxkw==" spinCount="100000" sheet="1" objects="1" scenarios="1" selectLockedCells="1"/>
  <mergeCells count="157">
    <mergeCell ref="C39:H39"/>
    <mergeCell ref="C44:H44"/>
    <mergeCell ref="C189:H189"/>
    <mergeCell ref="B207:J207"/>
    <mergeCell ref="C216:H216"/>
    <mergeCell ref="F237:H237"/>
    <mergeCell ref="F241:H241"/>
    <mergeCell ref="F248:H248"/>
    <mergeCell ref="F252:H252"/>
    <mergeCell ref="F238:H238"/>
    <mergeCell ref="B260:D260"/>
    <mergeCell ref="B252:D252"/>
    <mergeCell ref="B256:D256"/>
    <mergeCell ref="B246:J246"/>
    <mergeCell ref="B248:D248"/>
    <mergeCell ref="B234:J234"/>
    <mergeCell ref="B237:D237"/>
    <mergeCell ref="B241:D241"/>
    <mergeCell ref="B229:J229"/>
    <mergeCell ref="B230:J230"/>
    <mergeCell ref="B231:J231"/>
    <mergeCell ref="B232:J232"/>
    <mergeCell ref="B233:J233"/>
    <mergeCell ref="B242:D242"/>
    <mergeCell ref="B257:D257"/>
    <mergeCell ref="F257:H257"/>
    <mergeCell ref="F256:H256"/>
    <mergeCell ref="F260:H260"/>
    <mergeCell ref="I202:J202"/>
    <mergeCell ref="B203:C203"/>
    <mergeCell ref="D203:E203"/>
    <mergeCell ref="F203:H203"/>
    <mergeCell ref="I203:J203"/>
    <mergeCell ref="C97:E97"/>
    <mergeCell ref="B238:D238"/>
    <mergeCell ref="C218:E218"/>
    <mergeCell ref="B227:C227"/>
    <mergeCell ref="D198:E198"/>
    <mergeCell ref="B199:C199"/>
    <mergeCell ref="D199:E199"/>
    <mergeCell ref="B206:J206"/>
    <mergeCell ref="B211:J211"/>
    <mergeCell ref="B212:J212"/>
    <mergeCell ref="B142:F142"/>
    <mergeCell ref="B146:F146"/>
    <mergeCell ref="B149:F149"/>
    <mergeCell ref="B153:F153"/>
    <mergeCell ref="D154:D157"/>
    <mergeCell ref="E154:E157"/>
    <mergeCell ref="F154:F157"/>
    <mergeCell ref="B2:J2"/>
    <mergeCell ref="B28:J28"/>
    <mergeCell ref="B29:J29"/>
    <mergeCell ref="B30:J30"/>
    <mergeCell ref="B113:F113"/>
    <mergeCell ref="B108:J108"/>
    <mergeCell ref="H113:J113"/>
    <mergeCell ref="E175:F175"/>
    <mergeCell ref="B175:D175"/>
    <mergeCell ref="B74:J74"/>
    <mergeCell ref="C68:J68"/>
    <mergeCell ref="B75:J75"/>
    <mergeCell ref="C77:J77"/>
    <mergeCell ref="C79:E79"/>
    <mergeCell ref="B72:F72"/>
    <mergeCell ref="B64:J64"/>
    <mergeCell ref="C70:F70"/>
    <mergeCell ref="C90:H90"/>
    <mergeCell ref="C92:E92"/>
    <mergeCell ref="B83:J83"/>
    <mergeCell ref="B84:J84"/>
    <mergeCell ref="B85:J85"/>
    <mergeCell ref="B86:J86"/>
    <mergeCell ref="B87:J87"/>
    <mergeCell ref="C40:H40"/>
    <mergeCell ref="C41:H41"/>
    <mergeCell ref="C42:H42"/>
    <mergeCell ref="C43:H43"/>
    <mergeCell ref="C48:H48"/>
    <mergeCell ref="C49:H49"/>
    <mergeCell ref="C50:H50"/>
    <mergeCell ref="H79:J79"/>
    <mergeCell ref="C94:J94"/>
    <mergeCell ref="B164:B166"/>
    <mergeCell ref="C164:C166"/>
    <mergeCell ref="D164:D166"/>
    <mergeCell ref="E164:E166"/>
    <mergeCell ref="F164:F166"/>
    <mergeCell ref="B154:B157"/>
    <mergeCell ref="C154:C157"/>
    <mergeCell ref="B159:F159"/>
    <mergeCell ref="B163:F163"/>
    <mergeCell ref="C187:E187"/>
    <mergeCell ref="C191:E191"/>
    <mergeCell ref="B200:C200"/>
    <mergeCell ref="D200:E200"/>
    <mergeCell ref="B201:C201"/>
    <mergeCell ref="D201:E201"/>
    <mergeCell ref="B198:C198"/>
    <mergeCell ref="F249:H249"/>
    <mergeCell ref="F253:H253"/>
    <mergeCell ref="D202:E202"/>
    <mergeCell ref="F202:H202"/>
    <mergeCell ref="F261:H261"/>
    <mergeCell ref="F242:H242"/>
    <mergeCell ref="F201:H201"/>
    <mergeCell ref="C214:E214"/>
    <mergeCell ref="B202:C202"/>
    <mergeCell ref="C167:C169"/>
    <mergeCell ref="D167:D169"/>
    <mergeCell ref="E167:E169"/>
    <mergeCell ref="F167:F169"/>
    <mergeCell ref="H170:H172"/>
    <mergeCell ref="B170:B172"/>
    <mergeCell ref="C170:C172"/>
    <mergeCell ref="D170:D172"/>
    <mergeCell ref="E170:E172"/>
    <mergeCell ref="F170:F172"/>
    <mergeCell ref="B167:B169"/>
    <mergeCell ref="B261:D261"/>
    <mergeCell ref="B253:D253"/>
    <mergeCell ref="B249:D249"/>
    <mergeCell ref="B183:J183"/>
    <mergeCell ref="B185:J185"/>
    <mergeCell ref="B197:C197"/>
    <mergeCell ref="D197:E197"/>
    <mergeCell ref="F197:H197"/>
    <mergeCell ref="B116:F116"/>
    <mergeCell ref="B119:F119"/>
    <mergeCell ref="B122:F122"/>
    <mergeCell ref="B125:F125"/>
    <mergeCell ref="B128:F128"/>
    <mergeCell ref="B131:F131"/>
    <mergeCell ref="B115:F115"/>
    <mergeCell ref="B135:F135"/>
    <mergeCell ref="B139:F139"/>
    <mergeCell ref="H164:H166"/>
    <mergeCell ref="I164:I166"/>
    <mergeCell ref="J164:J166"/>
    <mergeCell ref="H167:H169"/>
    <mergeCell ref="I167:I169"/>
    <mergeCell ref="J167:J169"/>
    <mergeCell ref="H154:H157"/>
    <mergeCell ref="I154:I157"/>
    <mergeCell ref="J154:J157"/>
    <mergeCell ref="I170:I172"/>
    <mergeCell ref="J170:J172"/>
    <mergeCell ref="H175:I175"/>
    <mergeCell ref="H178:I178"/>
    <mergeCell ref="F198:H198"/>
    <mergeCell ref="F199:H199"/>
    <mergeCell ref="F200:H200"/>
    <mergeCell ref="I201:J201"/>
    <mergeCell ref="I200:J200"/>
    <mergeCell ref="I199:J199"/>
    <mergeCell ref="I198:J198"/>
    <mergeCell ref="I197:J197"/>
  </mergeCells>
  <pageMargins left="0.27559055118110237" right="0.27559055118110237" top="0.31496062992125984" bottom="0.27559055118110237" header="0.19685039370078741" footer="0.15748031496062992"/>
  <pageSetup paperSize="9" scale="63" fitToHeight="0" orientation="portrait" verticalDpi="0" r:id="rId1"/>
  <headerFooter>
    <oddFooter>&amp;LScheda offerta economica Lotto 1&amp;R&amp;P di &amp;N</oddFooter>
  </headerFooter>
  <rowBreaks count="4" manualBreakCount="4">
    <brk id="57" max="16383" man="1"/>
    <brk id="102" max="10" man="1"/>
    <brk id="180" max="10" man="1"/>
    <brk id="22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7996cf9b-71a5-4453-ba55-089e1287c0d1</GuiIdItemRett2TempiEsiti>
    <PesoElemento xmlns="2ebd3e46-3bcc-4717-98a7-cf4247cc7ab4">100</PesoElemento>
    <GuiIdGara xmlns="http://schemas.microsoft.com/sharepoint/v3">8f7bcdc8-bbe1-4e2d-856a-50951cff7733</GuiIdGara>
  </documentManagement>
</p:properties>
</file>

<file path=customXml/itemProps1.xml><?xml version="1.0" encoding="utf-8"?>
<ds:datastoreItem xmlns:ds="http://schemas.openxmlformats.org/officeDocument/2006/customXml" ds:itemID="{9899C07C-EC35-4B88-8498-2E3158AC66EB}"/>
</file>

<file path=customXml/itemProps2.xml><?xml version="1.0" encoding="utf-8"?>
<ds:datastoreItem xmlns:ds="http://schemas.openxmlformats.org/officeDocument/2006/customXml" ds:itemID="{9D8AB4B6-C6B3-4C06-B882-B4032E4072B4}"/>
</file>

<file path=customXml/itemProps3.xml><?xml version="1.0" encoding="utf-8"?>
<ds:datastoreItem xmlns:ds="http://schemas.openxmlformats.org/officeDocument/2006/customXml" ds:itemID="{B24161F1-3732-4236-8A81-2D593C472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offerta economica LOTTO 1</vt:lpstr>
      <vt:lpstr>'offerta economica LOTTO 1'!Area_stampa</vt:lpstr>
      <vt:lpstr>'offerta economica LOTTO 1'!Titoli_stampa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All. 4A - Offerta Economica LOTTO 1</dc:title>
  <dc:creator/>
  <cp:lastModifiedBy/>
  <dcterms:created xsi:type="dcterms:W3CDTF">2006-09-16T00:00:00Z</dcterms:created>
  <dcterms:modified xsi:type="dcterms:W3CDTF">2016-05-30T11:03:11Z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