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480" yWindow="495" windowWidth="13500" windowHeight="10635" tabRatio="812"/>
  </bookViews>
  <sheets>
    <sheet name="offerta economica LOTTO 2" sheetId="20" r:id="rId1"/>
  </sheets>
  <definedNames>
    <definedName name="_xlnm.Print_Area" localSheetId="0">'offerta economica LOTTO 2'!$A$1:$Q$271</definedName>
    <definedName name="_xlnm.Print_Titles" localSheetId="0">'offerta economica LOTTO 2'!$2:$2</definedName>
  </definedNames>
  <calcPr calcId="152511"/>
</workbook>
</file>

<file path=xl/calcChain.xml><?xml version="1.0" encoding="utf-8"?>
<calcChain xmlns="http://schemas.openxmlformats.org/spreadsheetml/2006/main">
  <c r="E175" i="20" l="1"/>
  <c r="G173" i="20"/>
  <c r="F173" i="20"/>
  <c r="G172" i="20"/>
  <c r="G175" i="20" s="1"/>
  <c r="F172" i="20"/>
  <c r="E167" i="20"/>
  <c r="P166" i="20"/>
  <c r="N166" i="20"/>
  <c r="L166" i="20"/>
  <c r="K166" i="20"/>
  <c r="G166" i="20"/>
  <c r="F166" i="20"/>
  <c r="K165" i="20"/>
  <c r="N165" i="20" s="1"/>
  <c r="P165" i="20" s="1"/>
  <c r="G165" i="20"/>
  <c r="F165" i="20"/>
  <c r="N164" i="20"/>
  <c r="P164" i="20" s="1"/>
  <c r="L164" i="20"/>
  <c r="K164" i="20"/>
  <c r="G164" i="20"/>
  <c r="F164" i="20"/>
  <c r="K163" i="20"/>
  <c r="N163" i="20" s="1"/>
  <c r="P163" i="20" s="1"/>
  <c r="G163" i="20"/>
  <c r="F163" i="20"/>
  <c r="N162" i="20"/>
  <c r="P162" i="20" s="1"/>
  <c r="L162" i="20"/>
  <c r="K162" i="20"/>
  <c r="G162" i="20"/>
  <c r="F162" i="20"/>
  <c r="P161" i="20"/>
  <c r="N161" i="20"/>
  <c r="L161" i="20"/>
  <c r="K161" i="20"/>
  <c r="G161" i="20"/>
  <c r="F161" i="20"/>
  <c r="N160" i="20"/>
  <c r="P160" i="20" s="1"/>
  <c r="L160" i="20"/>
  <c r="K160" i="20"/>
  <c r="G160" i="20"/>
  <c r="F160" i="20"/>
  <c r="K159" i="20"/>
  <c r="N159" i="20" s="1"/>
  <c r="P159" i="20" s="1"/>
  <c r="G159" i="20"/>
  <c r="F159" i="20"/>
  <c r="N158" i="20"/>
  <c r="P158" i="20" s="1"/>
  <c r="L158" i="20"/>
  <c r="K158" i="20"/>
  <c r="G158" i="20"/>
  <c r="F158" i="20"/>
  <c r="K157" i="20"/>
  <c r="N157" i="20" s="1"/>
  <c r="P157" i="20" s="1"/>
  <c r="G157" i="20"/>
  <c r="F157" i="20"/>
  <c r="P156" i="20"/>
  <c r="N156" i="20"/>
  <c r="L156" i="20"/>
  <c r="K156" i="20"/>
  <c r="G156" i="20"/>
  <c r="F156" i="20"/>
  <c r="P155" i="20"/>
  <c r="N155" i="20"/>
  <c r="L155" i="20"/>
  <c r="K155" i="20"/>
  <c r="G155" i="20"/>
  <c r="F155" i="20"/>
  <c r="K154" i="20"/>
  <c r="L154" i="20" s="1"/>
  <c r="G154" i="20"/>
  <c r="F154" i="20"/>
  <c r="N153" i="20"/>
  <c r="P153" i="20" s="1"/>
  <c r="K153" i="20"/>
  <c r="L153" i="20" s="1"/>
  <c r="G153" i="20"/>
  <c r="F153" i="20"/>
  <c r="K152" i="20"/>
  <c r="G152" i="20"/>
  <c r="F152" i="20"/>
  <c r="E149" i="20"/>
  <c r="G148" i="20"/>
  <c r="F148" i="20"/>
  <c r="G147" i="20"/>
  <c r="F147" i="20"/>
  <c r="G146" i="20"/>
  <c r="F146" i="20"/>
  <c r="G145" i="20"/>
  <c r="F145" i="20"/>
  <c r="G144" i="20"/>
  <c r="F144" i="20"/>
  <c r="E141" i="20"/>
  <c r="K140" i="20"/>
  <c r="N140" i="20" s="1"/>
  <c r="P140" i="20" s="1"/>
  <c r="G140" i="20"/>
  <c r="F140" i="20"/>
  <c r="K139" i="20"/>
  <c r="N139" i="20" s="1"/>
  <c r="P139" i="20" s="1"/>
  <c r="G139" i="20"/>
  <c r="F139" i="20"/>
  <c r="K138" i="20"/>
  <c r="L138" i="20" s="1"/>
  <c r="G138" i="20"/>
  <c r="F138" i="20"/>
  <c r="K137" i="20"/>
  <c r="L137" i="20" s="1"/>
  <c r="G137" i="20"/>
  <c r="F137" i="20"/>
  <c r="K136" i="20"/>
  <c r="L136" i="20" s="1"/>
  <c r="G136" i="20"/>
  <c r="F136" i="20"/>
  <c r="K135" i="20"/>
  <c r="N135" i="20" s="1"/>
  <c r="P135" i="20" s="1"/>
  <c r="G135" i="20"/>
  <c r="F135" i="20"/>
  <c r="N134" i="20"/>
  <c r="P134" i="20" s="1"/>
  <c r="L134" i="20"/>
  <c r="K134" i="20"/>
  <c r="G134" i="20"/>
  <c r="F134" i="20"/>
  <c r="K133" i="20"/>
  <c r="N133" i="20" s="1"/>
  <c r="P133" i="20" s="1"/>
  <c r="G133" i="20"/>
  <c r="F133" i="20"/>
  <c r="N132" i="20"/>
  <c r="P132" i="20" s="1"/>
  <c r="L132" i="20"/>
  <c r="K132" i="20"/>
  <c r="G132" i="20"/>
  <c r="F132" i="20"/>
  <c r="K131" i="20"/>
  <c r="N131" i="20" s="1"/>
  <c r="P131" i="20" s="1"/>
  <c r="G131" i="20"/>
  <c r="F131" i="20"/>
  <c r="N130" i="20"/>
  <c r="P130" i="20" s="1"/>
  <c r="K130" i="20"/>
  <c r="L130" i="20" s="1"/>
  <c r="G130" i="20"/>
  <c r="F130" i="20"/>
  <c r="K129" i="20"/>
  <c r="L129" i="20" s="1"/>
  <c r="G129" i="20"/>
  <c r="F129" i="20"/>
  <c r="K128" i="20"/>
  <c r="L128" i="20" s="1"/>
  <c r="G128" i="20"/>
  <c r="F128" i="20"/>
  <c r="N127" i="20"/>
  <c r="P127" i="20" s="1"/>
  <c r="K127" i="20"/>
  <c r="L127" i="20" s="1"/>
  <c r="G127" i="20"/>
  <c r="F127" i="20"/>
  <c r="K126" i="20"/>
  <c r="G126" i="20"/>
  <c r="F126" i="20"/>
  <c r="L135" i="20" l="1"/>
  <c r="L140" i="20"/>
  <c r="N138" i="20"/>
  <c r="P138" i="20" s="1"/>
  <c r="N129" i="20"/>
  <c r="P129" i="20" s="1"/>
  <c r="N136" i="20"/>
  <c r="P136" i="20" s="1"/>
  <c r="L165" i="20"/>
  <c r="L163" i="20"/>
  <c r="L157" i="20"/>
  <c r="L159" i="20"/>
  <c r="K167" i="20"/>
  <c r="I173" i="20" s="1"/>
  <c r="K173" i="20" s="1"/>
  <c r="G149" i="20"/>
  <c r="G167" i="20"/>
  <c r="I172" i="20"/>
  <c r="K172" i="20" s="1"/>
  <c r="L152" i="20"/>
  <c r="N152" i="20"/>
  <c r="N154" i="20"/>
  <c r="P154" i="20" s="1"/>
  <c r="E169" i="20"/>
  <c r="L139" i="20"/>
  <c r="N137" i="20"/>
  <c r="P137" i="20" s="1"/>
  <c r="L131" i="20"/>
  <c r="L133" i="20"/>
  <c r="G141" i="20"/>
  <c r="K141" i="20"/>
  <c r="I144" i="20" s="1"/>
  <c r="K144" i="20" s="1"/>
  <c r="L126" i="20"/>
  <c r="L141" i="20" s="1"/>
  <c r="N126" i="20"/>
  <c r="N128" i="20"/>
  <c r="P128" i="20" s="1"/>
  <c r="G169" i="20" l="1"/>
  <c r="F177" i="20" s="1"/>
  <c r="L167" i="20"/>
  <c r="N172" i="20"/>
  <c r="K175" i="20"/>
  <c r="L172" i="20"/>
  <c r="L173" i="20"/>
  <c r="N173" i="20"/>
  <c r="P173" i="20" s="1"/>
  <c r="P152" i="20"/>
  <c r="P167" i="20" s="1"/>
  <c r="N167" i="20"/>
  <c r="I146" i="20"/>
  <c r="K146" i="20" s="1"/>
  <c r="N146" i="20" s="1"/>
  <c r="P146" i="20" s="1"/>
  <c r="I148" i="20"/>
  <c r="K148" i="20" s="1"/>
  <c r="N148" i="20" s="1"/>
  <c r="P148" i="20" s="1"/>
  <c r="I145" i="20"/>
  <c r="K145" i="20" s="1"/>
  <c r="N145" i="20" s="1"/>
  <c r="P145" i="20" s="1"/>
  <c r="I147" i="20"/>
  <c r="K147" i="20" s="1"/>
  <c r="L147" i="20" s="1"/>
  <c r="N141" i="20"/>
  <c r="P126" i="20"/>
  <c r="P141" i="20" s="1"/>
  <c r="N144" i="20"/>
  <c r="L144" i="20"/>
  <c r="L175" i="20" l="1"/>
  <c r="N175" i="20"/>
  <c r="P172" i="20"/>
  <c r="P175" i="20" s="1"/>
  <c r="L146" i="20"/>
  <c r="L148" i="20"/>
  <c r="L145" i="20"/>
  <c r="K149" i="20"/>
  <c r="K169" i="20" s="1"/>
  <c r="L122" i="20" s="1"/>
  <c r="P122" i="20" s="1"/>
  <c r="N147" i="20"/>
  <c r="P147" i="20" s="1"/>
  <c r="P144" i="20"/>
  <c r="L149" i="20" l="1"/>
  <c r="L169" i="20" s="1"/>
  <c r="L177" i="20" s="1"/>
  <c r="N149" i="20"/>
  <c r="N169" i="20" s="1"/>
  <c r="P149" i="20"/>
  <c r="P169" i="20" s="1"/>
  <c r="P177" i="20" s="1"/>
  <c r="O179" i="20" l="1"/>
  <c r="F84" i="20" s="1"/>
  <c r="P181" i="20" l="1"/>
  <c r="J89" i="20" s="1"/>
</calcChain>
</file>

<file path=xl/sharedStrings.xml><?xml version="1.0" encoding="utf-8"?>
<sst xmlns="http://schemas.openxmlformats.org/spreadsheetml/2006/main" count="184" uniqueCount="101">
  <si>
    <t>BACINI</t>
  </si>
  <si>
    <t>PORTI</t>
  </si>
  <si>
    <t>AM</t>
  </si>
  <si>
    <t>CP</t>
  </si>
  <si>
    <t>EU</t>
  </si>
  <si>
    <t>Posta massiva</t>
  </si>
  <si>
    <t>Valore Servizio Universale</t>
  </si>
  <si>
    <t>Avviso di Ricevimento Raccomandata IT</t>
  </si>
  <si>
    <t>tariffa IVA esclusa</t>
  </si>
  <si>
    <t>VALORE    triennale</t>
  </si>
  <si>
    <t>tariffa  IVA esente</t>
  </si>
  <si>
    <t>OFFERTA ECONOMICA Lotto 2</t>
  </si>
  <si>
    <t>Il sottoscritto</t>
  </si>
  <si>
    <t>nato a</t>
  </si>
  <si>
    <t>in qualità di rappresentante legale dell'operatore economico:</t>
  </si>
  <si>
    <t>il</t>
  </si>
  <si>
    <t>con sede in</t>
  </si>
  <si>
    <t xml:space="preserve">p. IVA </t>
  </si>
  <si>
    <t xml:space="preserve">  C.F.</t>
  </si>
  <si>
    <t>OFFERTA  ECONOMICA</t>
  </si>
  <si>
    <t>in cifre (IVA esclusa)</t>
  </si>
  <si>
    <t>in lettere (IVA esclusa)</t>
  </si>
  <si>
    <t>COSTO DEL PERSONALE</t>
  </si>
  <si>
    <t>(in cifre)</t>
  </si>
  <si>
    <t>(in lettere)</t>
  </si>
  <si>
    <t>gli importi sono IVA esclusa.</t>
  </si>
  <si>
    <t>Data di efficacia finale</t>
  </si>
  <si>
    <t>Rinnovo (eventuale)</t>
  </si>
  <si>
    <t>Data di stipula</t>
  </si>
  <si>
    <t>Tipologia, settore e denominazione della fonte di contrattazione collettiva  e di contrattazione integrativa di secondo livello</t>
  </si>
  <si>
    <t>Valutato sulla base dei minimi salariali definiti dalla contrattazione collettiva nazionale di settore tra le organizzazioni sindacali dei lavoratori e le organizzazioni dei datori di lavoro comparativamente più rappresentative sul piano nazionale e delle voci retributive previste dalla contrattazione integrativa di secondo livello</t>
  </si>
  <si>
    <t>Declaratoria obbligatoria dei  CONTRATTI  COLLETTIVI  NAZIONALI, della CONTRATTAZIONE INTEGRATIVA DI SECONDO LIVELLO e degli ACCORDI COLLETTIVI applicati al personale preposto all'Appalto</t>
  </si>
  <si>
    <t>(denominazione o ragione sociale)</t>
  </si>
  <si>
    <t>COSTI  IN MATERIA DI SALUTE E SICUREZZA</t>
  </si>
  <si>
    <t>Costi per le misure di adempimento delle disposizioni in materia di salute e sicurezza nei luoghi di lavoro</t>
  </si>
  <si>
    <t>DICHIARAZIONI</t>
  </si>
  <si>
    <t>    è consapevole che i prezzi offerti sono omnicomprensivi di quanto previsto negli atti di gara e, comunque, i corrispettivi spettanti in caso di aggiudicazione rispettano le disposizioni vigenti in materia di costo del lavoro e di costi della sicurezza, secondo i valori sopra esposti;</t>
  </si>
  <si>
    <t>    è consapevole che detta offerta non vincolerà in alcun modo l’Istituto;</t>
  </si>
  <si>
    <t xml:space="preserve">    è consapevole che in caso di discordanza tra i prezzi unitari e il valore complessivamente offerto, i prezzi unitari prevarranno sul valore complessivo e, di conseguenza, si provvederà a rideterminare l’esatto valore complessivo, fermi restando i prezzi unitari offerti; </t>
  </si>
  <si>
    <t>    è consapevole che, in caso di indicazione di offerta recante un numero di cifre decimali dopo la virgola superiore a due, saranno considerate esclusivamente le prime due cifre decimali, senza procedere ad alcun arrotondamento;</t>
  </si>
  <si>
    <t>    la presente offerta è irrevocabile ed impegnativa sino al 180° (centottantesimo) giorno successivo alla data di scadenza del termine di presentazione;</t>
  </si>
  <si>
    <t>    ha preso cognizione di tutte le circostanze generali e speciali che possono interessare l’esecuzione di tutte le prestazioni oggetto del contratto, e di tali circostanze ha tenuto conto nella determinazione del prezzo offerto, ritenuto remunerativo.</t>
  </si>
  <si>
    <t>operatore economico</t>
  </si>
  <si>
    <t>sottoscrizione</t>
  </si>
  <si>
    <t>luogo</t>
  </si>
  <si>
    <t>data</t>
  </si>
  <si>
    <t>(in caso di RTI e consorzi costituendi, la presente Offerta Economica deve essere sottoscritta da tutti gli operatori raggruppati o consorziati)</t>
  </si>
  <si>
    <t xml:space="preserve">    Il sottoscritto dichiara inoltre che:</t>
  </si>
  <si>
    <t>per il  LOTTO 2   -   Piemonte, Liguria, Valle d'Aosta, Lombardia, Veneto, Trentino Alto Adige e Friuli Venezia Giulia</t>
  </si>
  <si>
    <t>Dichiarazione dell'Offerta economica per il Lotto 2</t>
  </si>
  <si>
    <t>LOTTO 2   -   Piemonte,  Liguria,  Valle d'Aosta,  Lombardia,  Veneto,  Trentino Alto Adige  e  Friuli Venezia Giulia</t>
  </si>
  <si>
    <t>ISTITUTO  NAZIONALE  PREVIDENZA  SOCIALE</t>
  </si>
  <si>
    <t>Direzione  Centrale  Risorse  Strumentali</t>
  </si>
  <si>
    <t>( Allegato 4B  al Disciplinare di Gara )</t>
  </si>
  <si>
    <t>CENTRALE  UNICA  ACQUISTI</t>
  </si>
  <si>
    <t>Via Ciro il Grande, 21 – 00144 Roma</t>
  </si>
  <si>
    <t>tel. +390659054322 - fax +390659054240</t>
  </si>
  <si>
    <t>C.F. 80078750587 - P.IVA 02121151001</t>
  </si>
  <si>
    <t>Dichiara che beneficia di sgravi salariali applicati al personale preposto all’appalto in virtù dei seguenti riferimenti normativi e regolamentari:</t>
  </si>
  <si>
    <t>Valore recapito diretto</t>
  </si>
  <si>
    <t>RIBASSO  OFFERTO</t>
  </si>
  <si>
    <t>Percentuale ponderata dei Volumi coperti dall'Appaltatore</t>
  </si>
  <si>
    <t>%  Volumi coperti dal Servizio Universale</t>
  </si>
  <si>
    <t>QUOTA  recapito diretto</t>
  </si>
  <si>
    <t>QUOTA Servizio Universale</t>
  </si>
  <si>
    <t>BACINO</t>
  </si>
  <si>
    <t>copertura % OFFERTA</t>
  </si>
  <si>
    <t>tariffa OFFERTA
IVA esclusa</t>
  </si>
  <si>
    <t>QTA' annuale Coperta</t>
  </si>
  <si>
    <t>QTA' annuale residua</t>
  </si>
  <si>
    <t>0 - 20 g</t>
  </si>
  <si>
    <t>21 - 50 g</t>
  </si>
  <si>
    <t>51 - 100 g</t>
  </si>
  <si>
    <t>101 - 250 g</t>
  </si>
  <si>
    <t>251 - 2000 g</t>
  </si>
  <si>
    <t>Totali Massiva</t>
  </si>
  <si>
    <t>Posta Ordinaria</t>
  </si>
  <si>
    <t>Italia</t>
  </si>
  <si>
    <t>Totali Ordinaria</t>
  </si>
  <si>
    <t>Raccomandata</t>
  </si>
  <si>
    <t>Totali Raccomandata</t>
  </si>
  <si>
    <t>Totali Corrispondenza</t>
  </si>
  <si>
    <t>Servizi accessori Raccomandata</t>
  </si>
  <si>
    <t xml:space="preserve"> T &amp; T  Raccomandata</t>
  </si>
  <si>
    <t>Totali Servizi</t>
  </si>
  <si>
    <t>Scheda  per il calcolo dell'Offerta  economica - Lotto 2</t>
  </si>
  <si>
    <t>BASE  D'ASTA  LOTTO 2</t>
  </si>
  <si>
    <t>QTA' annuale stimata</t>
  </si>
  <si>
    <t xml:space="preserve">presenta  la  seguente  Offerta Economica  ed  accetta  esplicitamente  ed  incondizionatamente tutte  le  obbligazioni </t>
  </si>
  <si>
    <t xml:space="preserve">e  le  condizioni  contenute  nel  Bando  di  Gara,  nel  Disciplinare  di  Gara,  nel  Capitolato Tecnico,  nello  Schema  </t>
  </si>
  <si>
    <t xml:space="preserve"> “Servizi di gestione integrata e recapito della corrispondenza automatizzata dell'INPS”   </t>
  </si>
  <si>
    <t xml:space="preserve">di  Contratto  e  negli  altri  allegati,  dichiarando  di  essere  disposto  ad  assumere  l’affidamento  dei:  </t>
  </si>
  <si>
    <t>Ribasso Offerto</t>
  </si>
  <si>
    <t>Istruzioni per la compilazione della scheda:</t>
  </si>
  <si>
    <t>*  La tabella calcola la percentuale totale di copertura ponderata sui volumi, il valore dell'Offerta Economica ed il Ribasso Offerto.</t>
  </si>
  <si>
    <t xml:space="preserve">*  La percentuale di copertura per i Servizi viene calcolata come media ponderata della copertura per la Raccomandata. </t>
  </si>
  <si>
    <t>BASE  D'ASTA  Lotto 2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</si>
  <si>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</si>
  <si>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*  Per ognuno dei prodotti postali devono essere inserite TUTTE  le TARIFFE Offerte per ciascun PORTO, IVA esclusa.</t>
  </si>
  <si>
    <t>*  La percentuale di copertura per la POSTA ORDINARIA viene calcolata come media ponderata della copertura per la POSTA MASSIVA.</t>
  </si>
  <si>
    <t>*  Per le AREE della POSTA MASSIVA e della RACCOMANDATA devono essere inserite le percentuali di copertura (come risultanti da Allegato  "Copertura CAP Lotto").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</si>
</sst>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 mmmm\ yyyy;@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b/>
      <u/>
      <sz val="14"/>
      <color theme="1"/>
      <name val="Verdana"/>
      <family val="2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6"/>
      <color theme="0"/>
      <name val="Verdana"/>
      <family val="2"/>
    </font>
    <font>
      <b/>
      <sz val="20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329">
    <xf numFmtId="0" fontId="0" fillId="0" borderId="0" xfId="0"/>
    <xf numFmtId="0" fontId="12" fillId="0" borderId="0" xfId="0" applyFont="1" applyFill="1" applyAlignment="1" applyProtection="1">
      <alignment vertical="center" wrapText="1"/>
    </xf>
    <xf numFmtId="10" fontId="12" fillId="0" borderId="0" xfId="0" applyNumberFormat="1" applyFont="1" applyFill="1" applyAlignment="1" applyProtection="1">
      <alignment vertical="center" wrapText="1"/>
    </xf>
    <xf numFmtId="3" fontId="12" fillId="0" borderId="0" xfId="0" applyNumberFormat="1" applyFont="1" applyFill="1" applyAlignment="1" applyProtection="1">
      <alignment vertical="center" wrapText="1"/>
    </xf>
    <xf numFmtId="44" fontId="12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0" fontId="16" fillId="0" borderId="0" xfId="0" applyNumberFormat="1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vertical="center" wrapText="1"/>
    </xf>
    <xf numFmtId="44" fontId="16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10" fontId="13" fillId="0" borderId="0" xfId="0" applyNumberFormat="1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vertical="center" wrapText="1"/>
    </xf>
    <xf numFmtId="44" fontId="13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0" fontId="2" fillId="0" borderId="0" xfId="0" applyNumberFormat="1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 wrapText="1"/>
    </xf>
    <xf numFmtId="44" fontId="2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0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vertical="center" wrapText="1"/>
    </xf>
    <xf numFmtId="44" fontId="2" fillId="0" borderId="13" xfId="0" applyNumberFormat="1" applyFont="1" applyFill="1" applyBorder="1" applyAlignment="1" applyProtection="1">
      <alignment vertical="center" wrapText="1"/>
    </xf>
    <xf numFmtId="44" fontId="2" fillId="0" borderId="14" xfId="0" applyNumberFormat="1" applyFont="1" applyFill="1" applyBorder="1" applyAlignment="1" applyProtection="1">
      <alignment vertical="center" wrapText="1"/>
    </xf>
    <xf numFmtId="3" fontId="2" fillId="0" borderId="12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4" fontId="2" fillId="0" borderId="1" xfId="0" applyNumberFormat="1" applyFont="1" applyFill="1" applyBorder="1" applyAlignment="1" applyProtection="1">
      <alignment vertical="center" wrapText="1"/>
    </xf>
    <xf numFmtId="44" fontId="2" fillId="0" borderId="21" xfId="0" applyNumberFormat="1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Fill="1" applyBorder="1" applyAlignment="1" applyProtection="1">
      <alignment vertical="center" wrapText="1"/>
    </xf>
    <xf numFmtId="44" fontId="2" fillId="0" borderId="18" xfId="0" applyNumberFormat="1" applyFont="1" applyFill="1" applyBorder="1" applyAlignment="1" applyProtection="1">
      <alignment vertical="center" wrapText="1"/>
    </xf>
    <xf numFmtId="44" fontId="2" fillId="0" borderId="19" xfId="0" applyNumberFormat="1" applyFont="1" applyFill="1" applyBorder="1" applyAlignment="1" applyProtection="1">
      <alignment vertical="center" wrapText="1"/>
    </xf>
    <xf numFmtId="3" fontId="2" fillId="0" borderId="17" xfId="0" applyNumberFormat="1" applyFont="1" applyFill="1" applyBorder="1" applyAlignment="1" applyProtection="1">
      <alignment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3" fontId="1" fillId="4" borderId="23" xfId="0" applyNumberFormat="1" applyFont="1" applyFill="1" applyBorder="1" applyAlignment="1" applyProtection="1">
      <alignment horizontal="center" vertical="center" wrapText="1"/>
    </xf>
    <xf numFmtId="44" fontId="1" fillId="4" borderId="23" xfId="0" applyNumberFormat="1" applyFont="1" applyFill="1" applyBorder="1" applyAlignment="1" applyProtection="1">
      <alignment horizontal="center" vertical="center" wrapText="1"/>
    </xf>
    <xf numFmtId="44" fontId="1" fillId="4" borderId="24" xfId="0" applyNumberFormat="1" applyFont="1" applyFill="1" applyBorder="1" applyAlignment="1" applyProtection="1">
      <alignment horizontal="center" vertical="center" wrapText="1"/>
    </xf>
    <xf numFmtId="44" fontId="1" fillId="4" borderId="13" xfId="0" applyNumberFormat="1" applyFont="1" applyFill="1" applyBorder="1" applyAlignment="1" applyProtection="1">
      <alignment horizontal="center" vertical="center" wrapText="1"/>
    </xf>
    <xf numFmtId="44" fontId="1" fillId="4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2" fillId="3" borderId="39" xfId="0" applyFont="1" applyFill="1" applyBorder="1" applyAlignment="1" applyProtection="1">
      <alignment vertical="center" wrapText="1"/>
    </xf>
    <xf numFmtId="10" fontId="13" fillId="0" borderId="0" xfId="0" applyNumberFormat="1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vertical="center" wrapText="1"/>
    </xf>
    <xf numFmtId="3" fontId="2" fillId="0" borderId="43" xfId="0" applyNumberFormat="1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3" fontId="2" fillId="0" borderId="26" xfId="0" applyNumberFormat="1" applyFont="1" applyFill="1" applyBorder="1" applyAlignment="1" applyProtection="1">
      <alignment vertical="center" wrapText="1"/>
    </xf>
    <xf numFmtId="3" fontId="2" fillId="0" borderId="46" xfId="0" applyNumberFormat="1" applyFont="1" applyFill="1" applyBorder="1" applyAlignment="1" applyProtection="1">
      <alignment vertical="center" wrapText="1"/>
    </xf>
    <xf numFmtId="44" fontId="2" fillId="0" borderId="2" xfId="0" applyNumberFormat="1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44" fontId="2" fillId="0" borderId="16" xfId="0" applyNumberFormat="1" applyFont="1" applyFill="1" applyBorder="1" applyAlignment="1" applyProtection="1">
      <alignment vertical="center" wrapText="1"/>
    </xf>
    <xf numFmtId="3" fontId="2" fillId="0" borderId="15" xfId="0" applyNumberFormat="1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vertical="center" wrapText="1"/>
    </xf>
    <xf numFmtId="3" fontId="2" fillId="0" borderId="36" xfId="0" applyNumberFormat="1" applyFont="1" applyFill="1" applyBorder="1" applyAlignment="1" applyProtection="1">
      <alignment vertical="center" wrapText="1"/>
    </xf>
    <xf numFmtId="3" fontId="1" fillId="4" borderId="10" xfId="0" applyNumberFormat="1" applyFont="1" applyFill="1" applyBorder="1" applyAlignment="1" applyProtection="1">
      <alignment vertical="center" wrapText="1"/>
    </xf>
    <xf numFmtId="44" fontId="1" fillId="4" borderId="10" xfId="0" applyNumberFormat="1" applyFont="1" applyFill="1" applyBorder="1" applyAlignment="1" applyProtection="1">
      <alignment vertical="center" wrapText="1"/>
    </xf>
    <xf numFmtId="44" fontId="1" fillId="4" borderId="29" xfId="0" applyNumberFormat="1" applyFont="1" applyFill="1" applyBorder="1" applyAlignment="1" applyProtection="1">
      <alignment vertical="center" wrapText="1"/>
    </xf>
    <xf numFmtId="10" fontId="1" fillId="4" borderId="9" xfId="0" applyNumberFormat="1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3" fontId="1" fillId="4" borderId="10" xfId="0" applyNumberFormat="1" applyFont="1" applyFill="1" applyBorder="1" applyAlignment="1" applyProtection="1">
      <alignment horizontal="center" vertical="center" wrapText="1"/>
    </xf>
    <xf numFmtId="3" fontId="1" fillId="4" borderId="9" xfId="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vertical="center" wrapText="1"/>
    </xf>
    <xf numFmtId="3" fontId="32" fillId="0" borderId="0" xfId="0" applyNumberFormat="1" applyFont="1" applyBorder="1" applyAlignment="1" applyProtection="1">
      <alignment vertical="center" wrapText="1"/>
    </xf>
    <xf numFmtId="44" fontId="32" fillId="0" borderId="0" xfId="0" applyNumberFormat="1" applyFont="1" applyBorder="1" applyAlignment="1" applyProtection="1">
      <alignment vertical="center" wrapText="1"/>
    </xf>
    <xf numFmtId="10" fontId="32" fillId="0" borderId="0" xfId="0" applyNumberFormat="1" applyFont="1" applyBorder="1" applyAlignment="1" applyProtection="1">
      <alignment vertical="center" wrapText="1"/>
    </xf>
    <xf numFmtId="0" fontId="6" fillId="4" borderId="51" xfId="0" applyFont="1" applyFill="1" applyBorder="1" applyAlignment="1" applyProtection="1">
      <alignment horizontal="center" vertical="center" wrapText="1"/>
    </xf>
    <xf numFmtId="10" fontId="1" fillId="4" borderId="28" xfId="0" applyNumberFormat="1" applyFont="1" applyFill="1" applyBorder="1" applyAlignment="1" applyProtection="1">
      <alignment horizontal="center" vertical="center" wrapText="1"/>
    </xf>
    <xf numFmtId="44" fontId="1" fillId="4" borderId="8" xfId="0" applyNumberFormat="1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44" fontId="7" fillId="0" borderId="13" xfId="0" applyNumberFormat="1" applyFont="1" applyFill="1" applyBorder="1" applyAlignment="1" applyProtection="1">
      <alignment vertical="center" wrapText="1"/>
    </xf>
    <xf numFmtId="10" fontId="31" fillId="0" borderId="33" xfId="0" applyNumberFormat="1" applyFont="1" applyFill="1" applyBorder="1" applyAlignment="1" applyProtection="1">
      <alignment horizontal="center" vertical="center" wrapText="1"/>
    </xf>
    <xf numFmtId="44" fontId="7" fillId="0" borderId="1" xfId="0" applyNumberFormat="1" applyFont="1" applyFill="1" applyBorder="1" applyAlignment="1" applyProtection="1">
      <alignment vertical="center" wrapText="1"/>
    </xf>
    <xf numFmtId="10" fontId="31" fillId="0" borderId="35" xfId="0" applyNumberFormat="1" applyFont="1" applyFill="1" applyBorder="1" applyAlignment="1" applyProtection="1">
      <alignment horizontal="center" vertical="center" wrapText="1"/>
    </xf>
    <xf numFmtId="44" fontId="7" fillId="0" borderId="2" xfId="0" applyNumberFormat="1" applyFont="1" applyFill="1" applyBorder="1" applyAlignment="1" applyProtection="1">
      <alignment vertical="center" wrapText="1"/>
    </xf>
    <xf numFmtId="44" fontId="7" fillId="0" borderId="18" xfId="0" applyNumberFormat="1" applyFont="1" applyFill="1" applyBorder="1" applyAlignment="1" applyProtection="1">
      <alignment vertical="center" wrapText="1"/>
    </xf>
    <xf numFmtId="44" fontId="2" fillId="0" borderId="33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vertical="center" wrapText="1"/>
    </xf>
    <xf numFmtId="44" fontId="32" fillId="0" borderId="0" xfId="0" applyNumberFormat="1" applyFont="1" applyFill="1" applyBorder="1" applyAlignment="1" applyProtection="1">
      <alignment vertical="center" wrapText="1"/>
    </xf>
    <xf numFmtId="10" fontId="32" fillId="0" borderId="0" xfId="0" applyNumberFormat="1" applyFont="1" applyFill="1" applyBorder="1" applyAlignment="1" applyProtection="1">
      <alignment vertical="center" wrapText="1"/>
    </xf>
    <xf numFmtId="3" fontId="28" fillId="6" borderId="10" xfId="0" applyNumberFormat="1" applyFont="1" applyFill="1" applyBorder="1" applyAlignment="1" applyProtection="1">
      <alignment vertical="center" wrapText="1"/>
    </xf>
    <xf numFmtId="44" fontId="28" fillId="6" borderId="10" xfId="0" applyNumberFormat="1" applyFont="1" applyFill="1" applyBorder="1" applyAlignment="1" applyProtection="1">
      <alignment vertical="center" wrapText="1"/>
    </xf>
    <xf numFmtId="44" fontId="28" fillId="6" borderId="29" xfId="0" applyNumberFormat="1" applyFont="1" applyFill="1" applyBorder="1" applyAlignment="1" applyProtection="1">
      <alignment vertical="center" wrapText="1"/>
    </xf>
    <xf numFmtId="10" fontId="28" fillId="6" borderId="9" xfId="0" applyNumberFormat="1" applyFont="1" applyFill="1" applyBorder="1" applyAlignment="1" applyProtection="1">
      <alignment vertical="center" wrapText="1"/>
    </xf>
    <xf numFmtId="0" fontId="28" fillId="6" borderId="10" xfId="0" applyFont="1" applyFill="1" applyBorder="1" applyAlignment="1" applyProtection="1">
      <alignment vertical="center" wrapText="1"/>
    </xf>
    <xf numFmtId="3" fontId="28" fillId="6" borderId="10" xfId="0" applyNumberFormat="1" applyFont="1" applyFill="1" applyBorder="1" applyAlignment="1" applyProtection="1">
      <alignment horizontal="center" vertical="center" wrapText="1"/>
    </xf>
    <xf numFmtId="3" fontId="28" fillId="6" borderId="9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10" fontId="32" fillId="0" borderId="0" xfId="0" applyNumberFormat="1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vertical="center" wrapText="1"/>
    </xf>
    <xf numFmtId="44" fontId="2" fillId="0" borderId="7" xfId="0" applyNumberFormat="1" applyFont="1" applyFill="1" applyBorder="1" applyAlignment="1" applyProtection="1">
      <alignment vertical="center" wrapText="1"/>
    </xf>
    <xf numFmtId="44" fontId="2" fillId="0" borderId="8" xfId="0" applyNumberFormat="1" applyFont="1" applyFill="1" applyBorder="1" applyAlignment="1" applyProtection="1">
      <alignment vertical="center" wrapText="1"/>
    </xf>
    <xf numFmtId="10" fontId="31" fillId="0" borderId="53" xfId="0" applyNumberFormat="1" applyFont="1" applyFill="1" applyBorder="1" applyAlignment="1" applyProtection="1">
      <alignment horizontal="center" vertical="center" wrapText="1"/>
    </xf>
    <xf numFmtId="3" fontId="2" fillId="0" borderId="22" xfId="0" applyNumberFormat="1" applyFont="1" applyFill="1" applyBorder="1" applyAlignment="1" applyProtection="1">
      <alignment vertical="center" wrapText="1"/>
    </xf>
    <xf numFmtId="44" fontId="2" fillId="0" borderId="55" xfId="0" applyNumberFormat="1" applyFont="1" applyFill="1" applyBorder="1" applyAlignment="1" applyProtection="1">
      <alignment vertical="center" wrapText="1"/>
    </xf>
    <xf numFmtId="10" fontId="31" fillId="0" borderId="2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10" fontId="34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0" fontId="35" fillId="0" borderId="0" xfId="1" applyNumberFormat="1" applyFont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3" fontId="1" fillId="4" borderId="57" xfId="0" applyNumberFormat="1" applyFont="1" applyFill="1" applyBorder="1" applyAlignment="1" applyProtection="1">
      <alignment horizontal="center" vertical="center" wrapText="1"/>
    </xf>
    <xf numFmtId="44" fontId="1" fillId="4" borderId="57" xfId="0" applyNumberFormat="1" applyFont="1" applyFill="1" applyBorder="1" applyAlignment="1" applyProtection="1">
      <alignment horizontal="center" vertical="center" wrapText="1"/>
    </xf>
    <xf numFmtId="44" fontId="1" fillId="4" borderId="58" xfId="0" applyNumberFormat="1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44" fontId="1" fillId="4" borderId="55" xfId="0" applyNumberFormat="1" applyFont="1" applyFill="1" applyBorder="1" applyAlignment="1" applyProtection="1">
      <alignment horizontal="center" vertical="center" wrapText="1"/>
    </xf>
    <xf numFmtId="0" fontId="1" fillId="4" borderId="56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vertical="center" wrapText="1"/>
    </xf>
    <xf numFmtId="10" fontId="32" fillId="0" borderId="0" xfId="0" applyNumberFormat="1" applyFont="1" applyFill="1" applyAlignment="1" applyProtection="1">
      <alignment vertical="center" wrapText="1"/>
    </xf>
    <xf numFmtId="3" fontId="32" fillId="0" borderId="0" xfId="0" applyNumberFormat="1" applyFont="1" applyFill="1" applyAlignment="1" applyProtection="1">
      <alignment vertical="center" wrapText="1"/>
    </xf>
    <xf numFmtId="44" fontId="32" fillId="0" borderId="0" xfId="0" applyNumberFormat="1" applyFont="1" applyFill="1" applyAlignment="1" applyProtection="1">
      <alignment vertical="center" wrapText="1"/>
    </xf>
    <xf numFmtId="10" fontId="0" fillId="0" borderId="0" xfId="0" applyNumberFormat="1" applyFont="1" applyFill="1" applyAlignment="1" applyProtection="1">
      <alignment vertical="center" wrapText="1"/>
    </xf>
    <xf numFmtId="3" fontId="0" fillId="0" borderId="0" xfId="0" applyNumberFormat="1" applyFont="1" applyFill="1" applyAlignment="1" applyProtection="1">
      <alignment vertical="center" wrapText="1"/>
    </xf>
    <xf numFmtId="44" fontId="0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36" fillId="0" borderId="0" xfId="0" applyFont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10" fontId="34" fillId="0" borderId="0" xfId="1" applyNumberFormat="1" applyFont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 wrapText="1"/>
    </xf>
    <xf numFmtId="44" fontId="11" fillId="3" borderId="28" xfId="0" applyNumberFormat="1" applyFont="1" applyFill="1" applyBorder="1" applyAlignment="1" applyProtection="1">
      <alignment vertical="center" wrapText="1"/>
    </xf>
    <xf numFmtId="0" fontId="37" fillId="0" borderId="0" xfId="0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44" fontId="15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44" fontId="12" fillId="0" borderId="0" xfId="0" applyNumberFormat="1" applyFont="1" applyFill="1" applyBorder="1" applyAlignment="1" applyProtection="1">
      <alignment vertical="center" wrapText="1"/>
    </xf>
    <xf numFmtId="10" fontId="38" fillId="5" borderId="28" xfId="0" applyNumberFormat="1" applyFont="1" applyFill="1" applyBorder="1" applyAlignment="1" applyProtection="1">
      <alignment horizontal="center" vertical="center" wrapText="1"/>
    </xf>
    <xf numFmtId="0" fontId="1" fillId="4" borderId="53" xfId="0" applyFont="1" applyFill="1" applyBorder="1" applyAlignment="1" applyProtection="1">
      <alignment horizontal="center" vertical="center" wrapText="1"/>
    </xf>
    <xf numFmtId="44" fontId="1" fillId="4" borderId="53" xfId="0" applyNumberFormat="1" applyFont="1" applyFill="1" applyBorder="1" applyAlignment="1" applyProtection="1">
      <alignment horizontal="center" vertical="center" wrapText="1"/>
    </xf>
    <xf numFmtId="44" fontId="1" fillId="4" borderId="28" xfId="0" applyNumberFormat="1" applyFont="1" applyFill="1" applyBorder="1" applyAlignment="1" applyProtection="1">
      <alignment horizontal="center" vertical="center" wrapText="1"/>
    </xf>
    <xf numFmtId="44" fontId="1" fillId="4" borderId="50" xfId="0" applyNumberFormat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vertical="center" wrapText="1"/>
    </xf>
    <xf numFmtId="10" fontId="39" fillId="0" borderId="0" xfId="0" applyNumberFormat="1" applyFont="1" applyFill="1" applyAlignment="1" applyProtection="1">
      <alignment vertical="center" wrapText="1"/>
    </xf>
    <xf numFmtId="3" fontId="39" fillId="0" borderId="0" xfId="0" applyNumberFormat="1" applyFont="1" applyFill="1" applyAlignment="1" applyProtection="1">
      <alignment vertical="center" wrapText="1"/>
    </xf>
    <xf numFmtId="44" fontId="39" fillId="0" borderId="0" xfId="0" applyNumberFormat="1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44" fontId="34" fillId="0" borderId="0" xfId="0" applyNumberFormat="1" applyFont="1" applyFill="1" applyBorder="1" applyAlignment="1" applyProtection="1">
      <alignment vertical="center" wrapText="1"/>
    </xf>
    <xf numFmtId="44" fontId="8" fillId="2" borderId="53" xfId="0" applyNumberFormat="1" applyFont="1" applyFill="1" applyBorder="1" applyAlignment="1" applyProtection="1">
      <alignment vertical="center" wrapText="1"/>
      <protection locked="0"/>
    </xf>
    <xf numFmtId="44" fontId="31" fillId="2" borderId="28" xfId="0" applyNumberFormat="1" applyFont="1" applyFill="1" applyBorder="1" applyAlignment="1" applyProtection="1">
      <alignment vertical="center" wrapText="1"/>
      <protection locked="0"/>
    </xf>
    <xf numFmtId="10" fontId="31" fillId="2" borderId="33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33" xfId="0" applyNumberFormat="1" applyFont="1" applyFill="1" applyBorder="1" applyAlignment="1" applyProtection="1">
      <alignment vertical="center" wrapText="1"/>
      <protection locked="0"/>
    </xf>
    <xf numFmtId="10" fontId="31" fillId="2" borderId="34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34" xfId="0" applyNumberFormat="1" applyFont="1" applyFill="1" applyBorder="1" applyAlignment="1" applyProtection="1">
      <alignment vertical="center" wrapText="1"/>
      <protection locked="0"/>
    </xf>
    <xf numFmtId="10" fontId="31" fillId="2" borderId="49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49" xfId="0" applyNumberFormat="1" applyFont="1" applyFill="1" applyBorder="1" applyAlignment="1" applyProtection="1">
      <alignment vertical="center" wrapText="1"/>
      <protection locked="0"/>
    </xf>
    <xf numFmtId="10" fontId="31" fillId="2" borderId="30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30" xfId="0" applyNumberFormat="1" applyFont="1" applyFill="1" applyBorder="1" applyAlignment="1" applyProtection="1">
      <alignment vertical="center" wrapText="1"/>
      <protection locked="0"/>
    </xf>
    <xf numFmtId="10" fontId="42" fillId="5" borderId="29" xfId="0" applyNumberFormat="1" applyFont="1" applyFill="1" applyBorder="1" applyAlignment="1" applyProtection="1">
      <alignment horizontal="center" vertical="center" wrapText="1"/>
    </xf>
    <xf numFmtId="10" fontId="43" fillId="5" borderId="29" xfId="0" applyNumberFormat="1" applyFont="1" applyFill="1" applyBorder="1" applyAlignment="1" applyProtection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39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44" fontId="12" fillId="0" borderId="31" xfId="0" applyNumberFormat="1" applyFont="1" applyFill="1" applyBorder="1" applyAlignment="1" applyProtection="1">
      <alignment horizontal="center" vertical="center"/>
      <protection locked="0"/>
    </xf>
    <xf numFmtId="44" fontId="12" fillId="0" borderId="37" xfId="0" applyNumberFormat="1" applyFont="1" applyFill="1" applyBorder="1" applyAlignment="1" applyProtection="1">
      <alignment horizontal="center" vertical="center"/>
      <protection locked="0"/>
    </xf>
    <xf numFmtId="44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3" borderId="42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center" vertical="center"/>
    </xf>
    <xf numFmtId="0" fontId="37" fillId="3" borderId="28" xfId="0" applyFont="1" applyFill="1" applyBorder="1" applyAlignment="1" applyProtection="1">
      <alignment horizontal="center" vertical="center" wrapText="1"/>
    </xf>
    <xf numFmtId="0" fontId="37" fillId="5" borderId="9" xfId="0" applyFont="1" applyFill="1" applyBorder="1" applyAlignment="1" applyProtection="1">
      <alignment horizontal="center" vertical="center" wrapText="1"/>
    </xf>
    <xf numFmtId="0" fontId="37" fillId="5" borderId="10" xfId="0" applyFont="1" applyFill="1" applyBorder="1" applyAlignment="1" applyProtection="1">
      <alignment horizontal="center" vertical="center" wrapText="1"/>
    </xf>
    <xf numFmtId="0" fontId="37" fillId="5" borderId="29" xfId="0" applyFont="1" applyFill="1" applyBorder="1" applyAlignment="1" applyProtection="1">
      <alignment horizontal="center" vertical="center" wrapText="1"/>
    </xf>
    <xf numFmtId="44" fontId="37" fillId="5" borderId="9" xfId="0" applyNumberFormat="1" applyFont="1" applyFill="1" applyBorder="1" applyAlignment="1" applyProtection="1">
      <alignment horizontal="center" vertical="center" wrapText="1"/>
    </xf>
    <xf numFmtId="44" fontId="37" fillId="5" borderId="29" xfId="0" applyNumberFormat="1" applyFont="1" applyFill="1" applyBorder="1" applyAlignment="1" applyProtection="1">
      <alignment horizontal="center" vertical="center" wrapText="1"/>
    </xf>
    <xf numFmtId="0" fontId="38" fillId="5" borderId="9" xfId="0" applyFont="1" applyFill="1" applyBorder="1" applyAlignment="1" applyProtection="1">
      <alignment horizontal="center" vertical="center" wrapText="1"/>
    </xf>
    <xf numFmtId="0" fontId="38" fillId="5" borderId="10" xfId="0" applyFont="1" applyFill="1" applyBorder="1" applyAlignment="1" applyProtection="1">
      <alignment horizontal="center" vertical="center" wrapText="1"/>
    </xf>
    <xf numFmtId="0" fontId="38" fillId="5" borderId="29" xfId="0" applyFont="1" applyFill="1" applyBorder="1" applyAlignment="1" applyProtection="1">
      <alignment horizontal="center" vertical="center" wrapText="1"/>
    </xf>
    <xf numFmtId="44" fontId="17" fillId="0" borderId="0" xfId="0" applyNumberFormat="1" applyFont="1" applyFill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" fillId="4" borderId="50" xfId="0" applyFont="1" applyFill="1" applyBorder="1" applyAlignment="1" applyProtection="1">
      <alignment horizontal="center" vertical="center" textRotation="255" wrapText="1"/>
    </xf>
    <xf numFmtId="0" fontId="1" fillId="4" borderId="52" xfId="0" applyFont="1" applyFill="1" applyBorder="1" applyAlignment="1" applyProtection="1">
      <alignment horizontal="center" vertical="center" textRotation="255" wrapText="1"/>
    </xf>
    <xf numFmtId="0" fontId="1" fillId="4" borderId="53" xfId="0" applyFont="1" applyFill="1" applyBorder="1" applyAlignment="1" applyProtection="1">
      <alignment horizontal="center" vertical="center" textRotation="255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44" fontId="16" fillId="3" borderId="5" xfId="0" applyNumberFormat="1" applyFont="1" applyFill="1" applyBorder="1" applyAlignment="1" applyProtection="1">
      <alignment horizontal="center" vertical="center" wrapText="1"/>
    </xf>
    <xf numFmtId="44" fontId="16" fillId="3" borderId="0" xfId="0" applyNumberFormat="1" applyFont="1" applyFill="1" applyBorder="1" applyAlignment="1" applyProtection="1">
      <alignment horizontal="center" vertical="center" wrapText="1"/>
    </xf>
    <xf numFmtId="44" fontId="16" fillId="3" borderId="39" xfId="0" applyNumberFormat="1" applyFont="1" applyFill="1" applyBorder="1" applyAlignment="1" applyProtection="1">
      <alignment horizontal="center" vertical="center" wrapText="1"/>
    </xf>
    <xf numFmtId="0" fontId="28" fillId="6" borderId="9" xfId="0" applyFont="1" applyFill="1" applyBorder="1" applyAlignment="1" applyProtection="1">
      <alignment horizontal="center" vertical="center" wrapText="1"/>
    </xf>
    <xf numFmtId="0" fontId="28" fillId="6" borderId="10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1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10" fontId="37" fillId="3" borderId="28" xfId="0" applyNumberFormat="1" applyFont="1" applyFill="1" applyBorder="1" applyAlignment="1" applyProtection="1">
      <alignment horizontal="center" vertical="center" wrapText="1"/>
    </xf>
    <xf numFmtId="44" fontId="9" fillId="3" borderId="28" xfId="0" applyNumberFormat="1" applyFont="1" applyFill="1" applyBorder="1" applyAlignment="1" applyProtection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4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5" fillId="4" borderId="50" xfId="0" applyFont="1" applyFill="1" applyBorder="1" applyAlignment="1" applyProtection="1">
      <alignment horizontal="center" vertical="center" textRotation="255" wrapText="1"/>
    </xf>
    <xf numFmtId="0" fontId="5" fillId="4" borderId="52" xfId="0" applyFont="1" applyFill="1" applyBorder="1" applyAlignment="1" applyProtection="1">
      <alignment horizontal="center" vertical="center" textRotation="255" wrapText="1"/>
    </xf>
    <xf numFmtId="0" fontId="5" fillId="4" borderId="53" xfId="0" applyFont="1" applyFill="1" applyBorder="1" applyAlignment="1" applyProtection="1">
      <alignment horizontal="center" vertical="center" textRotation="255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textRotation="255" wrapText="1"/>
    </xf>
    <xf numFmtId="0" fontId="1" fillId="4" borderId="34" xfId="0" applyFont="1" applyFill="1" applyBorder="1" applyAlignment="1" applyProtection="1">
      <alignment horizontal="center" vertical="center" textRotation="255" wrapText="1"/>
    </xf>
    <xf numFmtId="0" fontId="1" fillId="4" borderId="49" xfId="0" applyFont="1" applyFill="1" applyBorder="1" applyAlignment="1" applyProtection="1">
      <alignment horizontal="center" vertical="center" textRotation="255" wrapText="1"/>
    </xf>
    <xf numFmtId="0" fontId="1" fillId="4" borderId="30" xfId="0" applyFont="1" applyFill="1" applyBorder="1" applyAlignment="1" applyProtection="1">
      <alignment horizontal="center" vertical="center" textRotation="255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3" fontId="10" fillId="4" borderId="9" xfId="0" applyNumberFormat="1" applyFont="1" applyFill="1" applyBorder="1" applyAlignment="1" applyProtection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</xf>
    <xf numFmtId="3" fontId="10" fillId="4" borderId="29" xfId="0" applyNumberFormat="1" applyFont="1" applyFill="1" applyBorder="1" applyAlignment="1" applyProtection="1">
      <alignment horizontal="center" vertical="center" wrapText="1"/>
    </xf>
    <xf numFmtId="0" fontId="10" fillId="4" borderId="5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48" xfId="0" applyFont="1" applyBorder="1" applyAlignment="1" applyProtection="1">
      <alignment horizontal="center" vertical="center" wrapText="1"/>
    </xf>
    <xf numFmtId="10" fontId="27" fillId="0" borderId="31" xfId="1" applyNumberFormat="1" applyFont="1" applyBorder="1" applyAlignment="1" applyProtection="1">
      <alignment horizontal="center" vertical="center" wrapText="1"/>
    </xf>
    <xf numFmtId="10" fontId="27" fillId="0" borderId="32" xfId="1" applyNumberFormat="1" applyFont="1" applyBorder="1" applyAlignment="1" applyProtection="1">
      <alignment horizontal="center" vertical="center" wrapText="1"/>
    </xf>
    <xf numFmtId="44" fontId="17" fillId="0" borderId="31" xfId="0" applyNumberFormat="1" applyFont="1" applyFill="1" applyBorder="1" applyAlignment="1" applyProtection="1">
      <alignment horizontal="center" vertical="center" wrapText="1"/>
    </xf>
    <xf numFmtId="44" fontId="17" fillId="0" borderId="37" xfId="0" applyNumberFormat="1" applyFont="1" applyFill="1" applyBorder="1" applyAlignment="1" applyProtection="1">
      <alignment horizontal="center" vertical="center" wrapText="1"/>
    </xf>
    <xf numFmtId="44" fontId="17" fillId="0" borderId="32" xfId="0" applyNumberFormat="1" applyFont="1" applyFill="1" applyBorder="1" applyAlignment="1" applyProtection="1">
      <alignment horizontal="center" vertical="center" wrapText="1"/>
    </xf>
    <xf numFmtId="0" fontId="41" fillId="7" borderId="6" xfId="0" applyFont="1" applyFill="1" applyBorder="1" applyAlignment="1" applyProtection="1">
      <alignment horizontal="center" vertical="center" wrapText="1"/>
    </xf>
    <xf numFmtId="0" fontId="41" fillId="7" borderId="7" xfId="0" applyFont="1" applyFill="1" applyBorder="1" applyAlignment="1" applyProtection="1">
      <alignment horizontal="center" vertical="center" wrapText="1"/>
    </xf>
    <xf numFmtId="0" fontId="41" fillId="7" borderId="8" xfId="0" applyFont="1" applyFill="1" applyBorder="1" applyAlignment="1" applyProtection="1">
      <alignment horizontal="center" vertical="center" wrapText="1"/>
    </xf>
    <xf numFmtId="49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48" xfId="0" applyFont="1" applyFill="1" applyBorder="1" applyAlignment="1" applyProtection="1">
      <alignment horizontal="left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10" fontId="12" fillId="3" borderId="9" xfId="0" applyNumberFormat="1" applyFont="1" applyFill="1" applyBorder="1" applyAlignment="1" applyProtection="1">
      <alignment horizontal="center" vertical="center" wrapText="1"/>
    </xf>
    <xf numFmtId="10" fontId="12" fillId="3" borderId="10" xfId="0" applyNumberFormat="1" applyFont="1" applyFill="1" applyBorder="1" applyAlignment="1" applyProtection="1">
      <alignment horizontal="center" vertical="center" wrapText="1"/>
    </xf>
    <xf numFmtId="10" fontId="12" fillId="3" borderId="29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3" borderId="43" xfId="0" applyFont="1" applyFill="1" applyBorder="1" applyAlignment="1" applyProtection="1">
      <alignment horizontal="center" vertical="center" wrapText="1"/>
    </xf>
    <xf numFmtId="0" fontId="16" fillId="3" borderId="44" xfId="0" applyFont="1" applyFill="1" applyBorder="1" applyAlignment="1" applyProtection="1">
      <alignment horizontal="center" vertical="center" wrapText="1"/>
    </xf>
    <xf numFmtId="0" fontId="16" fillId="3" borderId="45" xfId="0" applyFont="1" applyFill="1" applyBorder="1" applyAlignment="1" applyProtection="1">
      <alignment horizontal="center" vertical="center" wrapText="1"/>
    </xf>
    <xf numFmtId="0" fontId="12" fillId="3" borderId="46" xfId="0" applyFont="1" applyFill="1" applyBorder="1" applyAlignment="1" applyProtection="1">
      <alignment horizontal="center" vertical="center" wrapText="1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47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47625</xdr:rowOff>
    </xdr:from>
    <xdr:to>
      <xdr:col>6</xdr:col>
      <xdr:colOff>342899</xdr:colOff>
      <xdr:row>17</xdr:row>
      <xdr:rowOff>38100</xdr:rowOff>
    </xdr:to>
    <xdr:pic>
      <xdr:nvPicPr>
        <xdr:cNvPr id="3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304925"/>
          <a:ext cx="290512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287"/>
  <sheetViews>
    <sheetView showGridLines="0" showRowColHeaders="0" tabSelected="1" zoomScaleNormal="100" workbookViewId="0">
      <selection activeCell="I126" sqref="I126"/>
    </sheetView>
  </sheetViews>
  <sheetFormatPr defaultColWidth="0" defaultRowHeight="12.75" zeroHeight="1" x14ac:dyDescent="0.25"/>
  <cols>
    <col min="1" max="1" width="2.7109375" style="18" customWidth="1"/>
    <col min="2" max="2" width="6.85546875" style="18" customWidth="1"/>
    <col min="3" max="3" width="7.85546875" style="18" customWidth="1"/>
    <col min="4" max="4" width="12" style="19" customWidth="1"/>
    <col min="5" max="5" width="10.7109375" style="20" customWidth="1"/>
    <col min="6" max="6" width="7.7109375" style="21" customWidth="1"/>
    <col min="7" max="7" width="17.7109375" style="21" customWidth="1"/>
    <col min="8" max="8" width="2.7109375" style="18" customWidth="1"/>
    <col min="9" max="9" width="10" style="18" customWidth="1"/>
    <col min="10" max="10" width="12.28515625" style="18" customWidth="1"/>
    <col min="11" max="11" width="10.7109375" style="22" customWidth="1"/>
    <col min="12" max="12" width="17.7109375" style="18" customWidth="1"/>
    <col min="13" max="13" width="2.7109375" style="18" customWidth="1"/>
    <col min="14" max="14" width="10.7109375" style="18" customWidth="1"/>
    <col min="15" max="15" width="7.7109375" style="18" customWidth="1"/>
    <col min="16" max="16" width="17.7109375" style="18" customWidth="1"/>
    <col min="17" max="17" width="2.7109375" style="18" customWidth="1"/>
    <col min="18" max="16384" width="8.7109375" style="18" hidden="1"/>
  </cols>
  <sheetData>
    <row r="1" spans="2:16" s="159" customFormat="1" ht="10.5" x14ac:dyDescent="0.25">
      <c r="D1" s="160"/>
      <c r="E1" s="161"/>
      <c r="F1" s="162"/>
      <c r="G1" s="162"/>
      <c r="K1" s="163"/>
    </row>
    <row r="2" spans="2:16" s="6" customFormat="1" ht="36.75" customHeight="1" x14ac:dyDescent="0.25">
      <c r="B2" s="292" t="s">
        <v>97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4"/>
    </row>
    <row r="3" spans="2:16" s="1" customFormat="1" ht="14.25" x14ac:dyDescent="0.25">
      <c r="D3" s="2"/>
      <c r="E3" s="3"/>
      <c r="F3" s="4"/>
      <c r="G3" s="4"/>
      <c r="K3" s="5"/>
    </row>
    <row r="4" spans="2:16" s="1" customFormat="1" ht="14.25" x14ac:dyDescent="0.25">
      <c r="D4" s="2"/>
      <c r="E4" s="3"/>
      <c r="F4" s="4"/>
      <c r="G4" s="4"/>
      <c r="K4" s="5"/>
    </row>
    <row r="5" spans="2:16" s="1" customFormat="1" ht="14.25" x14ac:dyDescent="0.25">
      <c r="D5" s="2"/>
      <c r="E5" s="3"/>
      <c r="F5" s="4"/>
      <c r="G5" s="4"/>
      <c r="K5" s="5"/>
    </row>
    <row r="6" spans="2:16" s="1" customFormat="1" ht="14.25" x14ac:dyDescent="0.25">
      <c r="D6" s="2"/>
      <c r="E6" s="3"/>
      <c r="F6" s="4"/>
      <c r="G6" s="4"/>
      <c r="K6" s="5"/>
    </row>
    <row r="7" spans="2:16" s="1" customFormat="1" ht="14.25" x14ac:dyDescent="0.25">
      <c r="D7" s="2"/>
      <c r="E7" s="3"/>
      <c r="F7" s="4"/>
      <c r="G7" s="4"/>
      <c r="K7" s="5"/>
    </row>
    <row r="8" spans="2:16" s="1" customFormat="1" ht="14.25" x14ac:dyDescent="0.25">
      <c r="D8" s="2"/>
      <c r="E8" s="3"/>
      <c r="F8" s="4"/>
      <c r="G8" s="4"/>
      <c r="K8" s="5"/>
    </row>
    <row r="9" spans="2:16" s="1" customFormat="1" ht="14.25" x14ac:dyDescent="0.25">
      <c r="D9" s="2"/>
      <c r="E9" s="3"/>
      <c r="F9" s="4"/>
      <c r="G9" s="4"/>
      <c r="K9" s="5"/>
    </row>
    <row r="10" spans="2:16" s="1" customFormat="1" ht="14.25" x14ac:dyDescent="0.25">
      <c r="D10" s="2"/>
      <c r="E10" s="3"/>
      <c r="F10" s="4"/>
      <c r="G10" s="4"/>
      <c r="K10" s="5"/>
    </row>
    <row r="11" spans="2:16" s="1" customFormat="1" ht="14.25" x14ac:dyDescent="0.25">
      <c r="D11" s="2"/>
      <c r="E11" s="3"/>
      <c r="F11" s="4"/>
      <c r="G11" s="4"/>
      <c r="K11" s="5"/>
    </row>
    <row r="12" spans="2:16" s="1" customFormat="1" ht="14.25" x14ac:dyDescent="0.25">
      <c r="D12" s="2"/>
      <c r="E12" s="3"/>
      <c r="F12" s="4"/>
      <c r="G12" s="4"/>
      <c r="K12" s="5"/>
    </row>
    <row r="13" spans="2:16" s="1" customFormat="1" ht="14.25" x14ac:dyDescent="0.25">
      <c r="D13" s="2"/>
      <c r="E13" s="3"/>
      <c r="F13" s="4"/>
      <c r="G13" s="4"/>
      <c r="K13" s="5"/>
    </row>
    <row r="14" spans="2:16" s="1" customFormat="1" ht="14.25" x14ac:dyDescent="0.25">
      <c r="D14" s="2"/>
      <c r="E14" s="3"/>
      <c r="F14" s="4"/>
      <c r="G14" s="4"/>
      <c r="K14" s="5"/>
    </row>
    <row r="15" spans="2:16" s="1" customFormat="1" ht="14.25" x14ac:dyDescent="0.25">
      <c r="D15" s="2"/>
      <c r="E15" s="3"/>
      <c r="F15" s="4"/>
      <c r="G15" s="4"/>
      <c r="K15" s="5"/>
    </row>
    <row r="16" spans="2:16" s="1" customFormat="1" ht="14.25" x14ac:dyDescent="0.25">
      <c r="D16" s="2"/>
      <c r="E16" s="3"/>
      <c r="F16" s="4"/>
      <c r="G16" s="4"/>
      <c r="K16" s="5"/>
    </row>
    <row r="17" spans="2:16" s="1" customFormat="1" ht="14.25" x14ac:dyDescent="0.25">
      <c r="D17" s="2"/>
      <c r="E17" s="3"/>
      <c r="F17" s="4"/>
      <c r="G17" s="4"/>
      <c r="K17" s="5"/>
    </row>
    <row r="18" spans="2:16" s="1" customFormat="1" ht="14.25" x14ac:dyDescent="0.25">
      <c r="D18" s="2"/>
      <c r="E18" s="3"/>
      <c r="F18" s="4"/>
      <c r="G18" s="4"/>
      <c r="K18" s="5"/>
    </row>
    <row r="19" spans="2:16" s="1" customFormat="1" ht="14.25" x14ac:dyDescent="0.25">
      <c r="D19" s="2"/>
      <c r="E19" s="3"/>
      <c r="F19" s="4"/>
      <c r="G19" s="4"/>
      <c r="K19" s="5"/>
    </row>
    <row r="20" spans="2:16" s="7" customFormat="1" ht="34.5" customHeight="1" x14ac:dyDescent="0.25">
      <c r="B20" s="291" t="s">
        <v>51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</row>
    <row r="21" spans="2:16" s="7" customFormat="1" ht="34.5" customHeight="1" x14ac:dyDescent="0.25">
      <c r="B21" s="190" t="s">
        <v>52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</row>
    <row r="22" spans="2:16" s="7" customFormat="1" ht="34.5" customHeight="1" x14ac:dyDescent="0.25">
      <c r="B22" s="291" t="s">
        <v>54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2:16" s="1" customFormat="1" ht="24" customHeight="1" x14ac:dyDescent="0.25">
      <c r="D23" s="2"/>
      <c r="E23" s="3"/>
      <c r="F23" s="4"/>
      <c r="G23" s="4"/>
      <c r="K23" s="5"/>
    </row>
    <row r="24" spans="2:16" s="1" customFormat="1" ht="24" customHeight="1" x14ac:dyDescent="0.25">
      <c r="D24" s="2"/>
      <c r="E24" s="3"/>
      <c r="F24" s="4"/>
      <c r="G24" s="4"/>
      <c r="K24" s="5"/>
    </row>
    <row r="25" spans="2:16" s="1" customFormat="1" ht="24" customHeight="1" x14ac:dyDescent="0.25">
      <c r="D25" s="2"/>
      <c r="E25" s="3"/>
      <c r="F25" s="4"/>
      <c r="G25" s="4"/>
      <c r="K25" s="5"/>
    </row>
    <row r="26" spans="2:16" s="1" customFormat="1" ht="24" customHeight="1" x14ac:dyDescent="0.25">
      <c r="D26" s="2"/>
      <c r="E26" s="3"/>
      <c r="F26" s="4"/>
      <c r="G26" s="4"/>
      <c r="K26" s="5"/>
    </row>
    <row r="27" spans="2:16" s="1" customFormat="1" ht="24" customHeight="1" thickBot="1" x14ac:dyDescent="0.3">
      <c r="D27" s="2"/>
      <c r="E27" s="3"/>
      <c r="F27" s="4"/>
      <c r="G27" s="4"/>
      <c r="K27" s="5"/>
    </row>
    <row r="28" spans="2:16" s="8" customFormat="1" ht="36.75" customHeight="1" thickTop="1" x14ac:dyDescent="0.25">
      <c r="B28" s="1"/>
      <c r="C28" s="1"/>
      <c r="D28" s="2"/>
      <c r="E28" s="298" t="s">
        <v>19</v>
      </c>
      <c r="F28" s="299"/>
      <c r="G28" s="299"/>
      <c r="H28" s="299"/>
      <c r="I28" s="299"/>
      <c r="J28" s="299"/>
      <c r="K28" s="299"/>
      <c r="L28" s="299"/>
      <c r="M28" s="299"/>
      <c r="N28" s="299"/>
      <c r="O28" s="300"/>
      <c r="P28" s="1"/>
    </row>
    <row r="29" spans="2:16" s="8" customFormat="1" ht="43.5" customHeight="1" x14ac:dyDescent="0.25">
      <c r="B29" s="1"/>
      <c r="C29" s="1"/>
      <c r="D29" s="2"/>
      <c r="E29" s="301" t="s">
        <v>53</v>
      </c>
      <c r="F29" s="302"/>
      <c r="G29" s="302"/>
      <c r="H29" s="302"/>
      <c r="I29" s="302"/>
      <c r="J29" s="302"/>
      <c r="K29" s="302"/>
      <c r="L29" s="302"/>
      <c r="M29" s="302"/>
      <c r="N29" s="302"/>
      <c r="O29" s="303"/>
      <c r="P29" s="1"/>
    </row>
    <row r="30" spans="2:16" s="8" customFormat="1" ht="45" customHeight="1" x14ac:dyDescent="0.25">
      <c r="B30" s="1"/>
      <c r="C30" s="1"/>
      <c r="D30" s="2"/>
      <c r="E30" s="304" t="s">
        <v>50</v>
      </c>
      <c r="F30" s="305"/>
      <c r="G30" s="305"/>
      <c r="H30" s="305"/>
      <c r="I30" s="305"/>
      <c r="J30" s="305"/>
      <c r="K30" s="305"/>
      <c r="L30" s="305"/>
      <c r="M30" s="305"/>
      <c r="N30" s="305"/>
      <c r="O30" s="306"/>
      <c r="P30" s="1"/>
    </row>
    <row r="31" spans="2:16" s="8" customFormat="1" ht="88.5" customHeight="1" thickBot="1" x14ac:dyDescent="0.3">
      <c r="B31" s="1"/>
      <c r="C31" s="1"/>
      <c r="D31" s="2"/>
      <c r="E31" s="307" t="s">
        <v>97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09"/>
      <c r="P31" s="1"/>
    </row>
    <row r="32" spans="2:16" s="1" customFormat="1" ht="15" thickTop="1" x14ac:dyDescent="0.25">
      <c r="D32" s="2"/>
      <c r="E32" s="3"/>
      <c r="F32" s="4"/>
      <c r="G32" s="4"/>
      <c r="K32" s="5"/>
    </row>
    <row r="33" spans="4:12" s="1" customFormat="1" ht="14.25" x14ac:dyDescent="0.25">
      <c r="D33" s="2"/>
      <c r="E33" s="3"/>
      <c r="F33" s="4"/>
      <c r="G33" s="4"/>
      <c r="K33" s="5"/>
    </row>
    <row r="34" spans="4:12" s="1" customFormat="1" ht="14.25" x14ac:dyDescent="0.25">
      <c r="D34" s="2"/>
      <c r="E34" s="3"/>
      <c r="F34" s="4"/>
      <c r="G34" s="295" t="s">
        <v>55</v>
      </c>
      <c r="H34" s="295"/>
      <c r="I34" s="295"/>
      <c r="J34" s="295"/>
      <c r="K34" s="295"/>
      <c r="L34" s="295"/>
    </row>
    <row r="35" spans="4:12" s="1" customFormat="1" ht="14.25" x14ac:dyDescent="0.25">
      <c r="D35" s="2"/>
      <c r="E35" s="3"/>
      <c r="F35" s="4"/>
      <c r="G35" s="295" t="s">
        <v>56</v>
      </c>
      <c r="H35" s="295"/>
      <c r="I35" s="295"/>
      <c r="J35" s="295"/>
      <c r="K35" s="295"/>
      <c r="L35" s="295"/>
    </row>
    <row r="36" spans="4:12" s="1" customFormat="1" ht="14.25" x14ac:dyDescent="0.15">
      <c r="D36" s="2"/>
      <c r="E36" s="3"/>
      <c r="F36" s="4"/>
      <c r="G36" s="296" t="s">
        <v>57</v>
      </c>
      <c r="H36" s="296"/>
      <c r="I36" s="296"/>
      <c r="J36" s="296"/>
      <c r="K36" s="296"/>
      <c r="L36" s="296"/>
    </row>
    <row r="37" spans="4:12" s="1" customFormat="1" ht="14.25" x14ac:dyDescent="0.25">
      <c r="D37" s="2"/>
      <c r="E37" s="3"/>
      <c r="F37" s="4"/>
      <c r="G37" s="4"/>
      <c r="K37" s="5"/>
    </row>
    <row r="38" spans="4:12" s="1" customFormat="1" ht="14.25" x14ac:dyDescent="0.25">
      <c r="D38" s="2"/>
      <c r="E38" s="3"/>
      <c r="F38" s="4"/>
      <c r="G38" s="4"/>
      <c r="K38" s="5"/>
    </row>
    <row r="39" spans="4:12" s="1" customFormat="1" ht="14.25" x14ac:dyDescent="0.25">
      <c r="D39" s="2"/>
      <c r="E39" s="3"/>
      <c r="F39" s="4"/>
      <c r="G39" s="4"/>
      <c r="K39" s="5"/>
    </row>
    <row r="40" spans="4:12" s="1" customFormat="1" ht="14.25" x14ac:dyDescent="0.25">
      <c r="D40" s="2"/>
      <c r="E40" s="3"/>
      <c r="F40" s="4"/>
      <c r="G40" s="4"/>
      <c r="K40" s="5"/>
    </row>
    <row r="41" spans="4:12" s="1" customFormat="1" ht="14.25" x14ac:dyDescent="0.25">
      <c r="D41" s="2"/>
      <c r="E41" s="3"/>
      <c r="F41" s="4"/>
      <c r="G41" s="4"/>
      <c r="K41" s="5"/>
    </row>
    <row r="42" spans="4:12" s="1" customFormat="1" ht="14.25" x14ac:dyDescent="0.25">
      <c r="D42" s="2"/>
      <c r="E42" s="3"/>
      <c r="F42" s="4"/>
      <c r="G42" s="4"/>
      <c r="K42" s="5"/>
    </row>
    <row r="43" spans="4:12" s="1" customFormat="1" ht="14.25" x14ac:dyDescent="0.25">
      <c r="D43" s="2"/>
      <c r="E43" s="3"/>
      <c r="F43" s="4"/>
      <c r="G43" s="4"/>
      <c r="K43" s="5"/>
    </row>
    <row r="44" spans="4:12" s="1" customFormat="1" ht="14.25" x14ac:dyDescent="0.25">
      <c r="D44" s="2"/>
      <c r="E44" s="3"/>
      <c r="F44" s="4"/>
      <c r="G44" s="4"/>
      <c r="K44" s="5"/>
    </row>
    <row r="45" spans="4:12" s="1" customFormat="1" ht="14.25" x14ac:dyDescent="0.25">
      <c r="D45" s="2"/>
      <c r="E45" s="3"/>
      <c r="F45" s="4"/>
      <c r="G45" s="4"/>
      <c r="K45" s="5"/>
    </row>
    <row r="46" spans="4:12" s="1" customFormat="1" ht="14.25" x14ac:dyDescent="0.25">
      <c r="D46" s="2"/>
      <c r="E46" s="3"/>
      <c r="F46" s="4"/>
      <c r="G46" s="4"/>
      <c r="K46" s="5"/>
    </row>
    <row r="47" spans="4:12" s="1" customFormat="1" ht="14.25" x14ac:dyDescent="0.25">
      <c r="D47" s="2"/>
      <c r="E47" s="3"/>
      <c r="F47" s="4"/>
      <c r="G47" s="4"/>
      <c r="K47" s="5"/>
    </row>
    <row r="48" spans="4:12" s="1" customFormat="1" ht="14.25" x14ac:dyDescent="0.25">
      <c r="D48" s="2"/>
      <c r="E48" s="3"/>
      <c r="F48" s="4"/>
      <c r="G48" s="4"/>
      <c r="K48" s="5"/>
    </row>
    <row r="49" spans="2:16" s="1" customFormat="1" ht="14.25" x14ac:dyDescent="0.25">
      <c r="D49" s="2"/>
      <c r="E49" s="3"/>
      <c r="F49" s="4"/>
      <c r="G49" s="4"/>
      <c r="K49" s="5"/>
    </row>
    <row r="50" spans="2:16" s="1" customFormat="1" ht="14.25" x14ac:dyDescent="0.25">
      <c r="D50" s="2"/>
      <c r="E50" s="3"/>
      <c r="F50" s="4"/>
      <c r="G50" s="4"/>
      <c r="K50" s="5"/>
    </row>
    <row r="51" spans="2:16" s="1" customFormat="1" ht="14.25" x14ac:dyDescent="0.25">
      <c r="D51" s="2"/>
      <c r="E51" s="3"/>
      <c r="F51" s="4"/>
      <c r="G51" s="4"/>
      <c r="K51" s="5"/>
    </row>
    <row r="52" spans="2:16" s="1" customFormat="1" ht="14.25" x14ac:dyDescent="0.25">
      <c r="D52" s="2"/>
      <c r="E52" s="3"/>
      <c r="F52" s="4"/>
      <c r="G52" s="4"/>
      <c r="K52" s="5"/>
    </row>
    <row r="53" spans="2:16" s="1" customFormat="1" ht="14.25" x14ac:dyDescent="0.25">
      <c r="D53" s="2"/>
      <c r="E53" s="3"/>
      <c r="F53" s="4"/>
      <c r="G53" s="4"/>
      <c r="K53" s="5"/>
    </row>
    <row r="54" spans="2:16" s="1" customFormat="1" ht="19.5" x14ac:dyDescent="0.25">
      <c r="B54" s="248" t="s">
        <v>49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</row>
    <row r="55" spans="2:16" s="1" customFormat="1" ht="14.25" x14ac:dyDescent="0.25">
      <c r="D55" s="2"/>
      <c r="E55" s="3"/>
      <c r="F55" s="4"/>
      <c r="G55" s="4"/>
      <c r="K55" s="5"/>
    </row>
    <row r="56" spans="2:16" s="1" customFormat="1" ht="14.25" x14ac:dyDescent="0.25">
      <c r="D56" s="2"/>
      <c r="E56" s="3"/>
      <c r="F56" s="4"/>
      <c r="G56" s="4"/>
      <c r="K56" s="5"/>
    </row>
    <row r="57" spans="2:16" s="1" customFormat="1" ht="14.25" x14ac:dyDescent="0.25">
      <c r="D57" s="2"/>
      <c r="E57" s="3"/>
      <c r="F57" s="4"/>
      <c r="G57" s="4"/>
      <c r="K57" s="5"/>
    </row>
    <row r="58" spans="2:16" s="7" customFormat="1" ht="30" customHeight="1" x14ac:dyDescent="0.25">
      <c r="B58" s="310" t="s">
        <v>12</v>
      </c>
      <c r="C58" s="310"/>
      <c r="D58" s="310"/>
      <c r="E58" s="184"/>
      <c r="F58" s="185"/>
      <c r="G58" s="185"/>
      <c r="H58" s="185"/>
      <c r="I58" s="185"/>
      <c r="J58" s="185"/>
      <c r="K58" s="185"/>
      <c r="L58" s="186"/>
    </row>
    <row r="59" spans="2:16" s="7" customFormat="1" ht="15" x14ac:dyDescent="0.25">
      <c r="B59" s="10"/>
      <c r="D59" s="9"/>
      <c r="E59" s="11"/>
      <c r="F59" s="12"/>
      <c r="G59" s="12"/>
      <c r="K59" s="13"/>
    </row>
    <row r="60" spans="2:16" s="7" customFormat="1" ht="30" customHeight="1" x14ac:dyDescent="0.25">
      <c r="B60" s="310" t="s">
        <v>13</v>
      </c>
      <c r="C60" s="311"/>
      <c r="D60" s="252"/>
      <c r="E60" s="253"/>
      <c r="F60" s="253"/>
      <c r="G60" s="253"/>
      <c r="H60" s="253"/>
      <c r="I60" s="253"/>
      <c r="J60" s="253"/>
      <c r="K60" s="254"/>
      <c r="L60" s="157" t="s">
        <v>15</v>
      </c>
      <c r="M60" s="249"/>
      <c r="N60" s="250"/>
      <c r="O60" s="250"/>
      <c r="P60" s="251"/>
    </row>
    <row r="61" spans="2:16" s="7" customFormat="1" ht="15" x14ac:dyDescent="0.25">
      <c r="B61" s="10"/>
      <c r="D61" s="9"/>
      <c r="E61" s="11"/>
      <c r="F61" s="12"/>
      <c r="G61" s="12"/>
      <c r="K61" s="13"/>
    </row>
    <row r="62" spans="2:16" s="7" customFormat="1" ht="24.75" customHeight="1" x14ac:dyDescent="0.25">
      <c r="B62" s="310" t="s">
        <v>14</v>
      </c>
      <c r="C62" s="310"/>
      <c r="D62" s="310"/>
      <c r="E62" s="310"/>
      <c r="F62" s="310"/>
      <c r="G62" s="310"/>
      <c r="H62" s="310"/>
      <c r="I62" s="310"/>
      <c r="J62" s="310"/>
      <c r="K62" s="13"/>
    </row>
    <row r="63" spans="2:16" s="7" customFormat="1" ht="15" x14ac:dyDescent="0.25">
      <c r="D63" s="9"/>
      <c r="E63" s="11"/>
      <c r="F63" s="12"/>
      <c r="G63" s="12"/>
      <c r="K63" s="13"/>
    </row>
    <row r="64" spans="2:16" s="7" customFormat="1" ht="30" customHeight="1" x14ac:dyDescent="0.25"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</row>
    <row r="65" spans="2:16" s="7" customFormat="1" ht="15" x14ac:dyDescent="0.25">
      <c r="B65" s="312" t="s">
        <v>32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</row>
    <row r="66" spans="2:16" s="7" customFormat="1" ht="15" x14ac:dyDescent="0.25">
      <c r="D66" s="9"/>
      <c r="E66" s="11"/>
      <c r="F66" s="12"/>
      <c r="G66" s="12"/>
      <c r="K66" s="13"/>
    </row>
    <row r="67" spans="2:16" s="7" customFormat="1" ht="30" customHeight="1" x14ac:dyDescent="0.25">
      <c r="B67" s="216" t="s">
        <v>16</v>
      </c>
      <c r="C67" s="216"/>
      <c r="D67" s="216"/>
      <c r="E67" s="184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6"/>
    </row>
    <row r="68" spans="2:16" s="7" customFormat="1" ht="15" x14ac:dyDescent="0.25">
      <c r="D68" s="9"/>
      <c r="E68" s="11"/>
      <c r="F68" s="12"/>
      <c r="G68" s="12"/>
      <c r="K68" s="13"/>
    </row>
    <row r="69" spans="2:16" s="7" customFormat="1" ht="30" customHeight="1" x14ac:dyDescent="0.25">
      <c r="B69" s="297" t="s">
        <v>17</v>
      </c>
      <c r="C69" s="297"/>
      <c r="D69" s="297"/>
      <c r="E69" s="184"/>
      <c r="F69" s="185"/>
      <c r="G69" s="186"/>
      <c r="I69" s="297" t="s">
        <v>18</v>
      </c>
      <c r="J69" s="297"/>
      <c r="K69" s="297"/>
      <c r="L69" s="288"/>
      <c r="M69" s="289"/>
      <c r="N69" s="289"/>
      <c r="O69" s="290"/>
    </row>
    <row r="70" spans="2:16" s="7" customFormat="1" ht="15" x14ac:dyDescent="0.25">
      <c r="D70" s="9"/>
      <c r="E70" s="11"/>
      <c r="F70" s="12"/>
      <c r="G70" s="12"/>
      <c r="K70" s="13"/>
    </row>
    <row r="71" spans="2:16" s="7" customFormat="1" ht="15" x14ac:dyDescent="0.25">
      <c r="D71" s="9"/>
      <c r="E71" s="11"/>
      <c r="F71" s="12"/>
      <c r="G71" s="12"/>
      <c r="K71" s="13"/>
    </row>
    <row r="72" spans="2:16" s="7" customFormat="1" ht="30" customHeight="1" x14ac:dyDescent="0.25">
      <c r="B72" s="271" t="s">
        <v>88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</row>
    <row r="73" spans="2:16" s="7" customFormat="1" ht="30" customHeight="1" x14ac:dyDescent="0.25">
      <c r="B73" s="271" t="s">
        <v>89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</row>
    <row r="74" spans="2:16" s="7" customFormat="1" ht="30" customHeight="1" x14ac:dyDescent="0.25">
      <c r="B74" s="271" t="s">
        <v>91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</row>
    <row r="75" spans="2:16" s="7" customFormat="1" ht="30" customHeight="1" x14ac:dyDescent="0.25">
      <c r="B75" s="271" t="s">
        <v>90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</row>
    <row r="76" spans="2:16" s="7" customFormat="1" ht="30" customHeight="1" x14ac:dyDescent="0.25">
      <c r="B76" s="271" t="s">
        <v>48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</row>
    <row r="77" spans="2:16" s="7" customFormat="1" ht="15" x14ac:dyDescent="0.25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2:16" s="7" customFormat="1" ht="15" x14ac:dyDescent="0.25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2:16" s="7" customFormat="1" ht="15" x14ac:dyDescent="0.25">
      <c r="D79" s="9"/>
      <c r="E79" s="11"/>
      <c r="F79" s="12"/>
      <c r="G79" s="12"/>
      <c r="K79" s="13"/>
    </row>
    <row r="80" spans="2:16" s="1" customFormat="1" ht="14.25" x14ac:dyDescent="0.25">
      <c r="D80" s="2"/>
      <c r="E80" s="3"/>
      <c r="F80" s="4"/>
      <c r="G80" s="4"/>
      <c r="K80" s="5"/>
    </row>
    <row r="81" spans="2:15" s="1" customFormat="1" ht="14.25" x14ac:dyDescent="0.25">
      <c r="D81" s="2"/>
      <c r="E81" s="3"/>
      <c r="F81" s="4"/>
      <c r="G81" s="4"/>
      <c r="K81" s="5"/>
    </row>
    <row r="82" spans="2:15" s="7" customFormat="1" ht="30" customHeight="1" x14ac:dyDescent="0.25">
      <c r="D82" s="9"/>
      <c r="E82" s="11"/>
      <c r="F82" s="12"/>
      <c r="G82" s="214" t="s">
        <v>19</v>
      </c>
      <c r="H82" s="214"/>
      <c r="I82" s="214"/>
      <c r="J82" s="214"/>
      <c r="K82" s="214"/>
      <c r="L82" s="214"/>
    </row>
    <row r="83" spans="2:15" s="1" customFormat="1" ht="14.25" x14ac:dyDescent="0.25">
      <c r="D83" s="2"/>
      <c r="E83" s="3"/>
      <c r="F83" s="4"/>
      <c r="G83" s="4"/>
      <c r="K83" s="5"/>
    </row>
    <row r="84" spans="2:15" s="1" customFormat="1" ht="30.75" customHeight="1" x14ac:dyDescent="0.25">
      <c r="B84" s="158" t="s">
        <v>20</v>
      </c>
      <c r="D84" s="2"/>
      <c r="F84" s="282">
        <f>O179</f>
        <v>0</v>
      </c>
      <c r="G84" s="283"/>
      <c r="H84" s="283"/>
      <c r="I84" s="284"/>
    </row>
    <row r="85" spans="2:15" s="1" customFormat="1" ht="14.25" x14ac:dyDescent="0.25">
      <c r="D85" s="2"/>
      <c r="E85" s="3"/>
      <c r="F85" s="4"/>
      <c r="G85" s="4"/>
      <c r="K85" s="5"/>
    </row>
    <row r="86" spans="2:15" s="1" customFormat="1" ht="30.75" customHeight="1" x14ac:dyDescent="0.25">
      <c r="B86" s="158" t="s">
        <v>21</v>
      </c>
      <c r="D86" s="2"/>
      <c r="F86" s="252"/>
      <c r="G86" s="253"/>
      <c r="H86" s="253"/>
      <c r="I86" s="253"/>
      <c r="J86" s="253"/>
      <c r="K86" s="253"/>
      <c r="L86" s="253"/>
      <c r="M86" s="253"/>
      <c r="N86" s="253"/>
      <c r="O86" s="254"/>
    </row>
    <row r="87" spans="2:15" s="1" customFormat="1" ht="14.25" x14ac:dyDescent="0.25">
      <c r="D87" s="2"/>
      <c r="E87" s="3"/>
      <c r="F87" s="4"/>
      <c r="G87" s="4"/>
      <c r="K87" s="5"/>
    </row>
    <row r="88" spans="2:15" s="1" customFormat="1" ht="14.25" x14ac:dyDescent="0.25">
      <c r="D88" s="2"/>
      <c r="E88" s="3"/>
      <c r="F88" s="4"/>
      <c r="G88" s="4"/>
      <c r="K88" s="5"/>
    </row>
    <row r="89" spans="2:15" s="6" customFormat="1" ht="24" customHeight="1" x14ac:dyDescent="0.25">
      <c r="D89" s="14"/>
      <c r="E89" s="15"/>
      <c r="F89" s="16"/>
      <c r="G89" s="278" t="s">
        <v>60</v>
      </c>
      <c r="H89" s="278"/>
      <c r="I89" s="279"/>
      <c r="J89" s="280">
        <f>P181</f>
        <v>1</v>
      </c>
      <c r="K89" s="281"/>
    </row>
    <row r="90" spans="2:15" s="6" customFormat="1" x14ac:dyDescent="0.25">
      <c r="D90" s="14"/>
      <c r="E90" s="15"/>
      <c r="F90" s="16"/>
      <c r="G90" s="118"/>
      <c r="H90" s="118"/>
      <c r="I90" s="119"/>
      <c r="J90" s="120"/>
      <c r="K90" s="120"/>
    </row>
    <row r="91" spans="2:15" s="6" customFormat="1" x14ac:dyDescent="0.25">
      <c r="D91" s="14"/>
      <c r="E91" s="15"/>
      <c r="F91" s="16"/>
      <c r="G91" s="118"/>
      <c r="H91" s="118"/>
      <c r="I91" s="119"/>
      <c r="J91" s="120"/>
      <c r="K91" s="120"/>
    </row>
    <row r="92" spans="2:15" s="6" customFormat="1" x14ac:dyDescent="0.25">
      <c r="D92" s="14"/>
      <c r="E92" s="15"/>
      <c r="F92" s="16"/>
      <c r="G92" s="118"/>
      <c r="H92" s="118"/>
      <c r="I92" s="119"/>
      <c r="J92" s="120"/>
      <c r="K92" s="120"/>
    </row>
    <row r="93" spans="2:15" s="6" customFormat="1" x14ac:dyDescent="0.25">
      <c r="D93" s="14"/>
      <c r="E93" s="15"/>
      <c r="F93" s="16"/>
      <c r="G93" s="118"/>
      <c r="H93" s="118"/>
      <c r="I93" s="119"/>
      <c r="J93" s="120"/>
      <c r="K93" s="120"/>
    </row>
    <row r="94" spans="2:15" s="6" customFormat="1" x14ac:dyDescent="0.25">
      <c r="D94" s="14"/>
      <c r="E94" s="15"/>
      <c r="F94" s="16"/>
      <c r="G94" s="118"/>
      <c r="H94" s="118"/>
      <c r="I94" s="119"/>
      <c r="J94" s="120"/>
      <c r="K94" s="120"/>
    </row>
    <row r="95" spans="2:15" s="6" customFormat="1" x14ac:dyDescent="0.25">
      <c r="D95" s="14"/>
      <c r="E95" s="15"/>
      <c r="F95" s="16"/>
      <c r="G95" s="118"/>
      <c r="H95" s="118"/>
      <c r="I95" s="119"/>
      <c r="J95" s="120"/>
      <c r="K95" s="120"/>
    </row>
    <row r="96" spans="2:15" s="6" customFormat="1" x14ac:dyDescent="0.25">
      <c r="D96" s="14"/>
      <c r="E96" s="15"/>
      <c r="F96" s="16"/>
      <c r="G96" s="118"/>
      <c r="H96" s="118"/>
      <c r="I96" s="119"/>
      <c r="J96" s="120"/>
      <c r="K96" s="120"/>
    </row>
    <row r="97" spans="1:17" s="6" customFormat="1" x14ac:dyDescent="0.25">
      <c r="D97" s="14"/>
      <c r="E97" s="15"/>
      <c r="F97" s="16"/>
      <c r="G97" s="118"/>
      <c r="H97" s="118"/>
      <c r="I97" s="119"/>
      <c r="J97" s="120"/>
      <c r="K97" s="120"/>
    </row>
    <row r="98" spans="1:17" s="6" customFormat="1" x14ac:dyDescent="0.25">
      <c r="D98" s="14"/>
      <c r="E98" s="15"/>
      <c r="F98" s="16"/>
      <c r="G98" s="118"/>
      <c r="H98" s="118"/>
      <c r="I98" s="119"/>
      <c r="J98" s="120"/>
      <c r="K98" s="120"/>
    </row>
    <row r="99" spans="1:17" s="6" customFormat="1" x14ac:dyDescent="0.25">
      <c r="D99" s="14"/>
      <c r="E99" s="15"/>
      <c r="F99" s="16"/>
      <c r="G99" s="118"/>
      <c r="H99" s="118"/>
      <c r="I99" s="119"/>
      <c r="J99" s="120"/>
      <c r="K99" s="120"/>
    </row>
    <row r="100" spans="1:17" s="6" customFormat="1" x14ac:dyDescent="0.25">
      <c r="D100" s="14"/>
      <c r="E100" s="15"/>
      <c r="F100" s="16"/>
      <c r="G100" s="118"/>
      <c r="H100" s="118"/>
      <c r="I100" s="119"/>
      <c r="J100" s="120"/>
      <c r="K100" s="120"/>
    </row>
    <row r="101" spans="1:17" s="6" customFormat="1" x14ac:dyDescent="0.25">
      <c r="D101" s="14"/>
      <c r="E101" s="15"/>
      <c r="F101" s="16"/>
      <c r="G101" s="118"/>
      <c r="H101" s="118"/>
      <c r="I101" s="119"/>
      <c r="J101" s="120"/>
      <c r="K101" s="120"/>
    </row>
    <row r="102" spans="1:17" s="6" customFormat="1" x14ac:dyDescent="0.25">
      <c r="D102" s="14"/>
      <c r="E102" s="15"/>
      <c r="F102" s="16"/>
      <c r="G102" s="118"/>
      <c r="H102" s="118"/>
      <c r="I102" s="119"/>
      <c r="J102" s="120"/>
      <c r="K102" s="120"/>
    </row>
    <row r="103" spans="1:17" s="6" customFormat="1" x14ac:dyDescent="0.25">
      <c r="D103" s="14"/>
      <c r="E103" s="15"/>
      <c r="F103" s="16"/>
      <c r="G103" s="118"/>
      <c r="H103" s="118"/>
      <c r="I103" s="119"/>
      <c r="J103" s="120"/>
      <c r="K103" s="120"/>
    </row>
    <row r="104" spans="1:17" s="6" customFormat="1" x14ac:dyDescent="0.25">
      <c r="D104" s="14"/>
      <c r="E104" s="15"/>
      <c r="F104" s="16"/>
      <c r="G104" s="118"/>
      <c r="H104" s="118"/>
      <c r="I104" s="119"/>
      <c r="J104" s="120"/>
      <c r="K104" s="120"/>
    </row>
    <row r="105" spans="1:17" s="6" customFormat="1" x14ac:dyDescent="0.25">
      <c r="D105" s="14"/>
      <c r="E105" s="15"/>
      <c r="F105" s="16"/>
      <c r="G105" s="118"/>
      <c r="H105" s="118"/>
      <c r="I105" s="119"/>
      <c r="J105" s="120"/>
      <c r="K105" s="120"/>
    </row>
    <row r="106" spans="1:17" s="6" customFormat="1" x14ac:dyDescent="0.25">
      <c r="D106" s="14"/>
      <c r="E106" s="15"/>
      <c r="F106" s="16"/>
      <c r="G106" s="118"/>
      <c r="H106" s="118"/>
      <c r="I106" s="119"/>
      <c r="J106" s="120"/>
      <c r="K106" s="120"/>
    </row>
    <row r="107" spans="1:17" s="6" customFormat="1" x14ac:dyDescent="0.25">
      <c r="D107" s="14"/>
      <c r="E107" s="15"/>
      <c r="F107" s="16"/>
      <c r="G107" s="118"/>
      <c r="H107" s="118"/>
      <c r="I107" s="119"/>
      <c r="J107" s="120"/>
      <c r="K107" s="120"/>
    </row>
    <row r="108" spans="1:17" s="6" customFormat="1" x14ac:dyDescent="0.25">
      <c r="D108" s="14"/>
      <c r="E108" s="15"/>
      <c r="F108" s="16"/>
      <c r="G108" s="118"/>
      <c r="H108" s="118"/>
      <c r="I108" s="119"/>
      <c r="J108" s="120"/>
      <c r="K108" s="120"/>
    </row>
    <row r="109" spans="1:17" s="6" customFormat="1" x14ac:dyDescent="0.25">
      <c r="D109" s="14"/>
      <c r="E109" s="15"/>
      <c r="F109" s="16"/>
      <c r="G109" s="118"/>
      <c r="H109" s="118"/>
      <c r="I109" s="119"/>
      <c r="J109" s="120"/>
      <c r="K109" s="120"/>
    </row>
    <row r="110" spans="1:17" s="6" customFormat="1" x14ac:dyDescent="0.25">
      <c r="D110" s="14"/>
      <c r="E110" s="15"/>
      <c r="F110" s="16"/>
      <c r="G110" s="118"/>
      <c r="H110" s="118"/>
      <c r="I110" s="119"/>
      <c r="J110" s="120"/>
      <c r="K110" s="120"/>
    </row>
    <row r="111" spans="1:17" s="129" customFormat="1" ht="15.75" x14ac:dyDescent="0.25">
      <c r="A111" s="51"/>
      <c r="B111" s="246" t="s">
        <v>93</v>
      </c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51"/>
    </row>
    <row r="112" spans="1:17" s="130" customFormat="1" ht="15" x14ac:dyDescent="0.25">
      <c r="D112" s="135"/>
      <c r="E112" s="136"/>
      <c r="F112" s="137"/>
      <c r="G112" s="137"/>
      <c r="J112" s="138"/>
      <c r="K112" s="138"/>
    </row>
    <row r="113" spans="1:17" s="130" customFormat="1" ht="15" customHeight="1" x14ac:dyDescent="0.25">
      <c r="A113" s="28"/>
      <c r="B113" s="247" t="s">
        <v>98</v>
      </c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8"/>
    </row>
    <row r="114" spans="1:17" s="130" customFormat="1" ht="15" x14ac:dyDescent="0.25">
      <c r="A114" s="28"/>
      <c r="B114" s="247" t="s">
        <v>100</v>
      </c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8"/>
    </row>
    <row r="115" spans="1:17" s="130" customFormat="1" ht="15" x14ac:dyDescent="0.25">
      <c r="A115" s="28"/>
      <c r="B115" s="247" t="s">
        <v>94</v>
      </c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8"/>
    </row>
    <row r="116" spans="1:17" s="130" customFormat="1" ht="15" x14ac:dyDescent="0.25">
      <c r="A116" s="28"/>
      <c r="B116" s="247" t="s">
        <v>99</v>
      </c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8"/>
    </row>
    <row r="117" spans="1:17" s="130" customFormat="1" ht="15" x14ac:dyDescent="0.25">
      <c r="A117" s="28"/>
      <c r="B117" s="247" t="s">
        <v>95</v>
      </c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8"/>
    </row>
    <row r="118" spans="1:17" s="131" customFormat="1" ht="11.25" x14ac:dyDescent="0.25">
      <c r="D118" s="132"/>
      <c r="E118" s="133"/>
      <c r="F118" s="134"/>
      <c r="G118" s="139"/>
      <c r="H118" s="139"/>
      <c r="I118" s="140"/>
      <c r="J118" s="141"/>
      <c r="K118" s="141"/>
    </row>
    <row r="119" spans="1:17" s="131" customFormat="1" ht="24" customHeight="1" thickBot="1" x14ac:dyDescent="0.3">
      <c r="D119" s="132"/>
      <c r="E119" s="133"/>
      <c r="F119" s="134"/>
      <c r="G119" s="139"/>
      <c r="H119" s="139"/>
      <c r="I119" s="140"/>
      <c r="J119" s="141"/>
      <c r="K119" s="141"/>
    </row>
    <row r="120" spans="1:17" s="6" customFormat="1" ht="30" customHeight="1" thickTop="1" thickBot="1" x14ac:dyDescent="0.3">
      <c r="A120" s="27"/>
      <c r="B120" s="285" t="s">
        <v>85</v>
      </c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7"/>
      <c r="Q120" s="27"/>
    </row>
    <row r="121" spans="1:17" s="131" customFormat="1" thickTop="1" thickBot="1" x14ac:dyDescent="0.3">
      <c r="D121" s="132"/>
      <c r="E121" s="133"/>
      <c r="F121" s="134"/>
      <c r="G121" s="139"/>
      <c r="H121" s="139"/>
      <c r="I121" s="140"/>
      <c r="J121" s="141"/>
      <c r="K121" s="141"/>
    </row>
    <row r="122" spans="1:17" s="164" customFormat="1" ht="50.25" customHeight="1" thickTop="1" thickBot="1" x14ac:dyDescent="0.3">
      <c r="A122" s="28"/>
      <c r="B122" s="29"/>
      <c r="C122" s="28"/>
      <c r="D122" s="28"/>
      <c r="E122" s="28"/>
      <c r="F122" s="28"/>
      <c r="G122" s="28"/>
      <c r="H122" s="55"/>
      <c r="I122" s="272" t="s">
        <v>61</v>
      </c>
      <c r="J122" s="273"/>
      <c r="K122" s="273"/>
      <c r="L122" s="182">
        <f>K169/E169</f>
        <v>1</v>
      </c>
      <c r="M122" s="23"/>
      <c r="N122" s="272" t="s">
        <v>62</v>
      </c>
      <c r="O122" s="273"/>
      <c r="P122" s="183">
        <f>100%-L122</f>
        <v>0</v>
      </c>
      <c r="Q122" s="28"/>
    </row>
    <row r="123" spans="1:17" s="131" customFormat="1" thickTop="1" thickBot="1" x14ac:dyDescent="0.3">
      <c r="A123" s="77"/>
      <c r="B123" s="105"/>
      <c r="C123" s="77"/>
      <c r="D123" s="77"/>
      <c r="E123" s="95"/>
      <c r="F123" s="96"/>
      <c r="G123" s="96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1:17" s="165" customFormat="1" ht="20.25" thickTop="1" thickBot="1" x14ac:dyDescent="0.3">
      <c r="A124" s="56"/>
      <c r="B124" s="274" t="s">
        <v>86</v>
      </c>
      <c r="C124" s="275"/>
      <c r="D124" s="275"/>
      <c r="E124" s="275"/>
      <c r="F124" s="275"/>
      <c r="G124" s="276"/>
      <c r="H124" s="55"/>
      <c r="I124" s="243" t="s">
        <v>63</v>
      </c>
      <c r="J124" s="244"/>
      <c r="K124" s="277"/>
      <c r="L124" s="245"/>
      <c r="M124" s="23"/>
      <c r="N124" s="243" t="s">
        <v>64</v>
      </c>
      <c r="O124" s="244"/>
      <c r="P124" s="245"/>
      <c r="Q124" s="56"/>
    </row>
    <row r="125" spans="1:17" s="166" customFormat="1" ht="46.5" thickTop="1" thickBot="1" x14ac:dyDescent="0.3">
      <c r="A125" s="57"/>
      <c r="B125" s="217" t="s">
        <v>5</v>
      </c>
      <c r="C125" s="128" t="s">
        <v>65</v>
      </c>
      <c r="D125" s="121" t="s">
        <v>1</v>
      </c>
      <c r="E125" s="122" t="s">
        <v>87</v>
      </c>
      <c r="F125" s="123" t="s">
        <v>8</v>
      </c>
      <c r="G125" s="124" t="s">
        <v>9</v>
      </c>
      <c r="H125" s="55"/>
      <c r="I125" s="150" t="s">
        <v>66</v>
      </c>
      <c r="J125" s="151" t="s">
        <v>67</v>
      </c>
      <c r="K125" s="125" t="s">
        <v>68</v>
      </c>
      <c r="L125" s="126" t="s">
        <v>9</v>
      </c>
      <c r="M125" s="23"/>
      <c r="N125" s="127" t="s">
        <v>69</v>
      </c>
      <c r="O125" s="123" t="s">
        <v>10</v>
      </c>
      <c r="P125" s="124" t="s">
        <v>9</v>
      </c>
      <c r="Q125" s="57"/>
    </row>
    <row r="126" spans="1:17" s="167" customFormat="1" ht="16.5" customHeight="1" thickTop="1" x14ac:dyDescent="0.25">
      <c r="A126" s="23"/>
      <c r="B126" s="218"/>
      <c r="C126" s="220" t="s">
        <v>2</v>
      </c>
      <c r="D126" s="58" t="s">
        <v>70</v>
      </c>
      <c r="E126" s="31">
        <v>1029600</v>
      </c>
      <c r="F126" s="32">
        <f>O126/1.22</f>
        <v>0.22950819672131151</v>
      </c>
      <c r="G126" s="33">
        <f t="shared" ref="G126:G140" si="0">E126*F126*3</f>
        <v>708904.91803278704</v>
      </c>
      <c r="H126" s="55"/>
      <c r="I126" s="174">
        <v>1</v>
      </c>
      <c r="J126" s="175">
        <v>0</v>
      </c>
      <c r="K126" s="59">
        <f t="shared" ref="K126:K140" si="1">ROUND(E126*I126,0)</f>
        <v>1029600</v>
      </c>
      <c r="L126" s="33">
        <f>(K126*J126)*3</f>
        <v>0</v>
      </c>
      <c r="M126" s="23"/>
      <c r="N126" s="34">
        <f t="shared" ref="N126:N140" si="2">ROUND(E126-K126,0)</f>
        <v>0</v>
      </c>
      <c r="O126" s="32">
        <v>0.28000000000000003</v>
      </c>
      <c r="P126" s="33">
        <f t="shared" ref="P126:P140" si="3">(N126*O126)*3</f>
        <v>0</v>
      </c>
      <c r="Q126" s="23"/>
    </row>
    <row r="127" spans="1:17" s="167" customFormat="1" ht="16.5" customHeight="1" x14ac:dyDescent="0.25">
      <c r="A127" s="23"/>
      <c r="B127" s="218"/>
      <c r="C127" s="221"/>
      <c r="D127" s="60" t="s">
        <v>71</v>
      </c>
      <c r="E127" s="35">
        <v>198000</v>
      </c>
      <c r="F127" s="36">
        <f t="shared" ref="F127:F140" si="4">O127/1.22</f>
        <v>0.4098360655737705</v>
      </c>
      <c r="G127" s="37">
        <f t="shared" si="0"/>
        <v>243442.6229508197</v>
      </c>
      <c r="H127" s="55"/>
      <c r="I127" s="176">
        <v>1</v>
      </c>
      <c r="J127" s="177">
        <v>0</v>
      </c>
      <c r="K127" s="61">
        <f t="shared" si="1"/>
        <v>198000</v>
      </c>
      <c r="L127" s="37">
        <f t="shared" ref="L127:L140" si="5">(K127*J127)*3</f>
        <v>0</v>
      </c>
      <c r="M127" s="23"/>
      <c r="N127" s="38">
        <f t="shared" si="2"/>
        <v>0</v>
      </c>
      <c r="O127" s="36">
        <v>0.5</v>
      </c>
      <c r="P127" s="37">
        <f t="shared" si="3"/>
        <v>0</v>
      </c>
      <c r="Q127" s="23"/>
    </row>
    <row r="128" spans="1:17" s="167" customFormat="1" ht="16.5" customHeight="1" x14ac:dyDescent="0.25">
      <c r="A128" s="23"/>
      <c r="B128" s="218"/>
      <c r="C128" s="222"/>
      <c r="D128" s="60" t="s">
        <v>72</v>
      </c>
      <c r="E128" s="35">
        <v>39600</v>
      </c>
      <c r="F128" s="36">
        <f t="shared" si="4"/>
        <v>0.94262295081967207</v>
      </c>
      <c r="G128" s="37">
        <f t="shared" si="0"/>
        <v>111983.60655737703</v>
      </c>
      <c r="H128" s="55"/>
      <c r="I128" s="176">
        <v>1</v>
      </c>
      <c r="J128" s="179">
        <v>0</v>
      </c>
      <c r="K128" s="62">
        <f t="shared" si="1"/>
        <v>39600</v>
      </c>
      <c r="L128" s="37">
        <f t="shared" si="5"/>
        <v>0</v>
      </c>
      <c r="M128" s="23"/>
      <c r="N128" s="38">
        <f t="shared" si="2"/>
        <v>0</v>
      </c>
      <c r="O128" s="63">
        <v>1.1499999999999999</v>
      </c>
      <c r="P128" s="37">
        <f t="shared" si="3"/>
        <v>0</v>
      </c>
      <c r="Q128" s="23"/>
    </row>
    <row r="129" spans="1:17" s="167" customFormat="1" ht="16.5" customHeight="1" x14ac:dyDescent="0.25">
      <c r="A129" s="23"/>
      <c r="B129" s="218"/>
      <c r="C129" s="222"/>
      <c r="D129" s="64" t="s">
        <v>73</v>
      </c>
      <c r="E129" s="65">
        <v>0</v>
      </c>
      <c r="F129" s="63">
        <f t="shared" si="4"/>
        <v>1.8032786885245904</v>
      </c>
      <c r="G129" s="66">
        <f t="shared" si="0"/>
        <v>0</v>
      </c>
      <c r="H129" s="55"/>
      <c r="I129" s="178">
        <v>1</v>
      </c>
      <c r="J129" s="179">
        <v>0</v>
      </c>
      <c r="K129" s="62">
        <f t="shared" si="1"/>
        <v>0</v>
      </c>
      <c r="L129" s="66">
        <f t="shared" si="5"/>
        <v>0</v>
      </c>
      <c r="M129" s="23"/>
      <c r="N129" s="67">
        <f t="shared" si="2"/>
        <v>0</v>
      </c>
      <c r="O129" s="63">
        <v>2.2000000000000002</v>
      </c>
      <c r="P129" s="66">
        <f t="shared" si="3"/>
        <v>0</v>
      </c>
      <c r="Q129" s="23"/>
    </row>
    <row r="130" spans="1:17" s="167" customFormat="1" ht="16.5" customHeight="1" thickBot="1" x14ac:dyDescent="0.3">
      <c r="A130" s="23"/>
      <c r="B130" s="218"/>
      <c r="C130" s="223"/>
      <c r="D130" s="68" t="s">
        <v>74</v>
      </c>
      <c r="E130" s="39">
        <v>0</v>
      </c>
      <c r="F130" s="40">
        <f t="shared" si="4"/>
        <v>2.7459016393442623</v>
      </c>
      <c r="G130" s="41">
        <f t="shared" si="0"/>
        <v>0</v>
      </c>
      <c r="H130" s="55"/>
      <c r="I130" s="180">
        <v>1</v>
      </c>
      <c r="J130" s="181">
        <v>0</v>
      </c>
      <c r="K130" s="69">
        <f t="shared" si="1"/>
        <v>0</v>
      </c>
      <c r="L130" s="41">
        <f t="shared" si="5"/>
        <v>0</v>
      </c>
      <c r="M130" s="23"/>
      <c r="N130" s="42">
        <f t="shared" si="2"/>
        <v>0</v>
      </c>
      <c r="O130" s="40">
        <v>3.35</v>
      </c>
      <c r="P130" s="41">
        <f t="shared" si="3"/>
        <v>0</v>
      </c>
      <c r="Q130" s="23"/>
    </row>
    <row r="131" spans="1:17" s="167" customFormat="1" ht="16.5" customHeight="1" thickTop="1" x14ac:dyDescent="0.25">
      <c r="A131" s="23"/>
      <c r="B131" s="218"/>
      <c r="C131" s="220" t="s">
        <v>3</v>
      </c>
      <c r="D131" s="58" t="s">
        <v>70</v>
      </c>
      <c r="E131" s="31">
        <v>1188000</v>
      </c>
      <c r="F131" s="32">
        <f t="shared" si="4"/>
        <v>0.35245901639344263</v>
      </c>
      <c r="G131" s="33">
        <f t="shared" si="0"/>
        <v>1256163.9344262294</v>
      </c>
      <c r="H131" s="55"/>
      <c r="I131" s="174">
        <v>1</v>
      </c>
      <c r="J131" s="175">
        <v>0</v>
      </c>
      <c r="K131" s="59">
        <f t="shared" si="1"/>
        <v>1188000</v>
      </c>
      <c r="L131" s="33">
        <f t="shared" si="5"/>
        <v>0</v>
      </c>
      <c r="M131" s="23"/>
      <c r="N131" s="34">
        <f t="shared" si="2"/>
        <v>0</v>
      </c>
      <c r="O131" s="32">
        <v>0.43</v>
      </c>
      <c r="P131" s="33">
        <f t="shared" si="3"/>
        <v>0</v>
      </c>
      <c r="Q131" s="23"/>
    </row>
    <row r="132" spans="1:17" s="167" customFormat="1" ht="16.5" customHeight="1" x14ac:dyDescent="0.25">
      <c r="A132" s="23"/>
      <c r="B132" s="218"/>
      <c r="C132" s="221"/>
      <c r="D132" s="60" t="s">
        <v>71</v>
      </c>
      <c r="E132" s="35">
        <v>198000</v>
      </c>
      <c r="F132" s="36">
        <f t="shared" si="4"/>
        <v>0.61475409836065575</v>
      </c>
      <c r="G132" s="37">
        <f t="shared" si="0"/>
        <v>365163.93442622951</v>
      </c>
      <c r="H132" s="55"/>
      <c r="I132" s="176">
        <v>1</v>
      </c>
      <c r="J132" s="177">
        <v>0</v>
      </c>
      <c r="K132" s="61">
        <f t="shared" si="1"/>
        <v>198000</v>
      </c>
      <c r="L132" s="37">
        <f t="shared" si="5"/>
        <v>0</v>
      </c>
      <c r="M132" s="23"/>
      <c r="N132" s="38">
        <f t="shared" si="2"/>
        <v>0</v>
      </c>
      <c r="O132" s="36">
        <v>0.75</v>
      </c>
      <c r="P132" s="37">
        <f t="shared" si="3"/>
        <v>0</v>
      </c>
      <c r="Q132" s="23"/>
    </row>
    <row r="133" spans="1:17" s="167" customFormat="1" ht="16.5" customHeight="1" x14ac:dyDescent="0.25">
      <c r="A133" s="23"/>
      <c r="B133" s="218"/>
      <c r="C133" s="222"/>
      <c r="D133" s="64" t="s">
        <v>72</v>
      </c>
      <c r="E133" s="65">
        <v>79200</v>
      </c>
      <c r="F133" s="63">
        <f t="shared" si="4"/>
        <v>0.98360655737704916</v>
      </c>
      <c r="G133" s="66">
        <f t="shared" si="0"/>
        <v>233704.91803278687</v>
      </c>
      <c r="H133" s="55"/>
      <c r="I133" s="178">
        <v>1</v>
      </c>
      <c r="J133" s="179">
        <v>0</v>
      </c>
      <c r="K133" s="62">
        <f t="shared" si="1"/>
        <v>79200</v>
      </c>
      <c r="L133" s="66">
        <f t="shared" si="5"/>
        <v>0</v>
      </c>
      <c r="M133" s="23"/>
      <c r="N133" s="67">
        <f t="shared" si="2"/>
        <v>0</v>
      </c>
      <c r="O133" s="63">
        <v>1.2</v>
      </c>
      <c r="P133" s="66">
        <f t="shared" si="3"/>
        <v>0</v>
      </c>
      <c r="Q133" s="23"/>
    </row>
    <row r="134" spans="1:17" s="167" customFormat="1" ht="16.5" customHeight="1" x14ac:dyDescent="0.25">
      <c r="A134" s="23"/>
      <c r="B134" s="218"/>
      <c r="C134" s="222"/>
      <c r="D134" s="64" t="s">
        <v>73</v>
      </c>
      <c r="E134" s="65">
        <v>0</v>
      </c>
      <c r="F134" s="63">
        <f t="shared" si="4"/>
        <v>1.8442622950819672</v>
      </c>
      <c r="G134" s="66">
        <f t="shared" si="0"/>
        <v>0</v>
      </c>
      <c r="H134" s="55"/>
      <c r="I134" s="178">
        <v>1</v>
      </c>
      <c r="J134" s="179">
        <v>0</v>
      </c>
      <c r="K134" s="62">
        <f t="shared" si="1"/>
        <v>0</v>
      </c>
      <c r="L134" s="66">
        <f t="shared" si="5"/>
        <v>0</v>
      </c>
      <c r="M134" s="23"/>
      <c r="N134" s="67">
        <f t="shared" si="2"/>
        <v>0</v>
      </c>
      <c r="O134" s="63">
        <v>2.25</v>
      </c>
      <c r="P134" s="66">
        <f t="shared" si="3"/>
        <v>0</v>
      </c>
      <c r="Q134" s="23"/>
    </row>
    <row r="135" spans="1:17" s="167" customFormat="1" ht="16.5" customHeight="1" thickBot="1" x14ac:dyDescent="0.3">
      <c r="A135" s="23"/>
      <c r="B135" s="218"/>
      <c r="C135" s="223"/>
      <c r="D135" s="68" t="s">
        <v>74</v>
      </c>
      <c r="E135" s="39">
        <v>0</v>
      </c>
      <c r="F135" s="40">
        <f t="shared" si="4"/>
        <v>2.7868852459016393</v>
      </c>
      <c r="G135" s="41">
        <f t="shared" si="0"/>
        <v>0</v>
      </c>
      <c r="H135" s="55"/>
      <c r="I135" s="180">
        <v>1</v>
      </c>
      <c r="J135" s="181">
        <v>0</v>
      </c>
      <c r="K135" s="69">
        <f t="shared" si="1"/>
        <v>0</v>
      </c>
      <c r="L135" s="41">
        <f t="shared" si="5"/>
        <v>0</v>
      </c>
      <c r="M135" s="23"/>
      <c r="N135" s="42">
        <f t="shared" si="2"/>
        <v>0</v>
      </c>
      <c r="O135" s="40">
        <v>3.4</v>
      </c>
      <c r="P135" s="41">
        <f t="shared" si="3"/>
        <v>0</v>
      </c>
      <c r="Q135" s="23"/>
    </row>
    <row r="136" spans="1:17" s="167" customFormat="1" ht="16.5" customHeight="1" thickTop="1" x14ac:dyDescent="0.25">
      <c r="A136" s="23"/>
      <c r="B136" s="218"/>
      <c r="C136" s="220" t="s">
        <v>4</v>
      </c>
      <c r="D136" s="58" t="s">
        <v>70</v>
      </c>
      <c r="E136" s="31">
        <v>4554000</v>
      </c>
      <c r="F136" s="32">
        <f t="shared" si="4"/>
        <v>0.43442622950819676</v>
      </c>
      <c r="G136" s="33">
        <f t="shared" si="0"/>
        <v>5935131.1475409847</v>
      </c>
      <c r="H136" s="55"/>
      <c r="I136" s="174">
        <v>1</v>
      </c>
      <c r="J136" s="175">
        <v>0</v>
      </c>
      <c r="K136" s="59">
        <f t="shared" si="1"/>
        <v>4554000</v>
      </c>
      <c r="L136" s="33">
        <f t="shared" si="5"/>
        <v>0</v>
      </c>
      <c r="M136" s="23"/>
      <c r="N136" s="34">
        <f t="shared" si="2"/>
        <v>0</v>
      </c>
      <c r="O136" s="32">
        <v>0.53</v>
      </c>
      <c r="P136" s="33">
        <f t="shared" si="3"/>
        <v>0</v>
      </c>
      <c r="Q136" s="23"/>
    </row>
    <row r="137" spans="1:17" s="167" customFormat="1" ht="16.5" customHeight="1" x14ac:dyDescent="0.25">
      <c r="A137" s="23"/>
      <c r="B137" s="218"/>
      <c r="C137" s="221"/>
      <c r="D137" s="60" t="s">
        <v>71</v>
      </c>
      <c r="E137" s="35">
        <v>514800</v>
      </c>
      <c r="F137" s="36">
        <f t="shared" si="4"/>
        <v>0.81967213114754101</v>
      </c>
      <c r="G137" s="37">
        <f t="shared" si="0"/>
        <v>1265901.6393442624</v>
      </c>
      <c r="H137" s="55"/>
      <c r="I137" s="176">
        <v>1</v>
      </c>
      <c r="J137" s="177">
        <v>0</v>
      </c>
      <c r="K137" s="61">
        <f t="shared" si="1"/>
        <v>514800</v>
      </c>
      <c r="L137" s="37">
        <f t="shared" si="5"/>
        <v>0</v>
      </c>
      <c r="M137" s="23"/>
      <c r="N137" s="38">
        <f t="shared" si="2"/>
        <v>0</v>
      </c>
      <c r="O137" s="36">
        <v>1</v>
      </c>
      <c r="P137" s="37">
        <f t="shared" si="3"/>
        <v>0</v>
      </c>
      <c r="Q137" s="23"/>
    </row>
    <row r="138" spans="1:17" s="167" customFormat="1" ht="16.5" customHeight="1" x14ac:dyDescent="0.25">
      <c r="A138" s="23"/>
      <c r="B138" s="218"/>
      <c r="C138" s="222"/>
      <c r="D138" s="64" t="s">
        <v>72</v>
      </c>
      <c r="E138" s="65">
        <v>118800</v>
      </c>
      <c r="F138" s="63">
        <f t="shared" si="4"/>
        <v>1.0245901639344261</v>
      </c>
      <c r="G138" s="66">
        <f t="shared" si="0"/>
        <v>365163.93442622945</v>
      </c>
      <c r="H138" s="55"/>
      <c r="I138" s="178">
        <v>1</v>
      </c>
      <c r="J138" s="179">
        <v>0</v>
      </c>
      <c r="K138" s="62">
        <f t="shared" si="1"/>
        <v>118800</v>
      </c>
      <c r="L138" s="66">
        <f t="shared" si="5"/>
        <v>0</v>
      </c>
      <c r="M138" s="23"/>
      <c r="N138" s="67">
        <f t="shared" si="2"/>
        <v>0</v>
      </c>
      <c r="O138" s="63">
        <v>1.25</v>
      </c>
      <c r="P138" s="66">
        <f t="shared" si="3"/>
        <v>0</v>
      </c>
      <c r="Q138" s="23"/>
    </row>
    <row r="139" spans="1:17" s="167" customFormat="1" ht="16.5" customHeight="1" x14ac:dyDescent="0.25">
      <c r="A139" s="23"/>
      <c r="B139" s="218"/>
      <c r="C139" s="222"/>
      <c r="D139" s="64" t="s">
        <v>73</v>
      </c>
      <c r="E139" s="65">
        <v>0</v>
      </c>
      <c r="F139" s="63">
        <f t="shared" si="4"/>
        <v>1.8852459016393441</v>
      </c>
      <c r="G139" s="66">
        <f t="shared" si="0"/>
        <v>0</v>
      </c>
      <c r="H139" s="55"/>
      <c r="I139" s="178">
        <v>1</v>
      </c>
      <c r="J139" s="179">
        <v>0</v>
      </c>
      <c r="K139" s="62">
        <f t="shared" si="1"/>
        <v>0</v>
      </c>
      <c r="L139" s="66">
        <f t="shared" si="5"/>
        <v>0</v>
      </c>
      <c r="M139" s="23"/>
      <c r="N139" s="67">
        <f t="shared" si="2"/>
        <v>0</v>
      </c>
      <c r="O139" s="63">
        <v>2.2999999999999998</v>
      </c>
      <c r="P139" s="66">
        <f t="shared" si="3"/>
        <v>0</v>
      </c>
      <c r="Q139" s="23"/>
    </row>
    <row r="140" spans="1:17" s="167" customFormat="1" ht="16.5" customHeight="1" thickBot="1" x14ac:dyDescent="0.3">
      <c r="A140" s="23"/>
      <c r="B140" s="219"/>
      <c r="C140" s="223"/>
      <c r="D140" s="68" t="s">
        <v>74</v>
      </c>
      <c r="E140" s="39">
        <v>0</v>
      </c>
      <c r="F140" s="40">
        <f t="shared" si="4"/>
        <v>2.8278688524590168</v>
      </c>
      <c r="G140" s="41">
        <f t="shared" si="0"/>
        <v>0</v>
      </c>
      <c r="H140" s="55"/>
      <c r="I140" s="180">
        <v>1</v>
      </c>
      <c r="J140" s="181">
        <v>0</v>
      </c>
      <c r="K140" s="69">
        <f t="shared" si="1"/>
        <v>0</v>
      </c>
      <c r="L140" s="41">
        <f t="shared" si="5"/>
        <v>0</v>
      </c>
      <c r="M140" s="23"/>
      <c r="N140" s="42">
        <f t="shared" si="2"/>
        <v>0</v>
      </c>
      <c r="O140" s="40">
        <v>3.45</v>
      </c>
      <c r="P140" s="41">
        <f t="shared" si="3"/>
        <v>0</v>
      </c>
      <c r="Q140" s="23"/>
    </row>
    <row r="141" spans="1:17" s="168" customFormat="1" ht="16.5" customHeight="1" thickTop="1" thickBot="1" x14ac:dyDescent="0.3">
      <c r="A141" s="29"/>
      <c r="B141" s="259" t="s">
        <v>75</v>
      </c>
      <c r="C141" s="260"/>
      <c r="D141" s="260"/>
      <c r="E141" s="70">
        <f>SUM(E126:E140)</f>
        <v>7920000</v>
      </c>
      <c r="F141" s="71"/>
      <c r="G141" s="72">
        <f>SUM(G126:G140)</f>
        <v>10485560.655737706</v>
      </c>
      <c r="H141" s="29"/>
      <c r="I141" s="73"/>
      <c r="J141" s="74"/>
      <c r="K141" s="75">
        <f>SUM(K126:K140)</f>
        <v>7920000</v>
      </c>
      <c r="L141" s="72">
        <f>SUM(L126:L140)</f>
        <v>0</v>
      </c>
      <c r="M141" s="29"/>
      <c r="N141" s="76">
        <f>SUM(N126:N140)</f>
        <v>0</v>
      </c>
      <c r="O141" s="74"/>
      <c r="P141" s="72">
        <f>SUM(P126:P140)</f>
        <v>0</v>
      </c>
      <c r="Q141" s="29"/>
    </row>
    <row r="142" spans="1:17" s="169" customFormat="1" thickTop="1" thickBot="1" x14ac:dyDescent="0.3">
      <c r="A142" s="77"/>
      <c r="B142" s="78"/>
      <c r="C142" s="79"/>
      <c r="D142" s="79"/>
      <c r="E142" s="80"/>
      <c r="F142" s="81"/>
      <c r="G142" s="81"/>
      <c r="H142" s="77"/>
      <c r="I142" s="82"/>
      <c r="J142" s="79"/>
      <c r="K142" s="79"/>
      <c r="L142" s="81"/>
      <c r="M142" s="77"/>
      <c r="N142" s="80"/>
      <c r="O142" s="79"/>
      <c r="P142" s="81"/>
      <c r="Q142" s="77"/>
    </row>
    <row r="143" spans="1:17" s="166" customFormat="1" ht="46.5" thickTop="1" thickBot="1" x14ac:dyDescent="0.3">
      <c r="A143" s="57"/>
      <c r="B143" s="261" t="s">
        <v>76</v>
      </c>
      <c r="C143" s="83" t="s">
        <v>0</v>
      </c>
      <c r="D143" s="43" t="s">
        <v>1</v>
      </c>
      <c r="E143" s="44" t="s">
        <v>87</v>
      </c>
      <c r="F143" s="45" t="s">
        <v>8</v>
      </c>
      <c r="G143" s="46" t="s">
        <v>9</v>
      </c>
      <c r="H143" s="55"/>
      <c r="I143" s="84" t="s">
        <v>66</v>
      </c>
      <c r="J143" s="152" t="s">
        <v>67</v>
      </c>
      <c r="K143" s="154" t="s">
        <v>68</v>
      </c>
      <c r="L143" s="85" t="s">
        <v>9</v>
      </c>
      <c r="M143" s="23"/>
      <c r="N143" s="86" t="s">
        <v>69</v>
      </c>
      <c r="O143" s="45" t="s">
        <v>10</v>
      </c>
      <c r="P143" s="46" t="s">
        <v>9</v>
      </c>
      <c r="Q143" s="57"/>
    </row>
    <row r="144" spans="1:17" s="167" customFormat="1" ht="16.5" customHeight="1" thickTop="1" x14ac:dyDescent="0.25">
      <c r="A144" s="23"/>
      <c r="B144" s="262"/>
      <c r="C144" s="264" t="s">
        <v>77</v>
      </c>
      <c r="D144" s="58" t="s">
        <v>70</v>
      </c>
      <c r="E144" s="31">
        <v>1166400</v>
      </c>
      <c r="F144" s="87">
        <f>O144/1.22</f>
        <v>0.69672131147540983</v>
      </c>
      <c r="G144" s="33">
        <f>E144*F144*3</f>
        <v>2437967.2131147543</v>
      </c>
      <c r="H144" s="55"/>
      <c r="I144" s="88">
        <f>K141/E141</f>
        <v>1</v>
      </c>
      <c r="J144" s="175">
        <v>0</v>
      </c>
      <c r="K144" s="59">
        <f>ROUND(E144*I144,0)</f>
        <v>1166400</v>
      </c>
      <c r="L144" s="33">
        <f>(K144*J144)*3</f>
        <v>0</v>
      </c>
      <c r="M144" s="23"/>
      <c r="N144" s="34">
        <f>ROUND(E144-K144,0)</f>
        <v>0</v>
      </c>
      <c r="O144" s="32">
        <v>0.85</v>
      </c>
      <c r="P144" s="33">
        <f>(N144*O144)*3</f>
        <v>0</v>
      </c>
      <c r="Q144" s="23"/>
    </row>
    <row r="145" spans="1:17" s="167" customFormat="1" ht="16.5" customHeight="1" x14ac:dyDescent="0.25">
      <c r="A145" s="23"/>
      <c r="B145" s="262"/>
      <c r="C145" s="265"/>
      <c r="D145" s="60" t="s">
        <v>71</v>
      </c>
      <c r="E145" s="35">
        <v>116640</v>
      </c>
      <c r="F145" s="89">
        <f>O145/1.22</f>
        <v>1.598360655737705</v>
      </c>
      <c r="G145" s="37">
        <f>E145*F145*3</f>
        <v>559298.36065573769</v>
      </c>
      <c r="H145" s="55"/>
      <c r="I145" s="90">
        <f>K141/E141</f>
        <v>1</v>
      </c>
      <c r="J145" s="177">
        <v>0</v>
      </c>
      <c r="K145" s="61">
        <f>ROUND(E145*I145,0)</f>
        <v>116640</v>
      </c>
      <c r="L145" s="37">
        <f>(K145*J145)*3</f>
        <v>0</v>
      </c>
      <c r="M145" s="23"/>
      <c r="N145" s="38">
        <f>ROUND(E145-K145,0)</f>
        <v>0</v>
      </c>
      <c r="O145" s="36">
        <v>1.95</v>
      </c>
      <c r="P145" s="37">
        <f>(N145*O145)*3</f>
        <v>0</v>
      </c>
      <c r="Q145" s="23"/>
    </row>
    <row r="146" spans="1:17" s="167" customFormat="1" ht="16.5" customHeight="1" x14ac:dyDescent="0.25">
      <c r="A146" s="23"/>
      <c r="B146" s="262"/>
      <c r="C146" s="265"/>
      <c r="D146" s="60" t="s">
        <v>72</v>
      </c>
      <c r="E146" s="35">
        <v>12960</v>
      </c>
      <c r="F146" s="89">
        <f>O146/1.22</f>
        <v>1.598360655737705</v>
      </c>
      <c r="G146" s="37">
        <f>E146*F146*3</f>
        <v>62144.262295081964</v>
      </c>
      <c r="H146" s="55"/>
      <c r="I146" s="90">
        <f>K141/E141</f>
        <v>1</v>
      </c>
      <c r="J146" s="179">
        <v>0</v>
      </c>
      <c r="K146" s="62">
        <f>ROUND(E146*I146,0)</f>
        <v>12960</v>
      </c>
      <c r="L146" s="37">
        <f>(K146*J146)*3</f>
        <v>0</v>
      </c>
      <c r="M146" s="23"/>
      <c r="N146" s="38">
        <f>ROUND(E146-K146,0)</f>
        <v>0</v>
      </c>
      <c r="O146" s="63">
        <v>1.95</v>
      </c>
      <c r="P146" s="37">
        <f>(N146*O146)*3</f>
        <v>0</v>
      </c>
      <c r="Q146" s="23"/>
    </row>
    <row r="147" spans="1:17" s="167" customFormat="1" ht="16.5" customHeight="1" x14ac:dyDescent="0.25">
      <c r="A147" s="23"/>
      <c r="B147" s="262"/>
      <c r="C147" s="265"/>
      <c r="D147" s="64" t="s">
        <v>73</v>
      </c>
      <c r="E147" s="65">
        <v>0</v>
      </c>
      <c r="F147" s="91">
        <f>O147/1.22</f>
        <v>2.377049180327869</v>
      </c>
      <c r="G147" s="66">
        <f>E147*F147*3</f>
        <v>0</v>
      </c>
      <c r="H147" s="55"/>
      <c r="I147" s="90">
        <f>K141/E141</f>
        <v>1</v>
      </c>
      <c r="J147" s="179">
        <v>0</v>
      </c>
      <c r="K147" s="62">
        <f>ROUND(E147*I147,0)</f>
        <v>0</v>
      </c>
      <c r="L147" s="66">
        <f>(K147*J147)*3</f>
        <v>0</v>
      </c>
      <c r="M147" s="23"/>
      <c r="N147" s="67">
        <f>ROUND(E147-K147,0)</f>
        <v>0</v>
      </c>
      <c r="O147" s="63">
        <v>2.9</v>
      </c>
      <c r="P147" s="66">
        <f>(N147*O147)*3</f>
        <v>0</v>
      </c>
      <c r="Q147" s="23"/>
    </row>
    <row r="148" spans="1:17" s="167" customFormat="1" ht="16.5" customHeight="1" thickBot="1" x14ac:dyDescent="0.3">
      <c r="A148" s="23"/>
      <c r="B148" s="263"/>
      <c r="C148" s="266"/>
      <c r="D148" s="68" t="s">
        <v>74</v>
      </c>
      <c r="E148" s="39">
        <v>0</v>
      </c>
      <c r="F148" s="92">
        <f>O148/1.22</f>
        <v>3.9754098360655736</v>
      </c>
      <c r="G148" s="41">
        <f>E148*F148*3</f>
        <v>0</v>
      </c>
      <c r="H148" s="55"/>
      <c r="I148" s="90">
        <f>K141/E141</f>
        <v>1</v>
      </c>
      <c r="J148" s="181">
        <v>0</v>
      </c>
      <c r="K148" s="69">
        <f>ROUND(E148*I148,0)</f>
        <v>0</v>
      </c>
      <c r="L148" s="41">
        <f>(K148*J148)*3</f>
        <v>0</v>
      </c>
      <c r="M148" s="23"/>
      <c r="N148" s="42">
        <f>ROUND(E148-K148,0)</f>
        <v>0</v>
      </c>
      <c r="O148" s="40">
        <v>4.8499999999999996</v>
      </c>
      <c r="P148" s="41">
        <f>(N148*O148)*3</f>
        <v>0</v>
      </c>
      <c r="Q148" s="23"/>
    </row>
    <row r="149" spans="1:17" s="168" customFormat="1" ht="16.5" customHeight="1" thickTop="1" thickBot="1" x14ac:dyDescent="0.3">
      <c r="A149" s="29"/>
      <c r="B149" s="259" t="s">
        <v>78</v>
      </c>
      <c r="C149" s="260"/>
      <c r="D149" s="260"/>
      <c r="E149" s="70">
        <f>SUM(E144:E148)</f>
        <v>1296000</v>
      </c>
      <c r="F149" s="71"/>
      <c r="G149" s="72">
        <f>SUM(G144:G148)</f>
        <v>3059409.8360655736</v>
      </c>
      <c r="H149" s="29"/>
      <c r="I149" s="73"/>
      <c r="J149" s="74"/>
      <c r="K149" s="75">
        <f>SUM(K144:K148)</f>
        <v>1296000</v>
      </c>
      <c r="L149" s="72">
        <f>SUM(L144:L148)</f>
        <v>0</v>
      </c>
      <c r="M149" s="29"/>
      <c r="N149" s="76">
        <f>SUM(N144:N148)</f>
        <v>0</v>
      </c>
      <c r="O149" s="74"/>
      <c r="P149" s="72">
        <f>SUM(P144:P148)</f>
        <v>0</v>
      </c>
      <c r="Q149" s="29"/>
    </row>
    <row r="150" spans="1:17" s="169" customFormat="1" thickTop="1" thickBot="1" x14ac:dyDescent="0.3">
      <c r="A150" s="77"/>
      <c r="B150" s="78"/>
      <c r="C150" s="79"/>
      <c r="D150" s="79"/>
      <c r="E150" s="80"/>
      <c r="F150" s="81"/>
      <c r="G150" s="81"/>
      <c r="H150" s="77"/>
      <c r="I150" s="82"/>
      <c r="J150" s="79"/>
      <c r="K150" s="80"/>
      <c r="L150" s="81"/>
      <c r="M150" s="77"/>
      <c r="N150" s="80"/>
      <c r="O150" s="79"/>
      <c r="P150" s="81"/>
      <c r="Q150" s="77"/>
    </row>
    <row r="151" spans="1:17" s="164" customFormat="1" ht="46.5" thickTop="1" thickBot="1" x14ac:dyDescent="0.3">
      <c r="A151" s="28"/>
      <c r="B151" s="267" t="s">
        <v>79</v>
      </c>
      <c r="C151" s="83" t="s">
        <v>0</v>
      </c>
      <c r="D151" s="43" t="s">
        <v>1</v>
      </c>
      <c r="E151" s="44" t="s">
        <v>87</v>
      </c>
      <c r="F151" s="45" t="s">
        <v>8</v>
      </c>
      <c r="G151" s="46" t="s">
        <v>9</v>
      </c>
      <c r="H151" s="55"/>
      <c r="I151" s="84" t="s">
        <v>66</v>
      </c>
      <c r="J151" s="153" t="s">
        <v>67</v>
      </c>
      <c r="K151" s="154" t="s">
        <v>68</v>
      </c>
      <c r="L151" s="46" t="s">
        <v>9</v>
      </c>
      <c r="M151" s="23"/>
      <c r="N151" s="86" t="s">
        <v>69</v>
      </c>
      <c r="O151" s="45" t="s">
        <v>10</v>
      </c>
      <c r="P151" s="46" t="s">
        <v>9</v>
      </c>
      <c r="Q151" s="28"/>
    </row>
    <row r="152" spans="1:17" s="167" customFormat="1" ht="16.5" customHeight="1" thickTop="1" x14ac:dyDescent="0.25">
      <c r="A152" s="23"/>
      <c r="B152" s="268"/>
      <c r="C152" s="220" t="s">
        <v>2</v>
      </c>
      <c r="D152" s="58" t="s">
        <v>70</v>
      </c>
      <c r="E152" s="31">
        <v>378000</v>
      </c>
      <c r="F152" s="32">
        <f t="shared" ref="F152:F166" si="6">O152/1.22</f>
        <v>1.8032786885245904</v>
      </c>
      <c r="G152" s="33">
        <f t="shared" ref="G152:G166" si="7">E152*F152*3</f>
        <v>2044918.0327868855</v>
      </c>
      <c r="H152" s="55"/>
      <c r="I152" s="174">
        <v>1</v>
      </c>
      <c r="J152" s="175">
        <v>0</v>
      </c>
      <c r="K152" s="59">
        <f t="shared" ref="K152:K166" si="8">ROUND(E152*I152,0)</f>
        <v>378000</v>
      </c>
      <c r="L152" s="93">
        <f t="shared" ref="L152:L166" si="9">(K152*J152)*3</f>
        <v>0</v>
      </c>
      <c r="M152" s="23"/>
      <c r="N152" s="34">
        <f t="shared" ref="N152:N166" si="10">ROUND(E152-K152,0)</f>
        <v>0</v>
      </c>
      <c r="O152" s="32">
        <v>2.2000000000000002</v>
      </c>
      <c r="P152" s="33">
        <f t="shared" ref="P152:P166" si="11">(N152*O152)*3</f>
        <v>0</v>
      </c>
      <c r="Q152" s="23"/>
    </row>
    <row r="153" spans="1:17" s="167" customFormat="1" ht="16.5" customHeight="1" x14ac:dyDescent="0.25">
      <c r="A153" s="23"/>
      <c r="B153" s="268"/>
      <c r="C153" s="221"/>
      <c r="D153" s="60" t="s">
        <v>71</v>
      </c>
      <c r="E153" s="35">
        <v>277200</v>
      </c>
      <c r="F153" s="36">
        <f t="shared" si="6"/>
        <v>2.1311475409836067</v>
      </c>
      <c r="G153" s="37">
        <f t="shared" si="7"/>
        <v>1772262.2950819675</v>
      </c>
      <c r="H153" s="55"/>
      <c r="I153" s="176">
        <v>1</v>
      </c>
      <c r="J153" s="177">
        <v>0</v>
      </c>
      <c r="K153" s="61">
        <f t="shared" si="8"/>
        <v>277200</v>
      </c>
      <c r="L153" s="37">
        <f t="shared" si="9"/>
        <v>0</v>
      </c>
      <c r="M153" s="23"/>
      <c r="N153" s="38">
        <f t="shared" si="10"/>
        <v>0</v>
      </c>
      <c r="O153" s="36">
        <v>2.6</v>
      </c>
      <c r="P153" s="37">
        <f t="shared" si="11"/>
        <v>0</v>
      </c>
      <c r="Q153" s="23"/>
    </row>
    <row r="154" spans="1:17" s="167" customFormat="1" ht="16.5" customHeight="1" x14ac:dyDescent="0.25">
      <c r="A154" s="23"/>
      <c r="B154" s="268"/>
      <c r="C154" s="221"/>
      <c r="D154" s="60" t="s">
        <v>72</v>
      </c>
      <c r="E154" s="35">
        <v>25200</v>
      </c>
      <c r="F154" s="36">
        <f t="shared" si="6"/>
        <v>2.1721311475409837</v>
      </c>
      <c r="G154" s="37">
        <f t="shared" si="7"/>
        <v>164213.11475409835</v>
      </c>
      <c r="H154" s="55"/>
      <c r="I154" s="176">
        <v>1</v>
      </c>
      <c r="J154" s="177">
        <v>0</v>
      </c>
      <c r="K154" s="61">
        <f t="shared" si="8"/>
        <v>25200</v>
      </c>
      <c r="L154" s="37">
        <f t="shared" si="9"/>
        <v>0</v>
      </c>
      <c r="M154" s="23"/>
      <c r="N154" s="38">
        <f t="shared" si="10"/>
        <v>0</v>
      </c>
      <c r="O154" s="36">
        <v>2.65</v>
      </c>
      <c r="P154" s="37">
        <f t="shared" si="11"/>
        <v>0</v>
      </c>
      <c r="Q154" s="23"/>
    </row>
    <row r="155" spans="1:17" s="167" customFormat="1" ht="16.5" customHeight="1" x14ac:dyDescent="0.25">
      <c r="A155" s="23"/>
      <c r="B155" s="268"/>
      <c r="C155" s="222"/>
      <c r="D155" s="64" t="s">
        <v>73</v>
      </c>
      <c r="E155" s="65">
        <v>0</v>
      </c>
      <c r="F155" s="63">
        <f t="shared" si="6"/>
        <v>2.8278688524590168</v>
      </c>
      <c r="G155" s="66">
        <f t="shared" si="7"/>
        <v>0</v>
      </c>
      <c r="H155" s="55"/>
      <c r="I155" s="178">
        <v>1</v>
      </c>
      <c r="J155" s="179">
        <v>0</v>
      </c>
      <c r="K155" s="62">
        <f t="shared" si="8"/>
        <v>0</v>
      </c>
      <c r="L155" s="66">
        <f t="shared" si="9"/>
        <v>0</v>
      </c>
      <c r="M155" s="23"/>
      <c r="N155" s="67">
        <f t="shared" si="10"/>
        <v>0</v>
      </c>
      <c r="O155" s="63">
        <v>3.45</v>
      </c>
      <c r="P155" s="66">
        <f t="shared" si="11"/>
        <v>0</v>
      </c>
      <c r="Q155" s="23"/>
    </row>
    <row r="156" spans="1:17" s="167" customFormat="1" ht="16.5" customHeight="1" thickBot="1" x14ac:dyDescent="0.3">
      <c r="A156" s="23"/>
      <c r="B156" s="268"/>
      <c r="C156" s="223"/>
      <c r="D156" s="68" t="s">
        <v>74</v>
      </c>
      <c r="E156" s="39">
        <v>0</v>
      </c>
      <c r="F156" s="40">
        <f t="shared" si="6"/>
        <v>4.7131147540983607</v>
      </c>
      <c r="G156" s="41">
        <f t="shared" si="7"/>
        <v>0</v>
      </c>
      <c r="H156" s="55"/>
      <c r="I156" s="180">
        <v>1</v>
      </c>
      <c r="J156" s="181">
        <v>0</v>
      </c>
      <c r="K156" s="69">
        <f t="shared" si="8"/>
        <v>0</v>
      </c>
      <c r="L156" s="41">
        <f t="shared" si="9"/>
        <v>0</v>
      </c>
      <c r="M156" s="23"/>
      <c r="N156" s="42">
        <f t="shared" si="10"/>
        <v>0</v>
      </c>
      <c r="O156" s="40">
        <v>5.75</v>
      </c>
      <c r="P156" s="41">
        <f t="shared" si="11"/>
        <v>0</v>
      </c>
      <c r="Q156" s="23"/>
    </row>
    <row r="157" spans="1:17" s="167" customFormat="1" ht="16.5" customHeight="1" thickTop="1" x14ac:dyDescent="0.25">
      <c r="A157" s="23"/>
      <c r="B157" s="268"/>
      <c r="C157" s="220" t="s">
        <v>3</v>
      </c>
      <c r="D157" s="58" t="s">
        <v>70</v>
      </c>
      <c r="E157" s="31">
        <v>453600</v>
      </c>
      <c r="F157" s="32">
        <f t="shared" si="6"/>
        <v>2.0491803278688523</v>
      </c>
      <c r="G157" s="33">
        <f t="shared" si="7"/>
        <v>2788524.590163934</v>
      </c>
      <c r="H157" s="55"/>
      <c r="I157" s="174">
        <v>1</v>
      </c>
      <c r="J157" s="175">
        <v>0</v>
      </c>
      <c r="K157" s="59">
        <f t="shared" si="8"/>
        <v>453600</v>
      </c>
      <c r="L157" s="33">
        <f t="shared" si="9"/>
        <v>0</v>
      </c>
      <c r="M157" s="23"/>
      <c r="N157" s="34">
        <f t="shared" si="10"/>
        <v>0</v>
      </c>
      <c r="O157" s="32">
        <v>2.5</v>
      </c>
      <c r="P157" s="33">
        <f t="shared" si="11"/>
        <v>0</v>
      </c>
      <c r="Q157" s="23"/>
    </row>
    <row r="158" spans="1:17" s="167" customFormat="1" ht="16.5" customHeight="1" x14ac:dyDescent="0.25">
      <c r="A158" s="23"/>
      <c r="B158" s="268"/>
      <c r="C158" s="221"/>
      <c r="D158" s="60" t="s">
        <v>71</v>
      </c>
      <c r="E158" s="35">
        <v>378000</v>
      </c>
      <c r="F158" s="36">
        <f t="shared" si="6"/>
        <v>2.377049180327869</v>
      </c>
      <c r="G158" s="37">
        <f t="shared" si="7"/>
        <v>2695573.7704918035</v>
      </c>
      <c r="H158" s="55"/>
      <c r="I158" s="176">
        <v>1</v>
      </c>
      <c r="J158" s="177">
        <v>0</v>
      </c>
      <c r="K158" s="61">
        <f t="shared" si="8"/>
        <v>378000</v>
      </c>
      <c r="L158" s="37">
        <f t="shared" si="9"/>
        <v>0</v>
      </c>
      <c r="M158" s="23"/>
      <c r="N158" s="38">
        <f t="shared" si="10"/>
        <v>0</v>
      </c>
      <c r="O158" s="36">
        <v>2.9</v>
      </c>
      <c r="P158" s="37">
        <f t="shared" si="11"/>
        <v>0</v>
      </c>
      <c r="Q158" s="23"/>
    </row>
    <row r="159" spans="1:17" s="167" customFormat="1" ht="16.5" customHeight="1" x14ac:dyDescent="0.25">
      <c r="A159" s="23"/>
      <c r="B159" s="268"/>
      <c r="C159" s="221"/>
      <c r="D159" s="60" t="s">
        <v>72</v>
      </c>
      <c r="E159" s="35">
        <v>50400</v>
      </c>
      <c r="F159" s="36">
        <f t="shared" si="6"/>
        <v>2.418032786885246</v>
      </c>
      <c r="G159" s="37">
        <f t="shared" si="7"/>
        <v>365606.55737704923</v>
      </c>
      <c r="H159" s="55"/>
      <c r="I159" s="178">
        <v>1</v>
      </c>
      <c r="J159" s="177">
        <v>0</v>
      </c>
      <c r="K159" s="61">
        <f t="shared" si="8"/>
        <v>50400</v>
      </c>
      <c r="L159" s="37">
        <f t="shared" si="9"/>
        <v>0</v>
      </c>
      <c r="M159" s="23"/>
      <c r="N159" s="38">
        <f t="shared" si="10"/>
        <v>0</v>
      </c>
      <c r="O159" s="36">
        <v>2.95</v>
      </c>
      <c r="P159" s="37">
        <f t="shared" si="11"/>
        <v>0</v>
      </c>
      <c r="Q159" s="23"/>
    </row>
    <row r="160" spans="1:17" s="167" customFormat="1" ht="16.5" customHeight="1" x14ac:dyDescent="0.25">
      <c r="A160" s="23"/>
      <c r="B160" s="268"/>
      <c r="C160" s="222"/>
      <c r="D160" s="64" t="s">
        <v>73</v>
      </c>
      <c r="E160" s="65">
        <v>0</v>
      </c>
      <c r="F160" s="63">
        <f t="shared" si="6"/>
        <v>3.0737704918032787</v>
      </c>
      <c r="G160" s="66">
        <f t="shared" si="7"/>
        <v>0</v>
      </c>
      <c r="H160" s="55"/>
      <c r="I160" s="178">
        <v>1</v>
      </c>
      <c r="J160" s="179">
        <v>0</v>
      </c>
      <c r="K160" s="62">
        <f t="shared" si="8"/>
        <v>0</v>
      </c>
      <c r="L160" s="66">
        <f t="shared" si="9"/>
        <v>0</v>
      </c>
      <c r="M160" s="23"/>
      <c r="N160" s="67">
        <f t="shared" si="10"/>
        <v>0</v>
      </c>
      <c r="O160" s="63">
        <v>3.75</v>
      </c>
      <c r="P160" s="66">
        <f t="shared" si="11"/>
        <v>0</v>
      </c>
      <c r="Q160" s="23"/>
    </row>
    <row r="161" spans="1:17" s="167" customFormat="1" ht="16.5" customHeight="1" thickBot="1" x14ac:dyDescent="0.3">
      <c r="A161" s="23"/>
      <c r="B161" s="268"/>
      <c r="C161" s="223"/>
      <c r="D161" s="68" t="s">
        <v>74</v>
      </c>
      <c r="E161" s="39">
        <v>0</v>
      </c>
      <c r="F161" s="40">
        <f t="shared" si="6"/>
        <v>4.9590163934426226</v>
      </c>
      <c r="G161" s="41">
        <f t="shared" si="7"/>
        <v>0</v>
      </c>
      <c r="H161" s="55"/>
      <c r="I161" s="180">
        <v>1</v>
      </c>
      <c r="J161" s="181">
        <v>0</v>
      </c>
      <c r="K161" s="69">
        <f t="shared" si="8"/>
        <v>0</v>
      </c>
      <c r="L161" s="41">
        <f t="shared" si="9"/>
        <v>0</v>
      </c>
      <c r="M161" s="23"/>
      <c r="N161" s="42">
        <f t="shared" si="10"/>
        <v>0</v>
      </c>
      <c r="O161" s="40">
        <v>6.05</v>
      </c>
      <c r="P161" s="41">
        <f t="shared" si="11"/>
        <v>0</v>
      </c>
      <c r="Q161" s="23"/>
    </row>
    <row r="162" spans="1:17" s="167" customFormat="1" ht="16.5" customHeight="1" thickTop="1" x14ac:dyDescent="0.25">
      <c r="A162" s="23"/>
      <c r="B162" s="268"/>
      <c r="C162" s="220" t="s">
        <v>4</v>
      </c>
      <c r="D162" s="58" t="s">
        <v>70</v>
      </c>
      <c r="E162" s="31">
        <v>1965600</v>
      </c>
      <c r="F162" s="32">
        <f t="shared" si="6"/>
        <v>2.6229508196721314</v>
      </c>
      <c r="G162" s="33">
        <f t="shared" si="7"/>
        <v>15467016.393442623</v>
      </c>
      <c r="H162" s="55"/>
      <c r="I162" s="174">
        <v>1</v>
      </c>
      <c r="J162" s="175">
        <v>0</v>
      </c>
      <c r="K162" s="59">
        <f t="shared" si="8"/>
        <v>1965600</v>
      </c>
      <c r="L162" s="33">
        <f t="shared" si="9"/>
        <v>0</v>
      </c>
      <c r="M162" s="23"/>
      <c r="N162" s="34">
        <f t="shared" si="10"/>
        <v>0</v>
      </c>
      <c r="O162" s="32">
        <v>3.2</v>
      </c>
      <c r="P162" s="33">
        <f t="shared" si="11"/>
        <v>0</v>
      </c>
      <c r="Q162" s="23"/>
    </row>
    <row r="163" spans="1:17" s="167" customFormat="1" ht="16.5" customHeight="1" x14ac:dyDescent="0.25">
      <c r="A163" s="23"/>
      <c r="B163" s="268"/>
      <c r="C163" s="221"/>
      <c r="D163" s="60" t="s">
        <v>71</v>
      </c>
      <c r="E163" s="35">
        <v>1411200.0000000002</v>
      </c>
      <c r="F163" s="36">
        <f t="shared" si="6"/>
        <v>3.1147540983606556</v>
      </c>
      <c r="G163" s="37">
        <f t="shared" si="7"/>
        <v>13186622.950819675</v>
      </c>
      <c r="H163" s="55"/>
      <c r="I163" s="176">
        <v>1</v>
      </c>
      <c r="J163" s="177">
        <v>0</v>
      </c>
      <c r="K163" s="61">
        <f t="shared" si="8"/>
        <v>1411200</v>
      </c>
      <c r="L163" s="37">
        <f t="shared" si="9"/>
        <v>0</v>
      </c>
      <c r="M163" s="23"/>
      <c r="N163" s="38">
        <f t="shared" si="10"/>
        <v>0</v>
      </c>
      <c r="O163" s="36">
        <v>3.8</v>
      </c>
      <c r="P163" s="37">
        <f t="shared" si="11"/>
        <v>0</v>
      </c>
      <c r="Q163" s="23"/>
    </row>
    <row r="164" spans="1:17" s="167" customFormat="1" ht="16.5" customHeight="1" x14ac:dyDescent="0.25">
      <c r="A164" s="23"/>
      <c r="B164" s="268"/>
      <c r="C164" s="221"/>
      <c r="D164" s="60" t="s">
        <v>72</v>
      </c>
      <c r="E164" s="35">
        <v>100800</v>
      </c>
      <c r="F164" s="36">
        <f t="shared" si="6"/>
        <v>3.1557377049180331</v>
      </c>
      <c r="G164" s="37">
        <f t="shared" si="7"/>
        <v>954295.08196721319</v>
      </c>
      <c r="H164" s="55"/>
      <c r="I164" s="178">
        <v>1</v>
      </c>
      <c r="J164" s="177">
        <v>0</v>
      </c>
      <c r="K164" s="61">
        <f t="shared" si="8"/>
        <v>100800</v>
      </c>
      <c r="L164" s="37">
        <f t="shared" si="9"/>
        <v>0</v>
      </c>
      <c r="M164" s="23"/>
      <c r="N164" s="38">
        <f t="shared" si="10"/>
        <v>0</v>
      </c>
      <c r="O164" s="36">
        <v>3.85</v>
      </c>
      <c r="P164" s="37">
        <f t="shared" si="11"/>
        <v>0</v>
      </c>
      <c r="Q164" s="23"/>
    </row>
    <row r="165" spans="1:17" s="167" customFormat="1" ht="16.5" customHeight="1" x14ac:dyDescent="0.25">
      <c r="A165" s="23"/>
      <c r="B165" s="269"/>
      <c r="C165" s="222"/>
      <c r="D165" s="64" t="s">
        <v>73</v>
      </c>
      <c r="E165" s="65">
        <v>0</v>
      </c>
      <c r="F165" s="63">
        <f t="shared" si="6"/>
        <v>3.7295081967213113</v>
      </c>
      <c r="G165" s="66">
        <f t="shared" si="7"/>
        <v>0</v>
      </c>
      <c r="H165" s="55"/>
      <c r="I165" s="178">
        <v>1</v>
      </c>
      <c r="J165" s="179">
        <v>0</v>
      </c>
      <c r="K165" s="62">
        <f t="shared" si="8"/>
        <v>0</v>
      </c>
      <c r="L165" s="66">
        <f t="shared" si="9"/>
        <v>0</v>
      </c>
      <c r="M165" s="23"/>
      <c r="N165" s="67">
        <f t="shared" si="10"/>
        <v>0</v>
      </c>
      <c r="O165" s="63">
        <v>4.55</v>
      </c>
      <c r="P165" s="66">
        <f t="shared" si="11"/>
        <v>0</v>
      </c>
      <c r="Q165" s="23"/>
    </row>
    <row r="166" spans="1:17" s="167" customFormat="1" ht="16.5" customHeight="1" thickBot="1" x14ac:dyDescent="0.3">
      <c r="A166" s="23"/>
      <c r="B166" s="270"/>
      <c r="C166" s="222"/>
      <c r="D166" s="64" t="s">
        <v>74</v>
      </c>
      <c r="E166" s="65">
        <v>0</v>
      </c>
      <c r="F166" s="63">
        <f t="shared" si="6"/>
        <v>5.0409836065573774</v>
      </c>
      <c r="G166" s="66">
        <f t="shared" si="7"/>
        <v>0</v>
      </c>
      <c r="H166" s="55"/>
      <c r="I166" s="180">
        <v>1</v>
      </c>
      <c r="J166" s="179">
        <v>0</v>
      </c>
      <c r="K166" s="62">
        <f t="shared" si="8"/>
        <v>0</v>
      </c>
      <c r="L166" s="66">
        <f t="shared" si="9"/>
        <v>0</v>
      </c>
      <c r="M166" s="23"/>
      <c r="N166" s="42">
        <f t="shared" si="10"/>
        <v>0</v>
      </c>
      <c r="O166" s="40">
        <v>6.15</v>
      </c>
      <c r="P166" s="41">
        <f t="shared" si="11"/>
        <v>0</v>
      </c>
      <c r="Q166" s="23"/>
    </row>
    <row r="167" spans="1:17" s="168" customFormat="1" ht="16.5" customHeight="1" thickTop="1" thickBot="1" x14ac:dyDescent="0.3">
      <c r="A167" s="29"/>
      <c r="B167" s="232" t="s">
        <v>80</v>
      </c>
      <c r="C167" s="233"/>
      <c r="D167" s="233"/>
      <c r="E167" s="70">
        <f>SUM(E152:E166)</f>
        <v>5040000</v>
      </c>
      <c r="F167" s="71"/>
      <c r="G167" s="72">
        <f>SUM(G152:G166)</f>
        <v>39439032.786885254</v>
      </c>
      <c r="H167" s="29"/>
      <c r="I167" s="73"/>
      <c r="J167" s="74"/>
      <c r="K167" s="75">
        <f>SUM(K152:K166)</f>
        <v>5040000</v>
      </c>
      <c r="L167" s="72">
        <f>SUM(L152:L166)</f>
        <v>0</v>
      </c>
      <c r="M167" s="29"/>
      <c r="N167" s="76">
        <f>SUM(N152:N166)</f>
        <v>0</v>
      </c>
      <c r="O167" s="74"/>
      <c r="P167" s="72">
        <f>SUM(P152:P166)</f>
        <v>0</v>
      </c>
      <c r="Q167" s="29"/>
    </row>
    <row r="168" spans="1:17" s="131" customFormat="1" thickTop="1" thickBot="1" x14ac:dyDescent="0.3">
      <c r="A168" s="77"/>
      <c r="B168" s="94"/>
      <c r="C168" s="94"/>
      <c r="D168" s="94"/>
      <c r="E168" s="95"/>
      <c r="F168" s="96"/>
      <c r="G168" s="96"/>
      <c r="H168" s="77"/>
      <c r="I168" s="97"/>
      <c r="J168" s="77"/>
      <c r="K168" s="95"/>
      <c r="L168" s="96"/>
      <c r="M168" s="77"/>
      <c r="N168" s="95"/>
      <c r="O168" s="77"/>
      <c r="P168" s="96"/>
      <c r="Q168" s="77"/>
    </row>
    <row r="169" spans="1:17" s="168" customFormat="1" ht="16.5" thickTop="1" thickBot="1" x14ac:dyDescent="0.3">
      <c r="A169" s="29"/>
      <c r="B169" s="227" t="s">
        <v>81</v>
      </c>
      <c r="C169" s="228"/>
      <c r="D169" s="228"/>
      <c r="E169" s="98">
        <f>E141+E149+E167</f>
        <v>14256000</v>
      </c>
      <c r="F169" s="99"/>
      <c r="G169" s="100">
        <f>G141+G149+G167</f>
        <v>52984003.278688535</v>
      </c>
      <c r="H169" s="29"/>
      <c r="I169" s="101"/>
      <c r="J169" s="102"/>
      <c r="K169" s="103">
        <f>K141+K149+K167</f>
        <v>14256000</v>
      </c>
      <c r="L169" s="100">
        <f>L141+L149+L167</f>
        <v>0</v>
      </c>
      <c r="M169" s="29"/>
      <c r="N169" s="104">
        <f>N141+N149+N167</f>
        <v>0</v>
      </c>
      <c r="O169" s="102"/>
      <c r="P169" s="100">
        <f>P141+P149+P167</f>
        <v>0</v>
      </c>
      <c r="Q169" s="29"/>
    </row>
    <row r="170" spans="1:17" s="131" customFormat="1" thickTop="1" thickBot="1" x14ac:dyDescent="0.3">
      <c r="A170" s="77"/>
      <c r="B170" s="105"/>
      <c r="C170" s="77"/>
      <c r="D170" s="97"/>
      <c r="E170" s="95"/>
      <c r="F170" s="96"/>
      <c r="G170" s="96"/>
      <c r="H170" s="77"/>
      <c r="I170" s="106"/>
      <c r="J170" s="77"/>
      <c r="K170" s="95"/>
      <c r="L170" s="96"/>
      <c r="M170" s="77"/>
      <c r="N170" s="95"/>
      <c r="O170" s="77"/>
      <c r="P170" s="96"/>
      <c r="Q170" s="77"/>
    </row>
    <row r="171" spans="1:17" s="170" customFormat="1" ht="46.5" thickTop="1" thickBot="1" x14ac:dyDescent="0.3">
      <c r="A171" s="30"/>
      <c r="B171" s="229" t="s">
        <v>82</v>
      </c>
      <c r="C171" s="230"/>
      <c r="D171" s="231"/>
      <c r="E171" s="44" t="s">
        <v>87</v>
      </c>
      <c r="F171" s="45" t="s">
        <v>8</v>
      </c>
      <c r="G171" s="46" t="s">
        <v>9</v>
      </c>
      <c r="H171" s="55"/>
      <c r="I171" s="84" t="s">
        <v>66</v>
      </c>
      <c r="J171" s="152" t="s">
        <v>67</v>
      </c>
      <c r="K171" s="154" t="s">
        <v>68</v>
      </c>
      <c r="L171" s="85" t="s">
        <v>9</v>
      </c>
      <c r="M171" s="23"/>
      <c r="N171" s="107" t="s">
        <v>69</v>
      </c>
      <c r="O171" s="47" t="s">
        <v>10</v>
      </c>
      <c r="P171" s="48" t="s">
        <v>9</v>
      </c>
      <c r="Q171" s="30"/>
    </row>
    <row r="172" spans="1:17" s="167" customFormat="1" ht="21.75" customHeight="1" thickTop="1" thickBot="1" x14ac:dyDescent="0.3">
      <c r="A172" s="23"/>
      <c r="B172" s="232" t="s">
        <v>83</v>
      </c>
      <c r="C172" s="233"/>
      <c r="D172" s="234"/>
      <c r="E172" s="108">
        <v>2520000</v>
      </c>
      <c r="F172" s="109">
        <f>O172/1.22</f>
        <v>1.6393442622950821E-2</v>
      </c>
      <c r="G172" s="110">
        <f>E172*F172*3</f>
        <v>123934.42622950819</v>
      </c>
      <c r="H172" s="55"/>
      <c r="I172" s="111">
        <f>K167/E167</f>
        <v>1</v>
      </c>
      <c r="J172" s="172">
        <v>0</v>
      </c>
      <c r="K172" s="112">
        <f>ROUND(E172*I172,0)</f>
        <v>2520000</v>
      </c>
      <c r="L172" s="113">
        <f>(K172*J172)*3</f>
        <v>0</v>
      </c>
      <c r="M172" s="23"/>
      <c r="N172" s="42">
        <f>ROUND(E172-K172,0)</f>
        <v>0</v>
      </c>
      <c r="O172" s="40">
        <v>0.02</v>
      </c>
      <c r="P172" s="41">
        <f>(N172*O172)*3</f>
        <v>0</v>
      </c>
      <c r="Q172" s="23"/>
    </row>
    <row r="173" spans="1:17" s="167" customFormat="1" ht="27.75" customHeight="1" thickTop="1" thickBot="1" x14ac:dyDescent="0.3">
      <c r="A173" s="23"/>
      <c r="B173" s="235" t="s">
        <v>7</v>
      </c>
      <c r="C173" s="236"/>
      <c r="D173" s="237"/>
      <c r="E173" s="108">
        <v>5040000</v>
      </c>
      <c r="F173" s="109">
        <f>O173/1.22</f>
        <v>0.57377049180327866</v>
      </c>
      <c r="G173" s="110">
        <f>E173*F173*3</f>
        <v>8675409.8360655736</v>
      </c>
      <c r="H173" s="55"/>
      <c r="I173" s="114">
        <f>K167/E167</f>
        <v>1</v>
      </c>
      <c r="J173" s="173">
        <v>0</v>
      </c>
      <c r="K173" s="115">
        <f>ROUND(E173*I173,0)</f>
        <v>5040000</v>
      </c>
      <c r="L173" s="110">
        <f>(K173*J173)*3</f>
        <v>0</v>
      </c>
      <c r="M173" s="23"/>
      <c r="N173" s="42">
        <f>ROUND(E173-K173,0)</f>
        <v>0</v>
      </c>
      <c r="O173" s="40">
        <v>0.7</v>
      </c>
      <c r="P173" s="41">
        <f>(N173*O173)*3</f>
        <v>0</v>
      </c>
      <c r="Q173" s="23"/>
    </row>
    <row r="174" spans="1:17" s="131" customFormat="1" thickTop="1" thickBot="1" x14ac:dyDescent="0.3">
      <c r="A174" s="77"/>
      <c r="B174" s="94"/>
      <c r="C174" s="94"/>
      <c r="D174" s="94"/>
      <c r="E174" s="95"/>
      <c r="F174" s="96"/>
      <c r="G174" s="96"/>
      <c r="H174" s="77"/>
      <c r="I174" s="116"/>
      <c r="J174" s="171"/>
      <c r="K174" s="95"/>
      <c r="L174" s="96"/>
      <c r="M174" s="77"/>
      <c r="N174" s="95"/>
      <c r="O174" s="96"/>
      <c r="P174" s="96"/>
      <c r="Q174" s="77"/>
    </row>
    <row r="175" spans="1:17" s="168" customFormat="1" ht="16.5" thickTop="1" thickBot="1" x14ac:dyDescent="0.3">
      <c r="A175" s="29"/>
      <c r="B175" s="227" t="s">
        <v>84</v>
      </c>
      <c r="C175" s="228"/>
      <c r="D175" s="228"/>
      <c r="E175" s="98">
        <f>SUM(E172:E173)</f>
        <v>7560000</v>
      </c>
      <c r="F175" s="99"/>
      <c r="G175" s="100">
        <f>SUM(G172:G173)</f>
        <v>8799344.2622950822</v>
      </c>
      <c r="H175" s="29"/>
      <c r="I175" s="101"/>
      <c r="J175" s="102"/>
      <c r="K175" s="103">
        <f>SUM(K172:K173)</f>
        <v>7560000</v>
      </c>
      <c r="L175" s="100">
        <f>SUM(L172:L173)</f>
        <v>0</v>
      </c>
      <c r="M175" s="29"/>
      <c r="N175" s="104">
        <f>SUM(N172:N173)</f>
        <v>0</v>
      </c>
      <c r="O175" s="102"/>
      <c r="P175" s="100">
        <f>SUM(P172:P173)</f>
        <v>0</v>
      </c>
      <c r="Q175" s="29"/>
    </row>
    <row r="176" spans="1:17" s="131" customFormat="1" thickTop="1" thickBot="1" x14ac:dyDescent="0.3">
      <c r="A176" s="77"/>
      <c r="B176" s="105"/>
      <c r="C176" s="77"/>
      <c r="D176" s="97"/>
      <c r="E176" s="95"/>
      <c r="F176" s="96"/>
      <c r="G176" s="96"/>
      <c r="H176" s="77"/>
      <c r="I176" s="117"/>
      <c r="J176" s="77"/>
      <c r="K176" s="77"/>
      <c r="L176" s="96"/>
      <c r="M176" s="77"/>
      <c r="N176" s="95"/>
      <c r="O176" s="77"/>
      <c r="P176" s="96"/>
      <c r="Q176" s="77"/>
    </row>
    <row r="177" spans="1:17" s="144" customFormat="1" ht="32.25" customHeight="1" thickTop="1" thickBot="1" x14ac:dyDescent="0.3">
      <c r="A177" s="142"/>
      <c r="B177" s="238" t="s">
        <v>96</v>
      </c>
      <c r="C177" s="238"/>
      <c r="D177" s="238"/>
      <c r="E177" s="238"/>
      <c r="F177" s="239">
        <f>ROUND(G169+G175,0)</f>
        <v>61783348</v>
      </c>
      <c r="G177" s="239"/>
      <c r="H177" s="142"/>
      <c r="I177" s="205" t="s">
        <v>59</v>
      </c>
      <c r="J177" s="205"/>
      <c r="K177" s="205"/>
      <c r="L177" s="143">
        <f>L169+L175</f>
        <v>0</v>
      </c>
      <c r="M177" s="142"/>
      <c r="N177" s="205" t="s">
        <v>6</v>
      </c>
      <c r="O177" s="205"/>
      <c r="P177" s="143">
        <f>P169+P175</f>
        <v>0</v>
      </c>
      <c r="Q177" s="142"/>
    </row>
    <row r="178" spans="1:17" ht="14.25" thickTop="1" thickBot="1" x14ac:dyDescent="0.3">
      <c r="A178" s="23"/>
      <c r="B178" s="49"/>
      <c r="C178" s="23"/>
      <c r="D178" s="24"/>
      <c r="E178" s="25"/>
      <c r="F178" s="26"/>
      <c r="G178" s="26"/>
      <c r="H178" s="23"/>
      <c r="I178" s="50"/>
      <c r="J178" s="23"/>
      <c r="K178" s="23"/>
      <c r="L178" s="26"/>
      <c r="M178" s="23"/>
      <c r="N178" s="25"/>
      <c r="O178" s="23"/>
      <c r="P178" s="26"/>
      <c r="Q178" s="23"/>
    </row>
    <row r="179" spans="1:17" s="5" customFormat="1" ht="33" customHeight="1" thickTop="1" thickBot="1" x14ac:dyDescent="0.3">
      <c r="A179" s="145"/>
      <c r="B179" s="146"/>
      <c r="C179" s="146"/>
      <c r="D179" s="146"/>
      <c r="E179" s="145"/>
      <c r="F179" s="145"/>
      <c r="G179" s="145"/>
      <c r="H179" s="145"/>
      <c r="I179" s="1"/>
      <c r="J179" s="206" t="s">
        <v>11</v>
      </c>
      <c r="K179" s="207"/>
      <c r="L179" s="207"/>
      <c r="M179" s="207"/>
      <c r="N179" s="208"/>
      <c r="O179" s="209">
        <f>L177+P177</f>
        <v>0</v>
      </c>
      <c r="P179" s="210"/>
      <c r="Q179" s="145"/>
    </row>
    <row r="180" spans="1:17" s="1" customFormat="1" ht="15.75" thickTop="1" thickBot="1" x14ac:dyDescent="0.3">
      <c r="A180" s="147"/>
      <c r="B180" s="148"/>
      <c r="C180" s="148"/>
      <c r="D180" s="148"/>
      <c r="E180" s="147"/>
      <c r="F180" s="147"/>
      <c r="G180" s="147"/>
      <c r="H180" s="147"/>
      <c r="J180" s="145"/>
      <c r="K180" s="145"/>
      <c r="L180" s="147"/>
      <c r="M180" s="147"/>
      <c r="N180" s="147"/>
      <c r="O180" s="147"/>
      <c r="P180" s="147"/>
      <c r="Q180" s="147"/>
    </row>
    <row r="181" spans="1:17" s="1" customFormat="1" ht="27" customHeight="1" thickTop="1" thickBot="1" x14ac:dyDescent="0.3">
      <c r="D181" s="2"/>
      <c r="E181" s="3"/>
      <c r="F181" s="4"/>
      <c r="G181" s="4"/>
      <c r="J181" s="5"/>
      <c r="K181" s="5"/>
      <c r="L181" s="211" t="s">
        <v>92</v>
      </c>
      <c r="M181" s="212"/>
      <c r="N181" s="212"/>
      <c r="O181" s="213"/>
      <c r="P181" s="149">
        <f>(F177-O179)/F177</f>
        <v>1</v>
      </c>
    </row>
    <row r="182" spans="1:17" ht="13.5" thickTop="1" x14ac:dyDescent="0.25">
      <c r="J182" s="22"/>
    </row>
    <row r="183" spans="1:17" x14ac:dyDescent="0.25"/>
    <row r="184" spans="1:17" x14ac:dyDescent="0.25"/>
    <row r="185" spans="1:17" x14ac:dyDescent="0.25"/>
    <row r="186" spans="1:17" x14ac:dyDescent="0.25"/>
    <row r="187" spans="1:17" s="8" customFormat="1" ht="30" customHeight="1" x14ac:dyDescent="0.25">
      <c r="B187" s="214" t="s">
        <v>22</v>
      </c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</row>
    <row r="188" spans="1:17" s="1" customFormat="1" ht="15" thickBot="1" x14ac:dyDescent="0.3">
      <c r="D188" s="2"/>
      <c r="E188" s="3"/>
      <c r="F188" s="4"/>
      <c r="G188" s="4"/>
      <c r="K188" s="5"/>
    </row>
    <row r="189" spans="1:17" s="1" customFormat="1" ht="62.25" customHeight="1" thickTop="1" x14ac:dyDescent="0.25">
      <c r="B189" s="323" t="s">
        <v>30</v>
      </c>
      <c r="C189" s="324"/>
      <c r="D189" s="324"/>
      <c r="E189" s="324"/>
      <c r="F189" s="324"/>
      <c r="G189" s="324"/>
      <c r="H189" s="324"/>
      <c r="I189" s="324"/>
      <c r="J189" s="324"/>
      <c r="K189" s="324"/>
      <c r="L189" s="324"/>
      <c r="M189" s="324"/>
      <c r="N189" s="324"/>
      <c r="O189" s="324"/>
      <c r="P189" s="325"/>
    </row>
    <row r="190" spans="1:17" s="1" customFormat="1" ht="14.25" x14ac:dyDescent="0.25">
      <c r="B190" s="326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8"/>
    </row>
    <row r="191" spans="1:17" s="52" customFormat="1" ht="30" customHeight="1" x14ac:dyDescent="0.25">
      <c r="B191" s="197" t="s">
        <v>23</v>
      </c>
      <c r="C191" s="198"/>
      <c r="D191" s="198"/>
      <c r="E191" s="199"/>
      <c r="F191" s="200"/>
      <c r="G191" s="200"/>
      <c r="H191" s="200"/>
      <c r="I191" s="201"/>
      <c r="J191" s="202"/>
      <c r="K191" s="203"/>
      <c r="L191" s="203"/>
      <c r="M191" s="203"/>
      <c r="N191" s="203"/>
      <c r="O191" s="203"/>
      <c r="P191" s="204"/>
    </row>
    <row r="192" spans="1:17" s="52" customFormat="1" ht="14.25" x14ac:dyDescent="0.25">
      <c r="B192" s="319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4"/>
    </row>
    <row r="193" spans="2:16" s="52" customFormat="1" ht="29.25" customHeight="1" x14ac:dyDescent="0.25">
      <c r="B193" s="197" t="s">
        <v>24</v>
      </c>
      <c r="C193" s="198"/>
      <c r="D193" s="198"/>
      <c r="E193" s="320"/>
      <c r="F193" s="321"/>
      <c r="G193" s="321"/>
      <c r="H193" s="321"/>
      <c r="I193" s="321"/>
      <c r="J193" s="321"/>
      <c r="K193" s="321"/>
      <c r="L193" s="321"/>
      <c r="M193" s="321"/>
      <c r="N193" s="321"/>
      <c r="O193" s="322"/>
      <c r="P193" s="53"/>
    </row>
    <row r="194" spans="2:16" s="1" customFormat="1" ht="7.5" customHeight="1" x14ac:dyDescent="0.25">
      <c r="B194" s="194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6"/>
    </row>
    <row r="195" spans="2:16" s="1" customFormat="1" ht="18.75" customHeight="1" x14ac:dyDescent="0.25">
      <c r="B195" s="224" t="s">
        <v>25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6"/>
    </row>
    <row r="196" spans="2:16" s="1" customFormat="1" ht="9.75" customHeight="1" thickBot="1" x14ac:dyDescent="0.3">
      <c r="B196" s="256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8"/>
    </row>
    <row r="197" spans="2:16" s="7" customFormat="1" ht="27" customHeight="1" thickTop="1" x14ac:dyDescent="0.25">
      <c r="D197" s="9"/>
      <c r="E197" s="11"/>
      <c r="F197" s="12"/>
      <c r="G197" s="12"/>
      <c r="K197" s="13"/>
    </row>
    <row r="198" spans="2:16" s="7" customFormat="1" ht="32.25" customHeight="1" x14ac:dyDescent="0.25">
      <c r="D198" s="9"/>
      <c r="E198" s="11"/>
      <c r="F198" s="12"/>
      <c r="G198" s="12"/>
      <c r="K198" s="13"/>
    </row>
    <row r="199" spans="2:16" s="7" customFormat="1" ht="56.25" customHeight="1" x14ac:dyDescent="0.25">
      <c r="B199" s="190" t="s">
        <v>31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</row>
    <row r="200" spans="2:16" s="7" customFormat="1" ht="15.75" thickBot="1" x14ac:dyDescent="0.3">
      <c r="D200" s="9"/>
      <c r="E200" s="11"/>
      <c r="F200" s="12"/>
      <c r="G200" s="12"/>
      <c r="K200" s="13"/>
    </row>
    <row r="201" spans="2:16" s="1" customFormat="1" ht="67.5" customHeight="1" thickTop="1" thickBot="1" x14ac:dyDescent="0.3">
      <c r="D201" s="313" t="s">
        <v>29</v>
      </c>
      <c r="E201" s="314"/>
      <c r="F201" s="314"/>
      <c r="G201" s="314"/>
      <c r="H201" s="314"/>
      <c r="I201" s="315"/>
      <c r="J201" s="241" t="s">
        <v>28</v>
      </c>
      <c r="K201" s="242"/>
      <c r="L201" s="215" t="s">
        <v>27</v>
      </c>
      <c r="M201" s="215"/>
      <c r="N201" s="215"/>
      <c r="O201" s="215" t="s">
        <v>26</v>
      </c>
      <c r="P201" s="215"/>
    </row>
    <row r="202" spans="2:16" s="7" customFormat="1" ht="40.5" customHeight="1" thickTop="1" thickBot="1" x14ac:dyDescent="0.3">
      <c r="B202" s="191">
        <v>1</v>
      </c>
      <c r="C202" s="193"/>
      <c r="D202" s="316"/>
      <c r="E202" s="317"/>
      <c r="F202" s="317"/>
      <c r="G202" s="317"/>
      <c r="H202" s="317"/>
      <c r="I202" s="318"/>
      <c r="J202" s="187"/>
      <c r="K202" s="189"/>
      <c r="L202" s="240"/>
      <c r="M202" s="240"/>
      <c r="N202" s="240"/>
      <c r="O202" s="240"/>
      <c r="P202" s="240"/>
    </row>
    <row r="203" spans="2:16" s="7" customFormat="1" ht="40.5" customHeight="1" thickTop="1" thickBot="1" x14ac:dyDescent="0.3">
      <c r="B203" s="191">
        <v>2</v>
      </c>
      <c r="C203" s="193"/>
      <c r="D203" s="316"/>
      <c r="E203" s="317"/>
      <c r="F203" s="317"/>
      <c r="G203" s="317"/>
      <c r="H203" s="317"/>
      <c r="I203" s="318"/>
      <c r="J203" s="187"/>
      <c r="K203" s="189"/>
      <c r="L203" s="240"/>
      <c r="M203" s="240"/>
      <c r="N203" s="240"/>
      <c r="O203" s="240"/>
      <c r="P203" s="240"/>
    </row>
    <row r="204" spans="2:16" s="7" customFormat="1" ht="40.5" customHeight="1" thickTop="1" thickBot="1" x14ac:dyDescent="0.3">
      <c r="B204" s="191">
        <v>3</v>
      </c>
      <c r="C204" s="193"/>
      <c r="D204" s="316"/>
      <c r="E204" s="317"/>
      <c r="F204" s="317"/>
      <c r="G204" s="317"/>
      <c r="H204" s="317"/>
      <c r="I204" s="318"/>
      <c r="J204" s="187"/>
      <c r="K204" s="189"/>
      <c r="L204" s="240"/>
      <c r="M204" s="240"/>
      <c r="N204" s="240"/>
      <c r="O204" s="240"/>
      <c r="P204" s="240"/>
    </row>
    <row r="205" spans="2:16" s="7" customFormat="1" ht="40.5" customHeight="1" thickTop="1" thickBot="1" x14ac:dyDescent="0.3">
      <c r="B205" s="191">
        <v>4</v>
      </c>
      <c r="C205" s="193"/>
      <c r="D205" s="316"/>
      <c r="E205" s="317"/>
      <c r="F205" s="317"/>
      <c r="G205" s="317"/>
      <c r="H205" s="317"/>
      <c r="I205" s="318"/>
      <c r="J205" s="187"/>
      <c r="K205" s="189"/>
      <c r="L205" s="240"/>
      <c r="M205" s="240"/>
      <c r="N205" s="240"/>
      <c r="O205" s="240"/>
      <c r="P205" s="240"/>
    </row>
    <row r="206" spans="2:16" s="7" customFormat="1" ht="40.5" customHeight="1" thickTop="1" thickBot="1" x14ac:dyDescent="0.3">
      <c r="B206" s="191">
        <v>5</v>
      </c>
      <c r="C206" s="193"/>
      <c r="D206" s="316"/>
      <c r="E206" s="317"/>
      <c r="F206" s="317"/>
      <c r="G206" s="317"/>
      <c r="H206" s="317"/>
      <c r="I206" s="318"/>
      <c r="J206" s="187"/>
      <c r="K206" s="189"/>
      <c r="L206" s="240"/>
      <c r="M206" s="240"/>
      <c r="N206" s="240"/>
      <c r="O206" s="240"/>
      <c r="P206" s="240"/>
    </row>
    <row r="207" spans="2:16" s="7" customFormat="1" ht="40.5" customHeight="1" thickTop="1" thickBot="1" x14ac:dyDescent="0.3">
      <c r="B207" s="191">
        <v>6</v>
      </c>
      <c r="C207" s="193"/>
      <c r="D207" s="316"/>
      <c r="E207" s="317"/>
      <c r="F207" s="317"/>
      <c r="G207" s="317"/>
      <c r="H207" s="317"/>
      <c r="I207" s="318"/>
      <c r="J207" s="187"/>
      <c r="K207" s="189"/>
      <c r="L207" s="240"/>
      <c r="M207" s="240"/>
      <c r="N207" s="240"/>
      <c r="O207" s="240"/>
      <c r="P207" s="240"/>
    </row>
    <row r="208" spans="2:16" s="7" customFormat="1" ht="15.75" thickTop="1" x14ac:dyDescent="0.25">
      <c r="D208" s="9"/>
      <c r="E208" s="11"/>
      <c r="F208" s="12"/>
      <c r="G208" s="12"/>
      <c r="K208" s="13"/>
    </row>
    <row r="209" spans="2:16" s="7" customFormat="1" ht="15" x14ac:dyDescent="0.25">
      <c r="D209" s="9"/>
      <c r="E209" s="11"/>
      <c r="F209" s="12"/>
      <c r="G209" s="12"/>
      <c r="K209" s="13"/>
    </row>
    <row r="210" spans="2:16" s="7" customFormat="1" ht="54.75" customHeight="1" thickBot="1" x14ac:dyDescent="0.3">
      <c r="B210" s="190" t="s">
        <v>58</v>
      </c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</row>
    <row r="211" spans="2:16" s="7" customFormat="1" ht="98.25" customHeight="1" thickTop="1" thickBot="1" x14ac:dyDescent="0.3">
      <c r="B211" s="187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9"/>
    </row>
    <row r="212" spans="2:16" s="7" customFormat="1" ht="15.75" thickTop="1" x14ac:dyDescent="0.25">
      <c r="D212" s="9"/>
      <c r="E212" s="11"/>
      <c r="F212" s="12"/>
      <c r="G212" s="12"/>
      <c r="K212" s="13"/>
    </row>
    <row r="213" spans="2:16" s="7" customFormat="1" ht="15" x14ac:dyDescent="0.25">
      <c r="D213" s="9"/>
      <c r="E213" s="11"/>
      <c r="F213" s="12"/>
      <c r="G213" s="12"/>
      <c r="K213" s="13"/>
    </row>
    <row r="214" spans="2:16" s="7" customFormat="1" ht="30" customHeight="1" x14ac:dyDescent="0.25">
      <c r="B214" s="190" t="s">
        <v>33</v>
      </c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</row>
    <row r="215" spans="2:16" s="7" customFormat="1" ht="15.75" thickBot="1" x14ac:dyDescent="0.3">
      <c r="D215" s="9"/>
      <c r="E215" s="11"/>
      <c r="F215" s="12"/>
      <c r="G215" s="12"/>
      <c r="K215" s="13"/>
    </row>
    <row r="216" spans="2:16" s="7" customFormat="1" ht="36" customHeight="1" thickTop="1" thickBot="1" x14ac:dyDescent="0.3">
      <c r="B216" s="191" t="s">
        <v>34</v>
      </c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3"/>
    </row>
    <row r="217" spans="2:16" s="1" customFormat="1" ht="15" thickTop="1" x14ac:dyDescent="0.25">
      <c r="B217" s="194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6"/>
    </row>
    <row r="218" spans="2:16" s="52" customFormat="1" ht="30" customHeight="1" x14ac:dyDescent="0.25">
      <c r="B218" s="197" t="s">
        <v>23</v>
      </c>
      <c r="C218" s="198"/>
      <c r="D218" s="198"/>
      <c r="E218" s="199"/>
      <c r="F218" s="200"/>
      <c r="G218" s="200"/>
      <c r="H218" s="200"/>
      <c r="I218" s="201"/>
      <c r="J218" s="202"/>
      <c r="K218" s="203"/>
      <c r="L218" s="203"/>
      <c r="M218" s="203"/>
      <c r="N218" s="203"/>
      <c r="O218" s="203"/>
      <c r="P218" s="204"/>
    </row>
    <row r="219" spans="2:16" s="52" customFormat="1" ht="14.25" x14ac:dyDescent="0.25">
      <c r="B219" s="319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4"/>
    </row>
    <row r="220" spans="2:16" s="52" customFormat="1" ht="29.25" customHeight="1" x14ac:dyDescent="0.25">
      <c r="B220" s="197" t="s">
        <v>24</v>
      </c>
      <c r="C220" s="198"/>
      <c r="D220" s="198"/>
      <c r="E220" s="320"/>
      <c r="F220" s="321"/>
      <c r="G220" s="321"/>
      <c r="H220" s="321"/>
      <c r="I220" s="321"/>
      <c r="J220" s="321"/>
      <c r="K220" s="321"/>
      <c r="L220" s="321"/>
      <c r="M220" s="321"/>
      <c r="N220" s="321"/>
      <c r="O220" s="322"/>
      <c r="P220" s="53"/>
    </row>
    <row r="221" spans="2:16" s="1" customFormat="1" ht="7.5" customHeight="1" x14ac:dyDescent="0.25">
      <c r="B221" s="194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6"/>
    </row>
    <row r="222" spans="2:16" s="1" customFormat="1" ht="18.75" customHeight="1" x14ac:dyDescent="0.25">
      <c r="B222" s="224" t="s">
        <v>25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6"/>
    </row>
    <row r="223" spans="2:16" s="1" customFormat="1" ht="9.75" customHeight="1" thickBot="1" x14ac:dyDescent="0.3">
      <c r="B223" s="256"/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8"/>
    </row>
    <row r="224" spans="2:16" s="7" customFormat="1" ht="15.75" thickTop="1" x14ac:dyDescent="0.25">
      <c r="D224" s="9"/>
      <c r="E224" s="11"/>
      <c r="F224" s="12"/>
      <c r="G224" s="12"/>
      <c r="K224" s="13"/>
    </row>
    <row r="225" spans="2:16" s="7" customFormat="1" ht="15" x14ac:dyDescent="0.25">
      <c r="D225" s="9"/>
      <c r="E225" s="11"/>
      <c r="F225" s="12"/>
      <c r="G225" s="12"/>
      <c r="K225" s="13"/>
    </row>
    <row r="226" spans="2:16" s="7" customFormat="1" ht="15" x14ac:dyDescent="0.25">
      <c r="D226" s="9"/>
      <c r="E226" s="11"/>
      <c r="F226" s="12"/>
      <c r="G226" s="12"/>
      <c r="K226" s="13"/>
    </row>
    <row r="227" spans="2:16" s="7" customFormat="1" ht="15" x14ac:dyDescent="0.25">
      <c r="D227" s="9"/>
      <c r="E227" s="11"/>
      <c r="F227" s="12"/>
      <c r="G227" s="12"/>
      <c r="K227" s="13"/>
    </row>
    <row r="228" spans="2:16" s="7" customFormat="1" ht="15" x14ac:dyDescent="0.25">
      <c r="D228" s="9"/>
      <c r="E228" s="11"/>
      <c r="F228" s="12"/>
      <c r="G228" s="12"/>
      <c r="K228" s="13"/>
    </row>
    <row r="229" spans="2:16" s="7" customFormat="1" ht="15" x14ac:dyDescent="0.25">
      <c r="D229" s="9"/>
      <c r="E229" s="11"/>
      <c r="F229" s="12"/>
      <c r="G229" s="12"/>
      <c r="K229" s="13"/>
    </row>
    <row r="230" spans="2:16" s="7" customFormat="1" ht="15" x14ac:dyDescent="0.25">
      <c r="D230" s="9"/>
      <c r="E230" s="11"/>
      <c r="F230" s="12"/>
      <c r="G230" s="12"/>
      <c r="K230" s="13"/>
    </row>
    <row r="231" spans="2:16" s="8" customFormat="1" ht="30" customHeight="1" x14ac:dyDescent="0.25">
      <c r="B231" s="190" t="s">
        <v>35</v>
      </c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</row>
    <row r="232" spans="2:16" s="7" customFormat="1" ht="15" x14ac:dyDescent="0.25">
      <c r="D232" s="9"/>
      <c r="E232" s="11"/>
      <c r="F232" s="12"/>
      <c r="G232" s="12"/>
      <c r="K232" s="13"/>
    </row>
    <row r="233" spans="2:16" s="7" customFormat="1" ht="15" x14ac:dyDescent="0.25">
      <c r="B233" s="216" t="s">
        <v>47</v>
      </c>
      <c r="C233" s="216"/>
      <c r="D233" s="216"/>
      <c r="E233" s="216"/>
      <c r="F233" s="216"/>
      <c r="G233" s="216"/>
      <c r="H233" s="216"/>
      <c r="I233" s="216"/>
      <c r="K233" s="13"/>
    </row>
    <row r="234" spans="2:16" s="7" customFormat="1" ht="15" x14ac:dyDescent="0.25">
      <c r="D234" s="9"/>
      <c r="E234" s="11"/>
      <c r="F234" s="12"/>
      <c r="G234" s="12"/>
      <c r="K234" s="13"/>
    </row>
    <row r="235" spans="2:16" s="7" customFormat="1" ht="45" customHeight="1" x14ac:dyDescent="0.25">
      <c r="B235" s="216" t="s">
        <v>40</v>
      </c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</row>
    <row r="236" spans="2:16" s="7" customFormat="1" ht="42.75" customHeight="1" x14ac:dyDescent="0.25">
      <c r="B236" s="216" t="s">
        <v>39</v>
      </c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</row>
    <row r="237" spans="2:16" s="7" customFormat="1" ht="49.5" customHeight="1" x14ac:dyDescent="0.25">
      <c r="B237" s="216" t="s">
        <v>38</v>
      </c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</row>
    <row r="238" spans="2:16" s="7" customFormat="1" ht="47.25" customHeight="1" x14ac:dyDescent="0.25">
      <c r="B238" s="216" t="s">
        <v>36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</row>
    <row r="239" spans="2:16" s="7" customFormat="1" ht="24.75" customHeight="1" x14ac:dyDescent="0.25">
      <c r="B239" s="216" t="s">
        <v>37</v>
      </c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</row>
    <row r="240" spans="2:16" s="7" customFormat="1" ht="59.25" customHeight="1" x14ac:dyDescent="0.25">
      <c r="B240" s="216" t="s">
        <v>41</v>
      </c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</row>
    <row r="241" spans="2:16" s="7" customFormat="1" ht="15" x14ac:dyDescent="0.25">
      <c r="D241" s="9"/>
      <c r="E241" s="11"/>
      <c r="F241" s="12"/>
      <c r="G241" s="12"/>
      <c r="K241" s="13"/>
    </row>
    <row r="242" spans="2:16" s="7" customFormat="1" ht="33" customHeight="1" x14ac:dyDescent="0.25">
      <c r="B242" s="252"/>
      <c r="C242" s="253"/>
      <c r="D242" s="253"/>
      <c r="E242" s="253"/>
      <c r="F242" s="253"/>
      <c r="G242" s="253"/>
      <c r="H242" s="253"/>
      <c r="I242" s="254"/>
      <c r="K242" s="13"/>
      <c r="L242" s="249"/>
      <c r="M242" s="250"/>
      <c r="N242" s="250"/>
      <c r="O242" s="251"/>
    </row>
    <row r="243" spans="2:16" s="7" customFormat="1" ht="18.75" customHeight="1" x14ac:dyDescent="0.25">
      <c r="D243" s="15" t="s">
        <v>44</v>
      </c>
      <c r="E243" s="15"/>
      <c r="F243" s="12"/>
      <c r="G243" s="12"/>
      <c r="K243" s="13"/>
      <c r="L243" s="6" t="s">
        <v>45</v>
      </c>
    </row>
    <row r="244" spans="2:16" s="7" customFormat="1" ht="18.75" customHeight="1" x14ac:dyDescent="0.25">
      <c r="D244" s="9"/>
      <c r="E244" s="15"/>
      <c r="F244" s="12"/>
      <c r="G244" s="12"/>
      <c r="K244" s="13"/>
      <c r="L244" s="6"/>
    </row>
    <row r="245" spans="2:16" s="7" customFormat="1" ht="15" x14ac:dyDescent="0.25">
      <c r="D245" s="9"/>
      <c r="E245" s="11"/>
      <c r="F245" s="12"/>
      <c r="G245" s="12"/>
      <c r="K245" s="13"/>
    </row>
    <row r="246" spans="2:16" s="7" customFormat="1" ht="49.5" customHeight="1" x14ac:dyDescent="0.25">
      <c r="B246" s="184"/>
      <c r="C246" s="185"/>
      <c r="D246" s="185"/>
      <c r="E246" s="185"/>
      <c r="F246" s="185"/>
      <c r="G246" s="185"/>
      <c r="H246" s="185"/>
      <c r="I246" s="186"/>
      <c r="K246" s="13"/>
      <c r="L246" s="184"/>
      <c r="M246" s="185"/>
      <c r="N246" s="185"/>
      <c r="O246" s="186"/>
    </row>
    <row r="247" spans="2:16" s="6" customFormat="1" ht="18.75" customHeight="1" x14ac:dyDescent="0.25">
      <c r="D247" s="54" t="s">
        <v>42</v>
      </c>
      <c r="E247" s="15"/>
      <c r="F247" s="16"/>
      <c r="G247" s="16"/>
      <c r="K247" s="17"/>
      <c r="L247" s="6" t="s">
        <v>43</v>
      </c>
    </row>
    <row r="248" spans="2:16" s="6" customFormat="1" x14ac:dyDescent="0.25">
      <c r="D248" s="14"/>
      <c r="E248" s="15"/>
      <c r="F248" s="16"/>
      <c r="G248" s="16"/>
      <c r="K248" s="17"/>
    </row>
    <row r="249" spans="2:16" s="6" customFormat="1" x14ac:dyDescent="0.25">
      <c r="D249" s="14"/>
      <c r="E249" s="15"/>
      <c r="F249" s="16"/>
      <c r="G249" s="16"/>
      <c r="K249" s="17"/>
    </row>
    <row r="250" spans="2:16" s="6" customFormat="1" ht="23.25" customHeight="1" x14ac:dyDescent="0.25">
      <c r="B250" s="255" t="s">
        <v>46</v>
      </c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</row>
    <row r="251" spans="2:16" s="6" customFormat="1" ht="23.25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</row>
    <row r="252" spans="2:16" s="6" customFormat="1" x14ac:dyDescent="0.25">
      <c r="D252" s="14"/>
      <c r="E252" s="15"/>
      <c r="F252" s="16"/>
      <c r="G252" s="16"/>
      <c r="K252" s="17"/>
    </row>
    <row r="253" spans="2:16" s="7" customFormat="1" ht="49.5" customHeight="1" x14ac:dyDescent="0.25">
      <c r="B253" s="184"/>
      <c r="C253" s="185"/>
      <c r="D253" s="185"/>
      <c r="E253" s="185"/>
      <c r="F253" s="185"/>
      <c r="G253" s="185"/>
      <c r="H253" s="185"/>
      <c r="I253" s="186"/>
      <c r="K253" s="13"/>
      <c r="L253" s="184"/>
      <c r="M253" s="185"/>
      <c r="N253" s="185"/>
      <c r="O253" s="186"/>
    </row>
    <row r="254" spans="2:16" s="6" customFormat="1" ht="18.75" customHeight="1" x14ac:dyDescent="0.25">
      <c r="D254" s="54" t="s">
        <v>42</v>
      </c>
      <c r="E254" s="15"/>
      <c r="F254" s="16"/>
      <c r="G254" s="16"/>
      <c r="K254" s="17"/>
      <c r="L254" s="6" t="s">
        <v>43</v>
      </c>
    </row>
    <row r="255" spans="2:16" s="6" customFormat="1" x14ac:dyDescent="0.25">
      <c r="D255" s="14"/>
      <c r="E255" s="15"/>
      <c r="F255" s="16"/>
      <c r="G255" s="16"/>
      <c r="K255" s="17"/>
    </row>
    <row r="256" spans="2:16" s="6" customFormat="1" x14ac:dyDescent="0.25">
      <c r="D256" s="14"/>
      <c r="E256" s="15"/>
      <c r="F256" s="16"/>
      <c r="G256" s="16"/>
      <c r="K256" s="17"/>
    </row>
    <row r="257" spans="2:15" s="7" customFormat="1" ht="49.5" customHeight="1" x14ac:dyDescent="0.25">
      <c r="B257" s="184"/>
      <c r="C257" s="185"/>
      <c r="D257" s="185"/>
      <c r="E257" s="185"/>
      <c r="F257" s="185"/>
      <c r="G257" s="185"/>
      <c r="H257" s="185"/>
      <c r="I257" s="186"/>
      <c r="K257" s="13"/>
      <c r="L257" s="184"/>
      <c r="M257" s="185"/>
      <c r="N257" s="185"/>
      <c r="O257" s="186"/>
    </row>
    <row r="258" spans="2:15" s="6" customFormat="1" ht="18.75" customHeight="1" x14ac:dyDescent="0.25">
      <c r="D258" s="54" t="s">
        <v>42</v>
      </c>
      <c r="E258" s="15"/>
      <c r="F258" s="16"/>
      <c r="G258" s="16"/>
      <c r="K258" s="17"/>
      <c r="L258" s="6" t="s">
        <v>43</v>
      </c>
    </row>
    <row r="259" spans="2:15" s="6" customFormat="1" x14ac:dyDescent="0.25">
      <c r="D259" s="14"/>
      <c r="E259" s="15"/>
      <c r="F259" s="16"/>
      <c r="G259" s="16"/>
      <c r="K259" s="17"/>
    </row>
    <row r="260" spans="2:15" s="6" customFormat="1" x14ac:dyDescent="0.25">
      <c r="D260" s="14"/>
      <c r="E260" s="15"/>
      <c r="F260" s="16"/>
      <c r="G260" s="16"/>
      <c r="K260" s="17"/>
    </row>
    <row r="261" spans="2:15" s="7" customFormat="1" ht="49.5" customHeight="1" x14ac:dyDescent="0.25">
      <c r="B261" s="184"/>
      <c r="C261" s="185"/>
      <c r="D261" s="185"/>
      <c r="E261" s="185"/>
      <c r="F261" s="185"/>
      <c r="G261" s="185"/>
      <c r="H261" s="185"/>
      <c r="I261" s="186"/>
      <c r="K261" s="13"/>
      <c r="L261" s="184"/>
      <c r="M261" s="185"/>
      <c r="N261" s="185"/>
      <c r="O261" s="186"/>
    </row>
    <row r="262" spans="2:15" s="6" customFormat="1" ht="18.75" customHeight="1" x14ac:dyDescent="0.25">
      <c r="D262" s="54" t="s">
        <v>42</v>
      </c>
      <c r="E262" s="15"/>
      <c r="F262" s="16"/>
      <c r="G262" s="16"/>
      <c r="K262" s="17"/>
      <c r="L262" s="6" t="s">
        <v>43</v>
      </c>
    </row>
    <row r="263" spans="2:15" s="6" customFormat="1" x14ac:dyDescent="0.25">
      <c r="D263" s="14"/>
      <c r="E263" s="15"/>
      <c r="F263" s="16"/>
      <c r="G263" s="16"/>
      <c r="K263" s="17"/>
    </row>
    <row r="264" spans="2:15" s="6" customFormat="1" x14ac:dyDescent="0.25">
      <c r="D264" s="14"/>
      <c r="E264" s="15"/>
      <c r="F264" s="16"/>
      <c r="G264" s="16"/>
      <c r="K264" s="17"/>
    </row>
    <row r="265" spans="2:15" s="7" customFormat="1" ht="49.5" customHeight="1" x14ac:dyDescent="0.25">
      <c r="B265" s="184"/>
      <c r="C265" s="185"/>
      <c r="D265" s="185"/>
      <c r="E265" s="185"/>
      <c r="F265" s="185"/>
      <c r="G265" s="185"/>
      <c r="H265" s="185"/>
      <c r="I265" s="186"/>
      <c r="K265" s="13"/>
      <c r="L265" s="184"/>
      <c r="M265" s="185"/>
      <c r="N265" s="185"/>
      <c r="O265" s="186"/>
    </row>
    <row r="266" spans="2:15" s="6" customFormat="1" ht="18.75" customHeight="1" x14ac:dyDescent="0.25">
      <c r="D266" s="54" t="s">
        <v>42</v>
      </c>
      <c r="E266" s="15"/>
      <c r="F266" s="16"/>
      <c r="G266" s="16"/>
      <c r="K266" s="17"/>
      <c r="L266" s="6" t="s">
        <v>43</v>
      </c>
    </row>
    <row r="267" spans="2:15" x14ac:dyDescent="0.25"/>
    <row r="268" spans="2:15" x14ac:dyDescent="0.25"/>
    <row r="269" spans="2:15" s="7" customFormat="1" ht="49.5" customHeight="1" x14ac:dyDescent="0.25">
      <c r="B269" s="184"/>
      <c r="C269" s="185"/>
      <c r="D269" s="185"/>
      <c r="E269" s="185"/>
      <c r="F269" s="185"/>
      <c r="G269" s="185"/>
      <c r="H269" s="185"/>
      <c r="I269" s="186"/>
      <c r="K269" s="13"/>
      <c r="L269" s="184"/>
      <c r="M269" s="185"/>
      <c r="N269" s="185"/>
      <c r="O269" s="186"/>
    </row>
    <row r="270" spans="2:15" s="6" customFormat="1" ht="18.75" customHeight="1" x14ac:dyDescent="0.25">
      <c r="D270" s="54" t="s">
        <v>42</v>
      </c>
      <c r="E270" s="15"/>
      <c r="F270" s="16"/>
      <c r="G270" s="16"/>
      <c r="K270" s="17"/>
      <c r="L270" s="6" t="s">
        <v>43</v>
      </c>
    </row>
    <row r="271" spans="2:15" x14ac:dyDescent="0.25"/>
    <row r="272" spans="2:15" x14ac:dyDescent="0.25"/>
    <row r="273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</sheetData>
  <sheetProtection algorithmName="SHA-512" hashValue="pv/5AkHUandj9131zvqgcsTo9StphB7mKC2AqCXQ2MFbt7w5r4cNkoMrFI2RzZtV9eN+4o6FIN4Ryn+Y3HuD8Q==" saltValue="aDQwctuwm1yghUTD44mMZQ==" spinCount="100000" sheet="1" objects="1" scenarios="1" selectLockedCells="1"/>
  <mergeCells count="157">
    <mergeCell ref="B115:P115"/>
    <mergeCell ref="B116:P116"/>
    <mergeCell ref="B117:P117"/>
    <mergeCell ref="B219:P219"/>
    <mergeCell ref="B220:D220"/>
    <mergeCell ref="E220:O220"/>
    <mergeCell ref="B221:P221"/>
    <mergeCell ref="E193:O193"/>
    <mergeCell ref="B194:P194"/>
    <mergeCell ref="B192:P192"/>
    <mergeCell ref="B193:D193"/>
    <mergeCell ref="B189:P189"/>
    <mergeCell ref="E191:I191"/>
    <mergeCell ref="J191:P191"/>
    <mergeCell ref="B167:D167"/>
    <mergeCell ref="B190:P190"/>
    <mergeCell ref="B191:D191"/>
    <mergeCell ref="B204:C204"/>
    <mergeCell ref="B205:C205"/>
    <mergeCell ref="J205:K205"/>
    <mergeCell ref="B196:P196"/>
    <mergeCell ref="B195:P195"/>
    <mergeCell ref="O202:P202"/>
    <mergeCell ref="O203:P203"/>
    <mergeCell ref="B65:P65"/>
    <mergeCell ref="E58:L58"/>
    <mergeCell ref="L269:O269"/>
    <mergeCell ref="J207:K207"/>
    <mergeCell ref="D201:I201"/>
    <mergeCell ref="D202:I202"/>
    <mergeCell ref="D203:I203"/>
    <mergeCell ref="D204:I204"/>
    <mergeCell ref="D205:I205"/>
    <mergeCell ref="D206:I206"/>
    <mergeCell ref="D207:I207"/>
    <mergeCell ref="B269:I269"/>
    <mergeCell ref="B231:P231"/>
    <mergeCell ref="J204:K204"/>
    <mergeCell ref="B206:C206"/>
    <mergeCell ref="J206:K206"/>
    <mergeCell ref="B210:P210"/>
    <mergeCell ref="L206:N206"/>
    <mergeCell ref="L207:N207"/>
    <mergeCell ref="O206:P206"/>
    <mergeCell ref="O207:P207"/>
    <mergeCell ref="B207:C207"/>
    <mergeCell ref="L204:N204"/>
    <mergeCell ref="L205:N205"/>
    <mergeCell ref="B22:P22"/>
    <mergeCell ref="G82:L82"/>
    <mergeCell ref="F86:O86"/>
    <mergeCell ref="B72:P72"/>
    <mergeCell ref="B76:P76"/>
    <mergeCell ref="B2:P2"/>
    <mergeCell ref="B20:P20"/>
    <mergeCell ref="B21:P21"/>
    <mergeCell ref="G34:L34"/>
    <mergeCell ref="G35:L35"/>
    <mergeCell ref="G36:L36"/>
    <mergeCell ref="E67:P67"/>
    <mergeCell ref="E69:G69"/>
    <mergeCell ref="B74:P74"/>
    <mergeCell ref="B67:D67"/>
    <mergeCell ref="B69:D69"/>
    <mergeCell ref="E28:O28"/>
    <mergeCell ref="E29:O29"/>
    <mergeCell ref="E30:O30"/>
    <mergeCell ref="E31:O31"/>
    <mergeCell ref="B58:D58"/>
    <mergeCell ref="B60:C60"/>
    <mergeCell ref="B62:J62"/>
    <mergeCell ref="I69:K69"/>
    <mergeCell ref="M60:P60"/>
    <mergeCell ref="C131:C135"/>
    <mergeCell ref="C136:C140"/>
    <mergeCell ref="B141:D141"/>
    <mergeCell ref="B143:B148"/>
    <mergeCell ref="C144:C148"/>
    <mergeCell ref="B149:D149"/>
    <mergeCell ref="B151:B166"/>
    <mergeCell ref="C152:C156"/>
    <mergeCell ref="C157:C161"/>
    <mergeCell ref="C162:C166"/>
    <mergeCell ref="B75:P75"/>
    <mergeCell ref="B73:P73"/>
    <mergeCell ref="I122:K122"/>
    <mergeCell ref="N122:O122"/>
    <mergeCell ref="B124:G124"/>
    <mergeCell ref="I124:L124"/>
    <mergeCell ref="G89:I89"/>
    <mergeCell ref="J89:K89"/>
    <mergeCell ref="F84:I84"/>
    <mergeCell ref="B120:P120"/>
    <mergeCell ref="L69:O69"/>
    <mergeCell ref="D60:K60"/>
    <mergeCell ref="B64:P64"/>
    <mergeCell ref="N124:P124"/>
    <mergeCell ref="B111:P111"/>
    <mergeCell ref="B113:P113"/>
    <mergeCell ref="B114:P114"/>
    <mergeCell ref="L265:O265"/>
    <mergeCell ref="B54:P54"/>
    <mergeCell ref="B253:I253"/>
    <mergeCell ref="L253:O253"/>
    <mergeCell ref="B257:I257"/>
    <mergeCell ref="L257:O257"/>
    <mergeCell ref="B261:I261"/>
    <mergeCell ref="L261:O261"/>
    <mergeCell ref="L242:O242"/>
    <mergeCell ref="B242:I242"/>
    <mergeCell ref="B246:I246"/>
    <mergeCell ref="L246:O246"/>
    <mergeCell ref="B250:P250"/>
    <mergeCell ref="B236:P236"/>
    <mergeCell ref="B237:P237"/>
    <mergeCell ref="B238:P238"/>
    <mergeCell ref="B239:P239"/>
    <mergeCell ref="B240:P240"/>
    <mergeCell ref="B223:P223"/>
    <mergeCell ref="B233:I233"/>
    <mergeCell ref="B125:B140"/>
    <mergeCell ref="C126:C130"/>
    <mergeCell ref="B222:P222"/>
    <mergeCell ref="B169:D169"/>
    <mergeCell ref="B171:D171"/>
    <mergeCell ref="B172:D172"/>
    <mergeCell ref="B173:D173"/>
    <mergeCell ref="B175:D175"/>
    <mergeCell ref="B177:E177"/>
    <mergeCell ref="F177:G177"/>
    <mergeCell ref="I177:K177"/>
    <mergeCell ref="O204:P204"/>
    <mergeCell ref="O205:P205"/>
    <mergeCell ref="L202:N202"/>
    <mergeCell ref="L203:N203"/>
    <mergeCell ref="J201:K201"/>
    <mergeCell ref="J202:K202"/>
    <mergeCell ref="O201:P201"/>
    <mergeCell ref="B202:C202"/>
    <mergeCell ref="B203:C203"/>
    <mergeCell ref="B265:I265"/>
    <mergeCell ref="B211:P211"/>
    <mergeCell ref="B214:P214"/>
    <mergeCell ref="B216:P216"/>
    <mergeCell ref="B217:P217"/>
    <mergeCell ref="B218:D218"/>
    <mergeCell ref="E218:I218"/>
    <mergeCell ref="J218:P218"/>
    <mergeCell ref="N177:O177"/>
    <mergeCell ref="J179:N179"/>
    <mergeCell ref="O179:P179"/>
    <mergeCell ref="L181:O181"/>
    <mergeCell ref="J203:K203"/>
    <mergeCell ref="B187:P187"/>
    <mergeCell ref="B199:P199"/>
    <mergeCell ref="L201:N201"/>
    <mergeCell ref="B235:P235"/>
  </mergeCells>
  <pageMargins left="0.17" right="0.19" top="0.27559055118110237" bottom="0.47244094488188981" header="0.15748031496062992" footer="0.31496062992125984"/>
  <pageSetup paperSize="9" scale="62" fitToHeight="0" orientation="portrait" horizontalDpi="1200" verticalDpi="0" r:id="rId1"/>
  <headerFooter>
    <oddFooter>&amp;LScheda offerta economica Lotto 2&amp;Rpagina &amp;P di &amp;N</oddFooter>
  </headerFooter>
  <rowBreaks count="4" manualBreakCount="4">
    <brk id="49" max="21" man="1"/>
    <brk id="118" max="16" man="1"/>
    <brk id="184" max="16" man="1"/>
    <brk id="226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68EE8B2A-E451-45BB-91A0-3A02EEAB856B}"/>
</file>

<file path=customXml/itemProps2.xml><?xml version="1.0" encoding="utf-8"?>
<ds:datastoreItem xmlns:ds="http://schemas.openxmlformats.org/officeDocument/2006/customXml" ds:itemID="{D6B55E27-C6A6-4562-BD7E-34BC1F271492}"/>
</file>

<file path=customXml/itemProps3.xml><?xml version="1.0" encoding="utf-8"?>
<ds:datastoreItem xmlns:ds="http://schemas.openxmlformats.org/officeDocument/2006/customXml" ds:itemID="{90F59765-1190-4898-9BE2-564D9DA11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 economica LOTTO 2</vt:lpstr>
      <vt:lpstr>'offerta economica LOTTO 2'!Area_stampa</vt:lpstr>
      <vt:lpstr>'offerta economica LOTTO 2'!Titoli_stampa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4B - Offerta Economica LOTTO 2</dc:title>
  <dc:creator/>
  <cp:lastModifiedBy/>
  <dcterms:created xsi:type="dcterms:W3CDTF">2015-10-09T12:06:22Z</dcterms:created>
  <dcterms:modified xsi:type="dcterms:W3CDTF">2016-05-30T10:23:43Z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