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54.xml" ContentType="application/vnd.openxmlformats-officedocument.drawingml.chart+xml"/>
  <Override PartName="/xl/charts/chart53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7.xml" ContentType="application/vnd.openxmlformats-officedocument.drawing+xml"/>
  <Override PartName="/xl/charts/chart61.xml" ContentType="application/vnd.openxmlformats-officedocument.drawingml.chart+xml"/>
  <Override PartName="/xl/charts/chart60.xml" ContentType="application/vnd.openxmlformats-officedocument.drawingml.chart+xml"/>
  <Override PartName="/xl/charts/chart59.xml" ContentType="application/vnd.openxmlformats-officedocument.drawingml.chart+xml"/>
  <Override PartName="/xl/charts/chart58.xml" ContentType="application/vnd.openxmlformats-officedocument.drawingml.chart+xml"/>
  <Override PartName="/xl/charts/chart57.xml" ContentType="application/vnd.openxmlformats-officedocument.drawingml.chart+xml"/>
  <Override PartName="/xl/charts/chart49.xml" ContentType="application/vnd.openxmlformats-officedocument.drawingml.chart+xml"/>
  <Override PartName="/xl/charts/chart48.xml" ContentType="application/vnd.openxmlformats-officedocument.drawingml.chart+xml"/>
  <Override PartName="/xl/charts/chart47.xml" ContentType="application/vnd.openxmlformats-officedocument.drawingml.chart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/chart36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45.xml" ContentType="application/vnd.openxmlformats-officedocument.drawingml.chart+xml"/>
  <Override PartName="/xl/charts/chart44.xml" ContentType="application/vnd.openxmlformats-officedocument.drawingml.chart+xml"/>
  <Override PartName="/xl/charts/chart43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charts/chart66.xml" ContentType="application/vnd.openxmlformats-officedocument.drawingml.chart+xml"/>
  <Override PartName="/xl/charts/chart65.xml" ContentType="application/vnd.openxmlformats-officedocument.drawingml.chart+xml"/>
  <Override PartName="/xl/charts/chart35.xml" ContentType="application/vnd.openxmlformats-officedocument.drawingml.chart+xml"/>
  <Override PartName="/xl/charts/chart37.xml" ContentType="application/vnd.openxmlformats-officedocument.drawingml.chart+xml"/>
  <Override PartName="/xl/charts/chart33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chart34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charts/chart13.xml" ContentType="application/vnd.openxmlformats-officedocument.drawingml.chart+xml"/>
  <Override PartName="/xl/charts/chart9.xml" ContentType="application/vnd.openxmlformats-officedocument.drawingml.chart+xml"/>
  <Override PartName="/xl/charts/chart15.xml" ContentType="application/vnd.openxmlformats-officedocument.drawingml.chart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charts/chart14.xml" ContentType="application/vnd.openxmlformats-officedocument.drawingml.chart+xml"/>
  <Override PartName="/xl/charts/chart21.xml" ContentType="application/vnd.openxmlformats-officedocument.drawingml.chart+xml"/>
  <Override PartName="/xl/charts/chart20.xml" ContentType="application/vnd.openxmlformats-officedocument.drawingml.chart+xml"/>
  <Override PartName="/xl/charts/chart26.xml" ContentType="application/vnd.openxmlformats-officedocument.drawingml.chart+xml"/>
  <Override PartName="/xl/drawings/drawing4.xml" ContentType="application/vnd.openxmlformats-officedocument.drawing+xml"/>
  <Override PartName="/xl/charts/chart27.xml" ContentType="application/vnd.openxmlformats-officedocument.drawingml.chart+xml"/>
  <Override PartName="/xl/charts/chart32.xml" ContentType="application/vnd.openxmlformats-officedocument.drawingml.chart+xml"/>
  <Override PartName="/xl/charts/chart31.xml" ContentType="application/vnd.openxmlformats-officedocument.drawingml.chart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charts/chart19.xml" ContentType="application/vnd.openxmlformats-officedocument.drawingml.chart+xml"/>
  <Override PartName="/xl/charts/chart22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AAA.DOCUMENTI\00A SIS_IPC\04. STEFANIA\FLUSSI PENSIONAMENTO\2020_2TRIM\OSSERVATORIO\"/>
    </mc:Choice>
  </mc:AlternateContent>
  <bookViews>
    <workbookView xWindow="-110" yWindow="-110" windowWidth="19420" windowHeight="10560" tabRatio="1000" activeTab="1"/>
  </bookViews>
  <sheets>
    <sheet name="Indice_Tavole" sheetId="8239" r:id="rId1"/>
    <sheet name="Riepilogo" sheetId="8173" r:id="rId2"/>
    <sheet name="TrimFPLD_tot" sheetId="8170" r:id="rId3"/>
    <sheet name="FPLD_tot" sheetId="16" r:id="rId4"/>
    <sheet name="TrimFPLD_conEC" sheetId="8223" r:id="rId5"/>
    <sheet name="Fpld_conEC" sheetId="8224" r:id="rId6"/>
    <sheet name="TrimCDCM" sheetId="8225" r:id="rId7"/>
    <sheet name="CDCM" sheetId="8227" r:id="rId8"/>
    <sheet name="TrimART" sheetId="8228" r:id="rId9"/>
    <sheet name="ART" sheetId="8231" r:id="rId10"/>
    <sheet name="TrimCOMM" sheetId="8232" r:id="rId11"/>
    <sheet name="COMM" sheetId="8233" r:id="rId12"/>
    <sheet name="TrimPARA" sheetId="8234" r:id="rId13"/>
    <sheet name="PARA" sheetId="8235" r:id="rId14"/>
    <sheet name="TrimAS" sheetId="8214" r:id="rId15"/>
    <sheet name="APPENDICE" sheetId="8238" r:id="rId16"/>
  </sheets>
  <definedNames>
    <definedName name="_xlnm.Print_Area" localSheetId="15">APPENDICE!$A$1:$G$76</definedName>
    <definedName name="_xlnm.Print_Area" localSheetId="9">ART!$A$1:$L$237</definedName>
    <definedName name="_xlnm.Print_Area" localSheetId="7">CDCM!$A$1:$L$237</definedName>
    <definedName name="_xlnm.Print_Area" localSheetId="11">COMM!$A$1:$L$237</definedName>
    <definedName name="_xlnm.Print_Area" localSheetId="5">Fpld_conEC!$A$1:$L$237</definedName>
    <definedName name="_xlnm.Print_Area" localSheetId="3">FPLD_tot!$A$1:$L$237</definedName>
    <definedName name="_xlnm.Print_Area" localSheetId="0">Indice_Tavole!$A$1:$G$64</definedName>
    <definedName name="_xlnm.Print_Area" localSheetId="13">PARA!$A$1:$L$237</definedName>
    <definedName name="_xlnm.Print_Area" localSheetId="1">Riepilogo!$A$1:$K$71,Riepilogo!$A$72:$E$116</definedName>
    <definedName name="_xlnm.Print_Area" localSheetId="8">TrimART!$A$1:$K$33</definedName>
    <definedName name="_xlnm.Print_Area" localSheetId="14">TrimAS!$A$1:$G$33</definedName>
    <definedName name="_xlnm.Print_Area" localSheetId="6">TrimCDCM!$A$1:$K$33</definedName>
    <definedName name="_xlnm.Print_Area" localSheetId="10">TrimCOMM!$A$1:$K$33</definedName>
    <definedName name="_xlnm.Print_Area" localSheetId="4">TrimFPLD_conEC!$A$1:$K$33</definedName>
    <definedName name="_xlnm.Print_Area" localSheetId="2">TrimFPLD_tot!$A$1:$K$33</definedName>
    <definedName name="_xlnm.Print_Area" localSheetId="12">TrimPARA!$A$1:$K$33</definedName>
    <definedName name="OLE_LINK1" localSheetId="15">APPENDICE!#REF!</definedName>
    <definedName name="OLE_LINK6" localSheetId="0">Indice_Tavole!#REF!</definedName>
    <definedName name="OLE_LINK7" localSheetId="0">Indice_Tavole!#REF!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173" l="1"/>
  <c r="E46" i="8173" l="1"/>
  <c r="D46" i="8173"/>
  <c r="C46" i="8173"/>
  <c r="B46" i="8173"/>
  <c r="E108" i="8173" l="1"/>
  <c r="E106" i="8173"/>
  <c r="E105" i="8173"/>
  <c r="E104" i="8173"/>
  <c r="E103" i="8173"/>
  <c r="E102" i="8173"/>
  <c r="E101" i="8173"/>
  <c r="D108" i="8173"/>
  <c r="D96" i="8173"/>
  <c r="D94" i="8173"/>
  <c r="D93" i="8173"/>
  <c r="D92" i="8173"/>
  <c r="D91" i="8173"/>
  <c r="D90" i="8173"/>
  <c r="D89" i="8173"/>
  <c r="D106" i="8173"/>
  <c r="D105" i="8173"/>
  <c r="D104" i="8173"/>
  <c r="D103" i="8173"/>
  <c r="D102" i="8173"/>
  <c r="D101" i="8173"/>
  <c r="E96" i="8173"/>
  <c r="E94" i="8173"/>
  <c r="E93" i="8173"/>
  <c r="E92" i="8173"/>
  <c r="E91" i="8173"/>
  <c r="E90" i="8173"/>
  <c r="E89" i="8173"/>
  <c r="D63" i="8173"/>
  <c r="E38" i="8173"/>
  <c r="C38" i="8173"/>
  <c r="E37" i="8173"/>
  <c r="D37" i="8173"/>
  <c r="C37" i="8173"/>
  <c r="B37" i="8173"/>
  <c r="E36" i="8173"/>
  <c r="D36" i="8173"/>
  <c r="C36" i="8173"/>
  <c r="B36" i="8173"/>
  <c r="E35" i="8173"/>
  <c r="D35" i="8173"/>
  <c r="C35" i="8173"/>
  <c r="B35" i="8173"/>
  <c r="E34" i="8173"/>
  <c r="D34" i="8173"/>
  <c r="C34" i="8173"/>
  <c r="B34" i="8173"/>
  <c r="E44" i="8173"/>
  <c r="C44" i="8173"/>
  <c r="E43" i="8173"/>
  <c r="D43" i="8173"/>
  <c r="C43" i="8173"/>
  <c r="B43" i="8173"/>
  <c r="E42" i="8173"/>
  <c r="D42" i="8173"/>
  <c r="C42" i="8173"/>
  <c r="B42" i="8173"/>
  <c r="E40" i="8173"/>
  <c r="D40" i="8173"/>
  <c r="C40" i="8173"/>
  <c r="B40" i="8173"/>
  <c r="E32" i="8173"/>
  <c r="C32" i="8173"/>
  <c r="E31" i="8173"/>
  <c r="D31" i="8173"/>
  <c r="C31" i="8173"/>
  <c r="B31" i="8173"/>
  <c r="E30" i="8173"/>
  <c r="D30" i="8173"/>
  <c r="C30" i="8173"/>
  <c r="B30" i="8173"/>
  <c r="E29" i="8173"/>
  <c r="D29" i="8173"/>
  <c r="C29" i="8173"/>
  <c r="B29" i="8173"/>
  <c r="E28" i="8173"/>
  <c r="D28" i="8173"/>
  <c r="C28" i="8173"/>
  <c r="B28" i="8173"/>
  <c r="E26" i="8173"/>
  <c r="C26" i="8173"/>
  <c r="E25" i="8173"/>
  <c r="D25" i="8173"/>
  <c r="C25" i="8173"/>
  <c r="B25" i="8173"/>
  <c r="E24" i="8173"/>
  <c r="D24" i="8173"/>
  <c r="C24" i="8173"/>
  <c r="B24" i="8173"/>
  <c r="E23" i="8173"/>
  <c r="D23" i="8173"/>
  <c r="C23" i="8173"/>
  <c r="B23" i="8173"/>
  <c r="E22" i="8173"/>
  <c r="D22" i="8173"/>
  <c r="C22" i="8173"/>
  <c r="B22" i="8173"/>
  <c r="E20" i="8173"/>
  <c r="E19" i="8173"/>
  <c r="E18" i="8173"/>
  <c r="E17" i="8173"/>
  <c r="E16" i="8173"/>
  <c r="D19" i="8173"/>
  <c r="D18" i="8173"/>
  <c r="D17" i="8173"/>
  <c r="D16" i="8173"/>
  <c r="C20" i="8173"/>
  <c r="C19" i="8173"/>
  <c r="C18" i="8173"/>
  <c r="C17" i="8173"/>
  <c r="C16" i="8173"/>
  <c r="B19" i="8173"/>
  <c r="B18" i="8173"/>
  <c r="B17" i="8173"/>
  <c r="B16" i="8173"/>
  <c r="D44" i="8173" l="1"/>
  <c r="B105" i="8173"/>
  <c r="B44" i="8173"/>
  <c r="B38" i="8173"/>
  <c r="B92" i="8173"/>
  <c r="D32" i="8173"/>
  <c r="B32" i="8173"/>
  <c r="C91" i="8173"/>
  <c r="C90" i="8173"/>
  <c r="C101" i="8173"/>
  <c r="B89" i="8173"/>
  <c r="C89" i="8173"/>
  <c r="B102" i="8173"/>
  <c r="B104" i="8173"/>
  <c r="B26" i="8173"/>
  <c r="B90" i="8173"/>
  <c r="B103" i="8173"/>
  <c r="C102" i="8173"/>
  <c r="B101" i="8173"/>
  <c r="B93" i="8173"/>
  <c r="C104" i="8173"/>
  <c r="B91" i="8173"/>
  <c r="D38" i="8173"/>
  <c r="C92" i="8173"/>
  <c r="C103" i="8173"/>
  <c r="D26" i="8173"/>
  <c r="D57" i="8173"/>
  <c r="E57" i="8173" s="1"/>
  <c r="D56" i="8173"/>
  <c r="E56" i="8173" s="1"/>
  <c r="D55" i="8173"/>
  <c r="E55" i="8173" s="1"/>
  <c r="D20" i="8173"/>
  <c r="D54" i="8173"/>
  <c r="B57" i="8173"/>
  <c r="C57" i="8173" s="1"/>
  <c r="B56" i="8173"/>
  <c r="C56" i="8173" s="1"/>
  <c r="B55" i="8173"/>
  <c r="C55" i="8173" s="1"/>
  <c r="B20" i="8173"/>
  <c r="B54" i="8173"/>
  <c r="E54" i="8173" l="1"/>
  <c r="B108" i="8173"/>
  <c r="C108" i="8173"/>
  <c r="C96" i="8173"/>
  <c r="B96" i="8173"/>
  <c r="D58" i="8173"/>
  <c r="B58" i="8173"/>
  <c r="C54" i="8173"/>
  <c r="E58" i="8173" l="1"/>
  <c r="C58" i="8173"/>
  <c r="B226" i="8235" l="1"/>
  <c r="D220" i="8235"/>
  <c r="C220" i="8235"/>
  <c r="B214" i="8235"/>
  <c r="B188" i="8235"/>
  <c r="D180" i="8235"/>
  <c r="C180" i="8235"/>
  <c r="B172" i="8235"/>
  <c r="B147" i="8235"/>
  <c r="G130" i="8235" s="1"/>
  <c r="D141" i="8235"/>
  <c r="G144" i="8235" s="1"/>
  <c r="C141" i="8235"/>
  <c r="B135" i="8235"/>
  <c r="B112" i="8235"/>
  <c r="G93" i="8235" s="1"/>
  <c r="D105" i="8235"/>
  <c r="G108" i="8235" s="1"/>
  <c r="C105" i="8235"/>
  <c r="B98" i="8235"/>
  <c r="B76" i="8235"/>
  <c r="D66" i="8235"/>
  <c r="C66" i="8235"/>
  <c r="B56" i="8235"/>
  <c r="G26" i="8235"/>
  <c r="G8" i="8235"/>
  <c r="B1" i="8235"/>
  <c r="G1" i="8235" s="1"/>
  <c r="A24" i="8234"/>
  <c r="A15" i="8234"/>
  <c r="B1" i="8233"/>
  <c r="B160" i="8233" s="1"/>
  <c r="B226" i="8233"/>
  <c r="D220" i="8233"/>
  <c r="C220" i="8233"/>
  <c r="B214" i="8233"/>
  <c r="B202" i="8233"/>
  <c r="B188" i="8233"/>
  <c r="D180" i="8233"/>
  <c r="C180" i="8233"/>
  <c r="B172" i="8233"/>
  <c r="B147" i="8233"/>
  <c r="G130" i="8233" s="1"/>
  <c r="D141" i="8233"/>
  <c r="G144" i="8233" s="1"/>
  <c r="C141" i="8233"/>
  <c r="B135" i="8233"/>
  <c r="B123" i="8233"/>
  <c r="B112" i="8233"/>
  <c r="G93" i="8233" s="1"/>
  <c r="D105" i="8233"/>
  <c r="G108" i="8233" s="1"/>
  <c r="C105" i="8233"/>
  <c r="B98" i="8233"/>
  <c r="B86" i="8233"/>
  <c r="B76" i="8233"/>
  <c r="D66" i="8233"/>
  <c r="C66" i="8233"/>
  <c r="B56" i="8233"/>
  <c r="G26" i="8233"/>
  <c r="G8" i="8233"/>
  <c r="G1" i="8233"/>
  <c r="G123" i="8233" s="1"/>
  <c r="A24" i="8232"/>
  <c r="A15" i="8232"/>
  <c r="B1" i="8231"/>
  <c r="G1" i="8231" s="1"/>
  <c r="B226" i="8231"/>
  <c r="D220" i="8231"/>
  <c r="C220" i="8231"/>
  <c r="B214" i="8231"/>
  <c r="B188" i="8231"/>
  <c r="D180" i="8231"/>
  <c r="C180" i="8231"/>
  <c r="B172" i="8231"/>
  <c r="B147" i="8231"/>
  <c r="G130" i="8231" s="1"/>
  <c r="D141" i="8231"/>
  <c r="G144" i="8231" s="1"/>
  <c r="C141" i="8231"/>
  <c r="B135" i="8231"/>
  <c r="B112" i="8231"/>
  <c r="D105" i="8231"/>
  <c r="G108" i="8231" s="1"/>
  <c r="C105" i="8231"/>
  <c r="B98" i="8231"/>
  <c r="G93" i="8231"/>
  <c r="B76" i="8231"/>
  <c r="D66" i="8231"/>
  <c r="C66" i="8231"/>
  <c r="B56" i="8231"/>
  <c r="G26" i="8231"/>
  <c r="G8" i="8231"/>
  <c r="B1" i="8227"/>
  <c r="G1" i="8227" s="1"/>
  <c r="A24" i="8228"/>
  <c r="A15" i="8228"/>
  <c r="B226" i="8227"/>
  <c r="D220" i="8227"/>
  <c r="C220" i="8227"/>
  <c r="B214" i="8227"/>
  <c r="B188" i="8227"/>
  <c r="D180" i="8227"/>
  <c r="C180" i="8227"/>
  <c r="B172" i="8227"/>
  <c r="B147" i="8227"/>
  <c r="G130" i="8227" s="1"/>
  <c r="G144" i="8227"/>
  <c r="D141" i="8227"/>
  <c r="C141" i="8227"/>
  <c r="B135" i="8227"/>
  <c r="B112" i="8227"/>
  <c r="D105" i="8227"/>
  <c r="G108" i="8227" s="1"/>
  <c r="C105" i="8227"/>
  <c r="B98" i="8227"/>
  <c r="G93" i="8227"/>
  <c r="B76" i="8227"/>
  <c r="D66" i="8227"/>
  <c r="C66" i="8227"/>
  <c r="B56" i="8227"/>
  <c r="G26" i="8227"/>
  <c r="G8" i="8227"/>
  <c r="A24" i="8225"/>
  <c r="A15" i="8225"/>
  <c r="B2" i="8224"/>
  <c r="B124" i="8224" s="1"/>
  <c r="B1" i="8224"/>
  <c r="G1" i="8224" s="1"/>
  <c r="B226" i="8224"/>
  <c r="D220" i="8224"/>
  <c r="C220" i="8224"/>
  <c r="B214" i="8224"/>
  <c r="B188" i="8224"/>
  <c r="D180" i="8224"/>
  <c r="C180" i="8224"/>
  <c r="B172" i="8224"/>
  <c r="B147" i="8224"/>
  <c r="G130" i="8224" s="1"/>
  <c r="D141" i="8224"/>
  <c r="G144" i="8224" s="1"/>
  <c r="C141" i="8224"/>
  <c r="B135" i="8224"/>
  <c r="B112" i="8224"/>
  <c r="G93" i="8224" s="1"/>
  <c r="D105" i="8224"/>
  <c r="G108" i="8224" s="1"/>
  <c r="C105" i="8224"/>
  <c r="B98" i="8224"/>
  <c r="B76" i="8224"/>
  <c r="D66" i="8224"/>
  <c r="C66" i="8224"/>
  <c r="B56" i="8224"/>
  <c r="G26" i="8224"/>
  <c r="G8" i="8224"/>
  <c r="A24" i="8223"/>
  <c r="A15" i="8223"/>
  <c r="B226" i="16"/>
  <c r="D220" i="16"/>
  <c r="C220" i="16"/>
  <c r="B214" i="16"/>
  <c r="B188" i="16"/>
  <c r="D180" i="16"/>
  <c r="C180" i="16"/>
  <c r="B147" i="16"/>
  <c r="D141" i="16"/>
  <c r="G144" i="16" s="1"/>
  <c r="C141" i="16"/>
  <c r="B135" i="16"/>
  <c r="B112" i="16"/>
  <c r="G93" i="16" s="1"/>
  <c r="D105" i="16"/>
  <c r="G108" i="16" s="1"/>
  <c r="C105" i="16"/>
  <c r="B98" i="16"/>
  <c r="B76" i="16"/>
  <c r="D66" i="16"/>
  <c r="C66" i="16"/>
  <c r="B56" i="16"/>
  <c r="B203" i="8224" l="1"/>
  <c r="G86" i="8233"/>
  <c r="B44" i="8233"/>
  <c r="G44" i="8233"/>
  <c r="G2" i="8224"/>
  <c r="B161" i="8224"/>
  <c r="B44" i="8224"/>
  <c r="B86" i="8224"/>
  <c r="B123" i="8224"/>
  <c r="B202" i="8235"/>
  <c r="B45" i="8224"/>
  <c r="B87" i="8224"/>
  <c r="B160" i="8235"/>
  <c r="G160" i="8233"/>
  <c r="G202" i="8233"/>
  <c r="G123" i="8235"/>
  <c r="G160" i="8235"/>
  <c r="G86" i="8235"/>
  <c r="G44" i="8235"/>
  <c r="G202" i="8235"/>
  <c r="B44" i="8235"/>
  <c r="B86" i="8235"/>
  <c r="B123" i="8235"/>
  <c r="G123" i="8231"/>
  <c r="G160" i="8231"/>
  <c r="G86" i="8231"/>
  <c r="G44" i="8231"/>
  <c r="G202" i="8231"/>
  <c r="B44" i="8231"/>
  <c r="B86" i="8231"/>
  <c r="B160" i="8231"/>
  <c r="B123" i="8231"/>
  <c r="B202" i="8231"/>
  <c r="B123" i="8227"/>
  <c r="G202" i="8227"/>
  <c r="G44" i="8227"/>
  <c r="G160" i="8227"/>
  <c r="G86" i="8227"/>
  <c r="G123" i="8227"/>
  <c r="B160" i="8227"/>
  <c r="B44" i="8227"/>
  <c r="B86" i="8227"/>
  <c r="B202" i="8227"/>
  <c r="G160" i="8224"/>
  <c r="G45" i="8224"/>
  <c r="G87" i="8224"/>
  <c r="B160" i="8224"/>
  <c r="B202" i="8224"/>
  <c r="G161" i="8224"/>
  <c r="G202" i="8224"/>
  <c r="G44" i="8224"/>
  <c r="G124" i="8224"/>
  <c r="G86" i="8224"/>
  <c r="G123" i="8224"/>
  <c r="G203" i="8224"/>
  <c r="G26" i="16"/>
  <c r="G8" i="16"/>
  <c r="A24" i="8170"/>
  <c r="G49" i="8235" l="1"/>
  <c r="A207" i="8233"/>
  <c r="A165" i="8233"/>
  <c r="G91" i="8233"/>
  <c r="G49" i="8233"/>
  <c r="A165" i="8231"/>
  <c r="A6" i="8231"/>
  <c r="A165" i="8227"/>
  <c r="A6" i="8227"/>
  <c r="A6" i="8224"/>
  <c r="G207" i="8231"/>
  <c r="G207" i="8227"/>
  <c r="A49" i="8235"/>
  <c r="A5" i="8234"/>
  <c r="G128" i="8233"/>
  <c r="A91" i="8233"/>
  <c r="A49" i="8233"/>
  <c r="G91" i="8235"/>
  <c r="A128" i="8233"/>
  <c r="A207" i="8231"/>
  <c r="G165" i="8235"/>
  <c r="G128" i="8235"/>
  <c r="A91" i="8235"/>
  <c r="A5" i="8232"/>
  <c r="G49" i="8231"/>
  <c r="G49" i="8227"/>
  <c r="A5" i="8225"/>
  <c r="G128" i="8224"/>
  <c r="G91" i="8224"/>
  <c r="G49" i="8224"/>
  <c r="A91" i="16"/>
  <c r="G207" i="8235"/>
  <c r="A165" i="8235"/>
  <c r="A128" i="8235"/>
  <c r="G6" i="8235"/>
  <c r="A49" i="8231"/>
  <c r="A5" i="8228"/>
  <c r="A49" i="8227"/>
  <c r="G165" i="8224"/>
  <c r="A128" i="8224"/>
  <c r="A91" i="8224"/>
  <c r="A49" i="8224"/>
  <c r="A5" i="8223"/>
  <c r="A49" i="16"/>
  <c r="G207" i="8233"/>
  <c r="G165" i="8233"/>
  <c r="A6" i="8233"/>
  <c r="G165" i="8231"/>
  <c r="A128" i="8231"/>
  <c r="G6" i="8231"/>
  <c r="G165" i="8227"/>
  <c r="A128" i="8227"/>
  <c r="G6" i="8227"/>
  <c r="G6" i="8224"/>
  <c r="A207" i="16"/>
  <c r="A207" i="8227"/>
  <c r="A128" i="16"/>
  <c r="A207" i="8235"/>
  <c r="A6" i="8235"/>
  <c r="G91" i="8231"/>
  <c r="G91" i="8227"/>
  <c r="G207" i="8224"/>
  <c r="A165" i="8224"/>
  <c r="A165" i="16"/>
  <c r="G6" i="8233"/>
  <c r="G128" i="8231"/>
  <c r="A91" i="8231"/>
  <c r="G128" i="8227"/>
  <c r="A91" i="8227"/>
  <c r="A207" i="8224"/>
  <c r="A24" i="8214" l="1"/>
  <c r="A5" i="8214"/>
  <c r="G207" i="16"/>
  <c r="G165" i="16"/>
  <c r="G128" i="16"/>
  <c r="G91" i="16"/>
  <c r="G49" i="16"/>
  <c r="G6" i="16"/>
  <c r="A6" i="16"/>
  <c r="A5" i="8170"/>
  <c r="A76" i="8173"/>
  <c r="F5" i="8173"/>
  <c r="J3" i="8173" l="1"/>
  <c r="B2" i="16" l="1"/>
  <c r="B203" i="16" s="1"/>
  <c r="B1" i="16"/>
  <c r="B202" i="16" s="1"/>
  <c r="B123" i="16" l="1"/>
  <c r="B160" i="16"/>
  <c r="B124" i="16"/>
  <c r="B161" i="16"/>
  <c r="G1" i="16"/>
  <c r="B86" i="16"/>
  <c r="B44" i="16"/>
  <c r="G2" i="16"/>
  <c r="B45" i="16"/>
  <c r="B87" i="16"/>
  <c r="A15" i="8170"/>
  <c r="G161" i="16" l="1"/>
  <c r="G203" i="16"/>
  <c r="G160" i="16"/>
  <c r="G202" i="16"/>
  <c r="G124" i="16"/>
  <c r="G87" i="16"/>
  <c r="G45" i="16"/>
  <c r="G123" i="16"/>
  <c r="G86" i="16"/>
  <c r="G44" i="16"/>
  <c r="A15" i="8214"/>
  <c r="B172" i="16" l="1"/>
  <c r="G130" i="16" l="1"/>
  <c r="D66" i="8173" l="1"/>
  <c r="D67" i="8173"/>
  <c r="E67" i="8173" s="1"/>
  <c r="B66" i="8173"/>
  <c r="B67" i="8173"/>
  <c r="C67" i="8173" s="1"/>
  <c r="C66" i="8173" l="1"/>
  <c r="E66" i="8173"/>
  <c r="A87" i="8173"/>
  <c r="A99" i="8173" l="1"/>
  <c r="D68" i="8173" l="1"/>
  <c r="B68" i="8173"/>
  <c r="D69" i="8173"/>
  <c r="E69" i="8173" s="1"/>
  <c r="B69" i="8173"/>
  <c r="C68" i="8173" l="1"/>
  <c r="B70" i="8173"/>
  <c r="C70" i="8173" s="1"/>
  <c r="E68" i="8173"/>
  <c r="D70" i="8173"/>
  <c r="E70" i="8173" s="1"/>
  <c r="C69" i="8173"/>
</calcChain>
</file>

<file path=xl/sharedStrings.xml><?xml version="1.0" encoding="utf-8"?>
<sst xmlns="http://schemas.openxmlformats.org/spreadsheetml/2006/main" count="1427" uniqueCount="250">
  <si>
    <t>ARTIGIANI</t>
  </si>
  <si>
    <t>Tav. 1   -</t>
  </si>
  <si>
    <t>Distribuzione delle pensioni per decorrrenza e gestione</t>
  </si>
  <si>
    <t>Tav. 2   -</t>
  </si>
  <si>
    <t>Indicatori statistici</t>
  </si>
  <si>
    <t>Tav. 3   -</t>
  </si>
  <si>
    <t>Distribuzione  per trimestre di decorrenza e categoria</t>
  </si>
  <si>
    <t>Tav .5   -</t>
  </si>
  <si>
    <t xml:space="preserve">Numero di pensioni liquidate per categoria, anno di decorrenza e classe d'età </t>
  </si>
  <si>
    <t>Tav. 6   -</t>
  </si>
  <si>
    <t>Numero di pensioni liquidate per categoria, anno di decorrenza e classe d'importo</t>
  </si>
  <si>
    <t>Tav. 7   -</t>
  </si>
  <si>
    <t>Tav. 8   -</t>
  </si>
  <si>
    <t>Numero di pensioni liquidate per categoria, anno di decorrenza e sesso</t>
  </si>
  <si>
    <t>Tav. 9   -</t>
  </si>
  <si>
    <t>Numero di pensioni liquidate per categoria, anno di decorrenza ed area geografica</t>
  </si>
  <si>
    <t>Tav.10  -</t>
  </si>
  <si>
    <t>COLTIVATORI DIRETTI MEZZADRI E COLONI</t>
  </si>
  <si>
    <t>Tav.12  -</t>
  </si>
  <si>
    <t>Tav.13  -</t>
  </si>
  <si>
    <t>Tav.14  -</t>
  </si>
  <si>
    <t>Tav.15  -</t>
  </si>
  <si>
    <t>Tav.16  -</t>
  </si>
  <si>
    <t>Tav.18  -</t>
  </si>
  <si>
    <t>Tav.19  -</t>
  </si>
  <si>
    <t>Tav.20  -</t>
  </si>
  <si>
    <t>Tav.21  -</t>
  </si>
  <si>
    <t>Tav.22  -</t>
  </si>
  <si>
    <t>Tav.23  -</t>
  </si>
  <si>
    <t>COMMERCIANTI</t>
  </si>
  <si>
    <t>Tav.25  -</t>
  </si>
  <si>
    <t>Tav.26  -</t>
  </si>
  <si>
    <t>Tav.27  -</t>
  </si>
  <si>
    <t>Tav.28  -</t>
  </si>
  <si>
    <t>Tav.29  -</t>
  </si>
  <si>
    <t>Tav.30  -</t>
  </si>
  <si>
    <t>Tav.32  -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</si>
  <si>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</si>
  <si>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</si>
  <si>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</si>
  <si>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</si>
  <si>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</si>
  <si>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</si>
  <si>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</si>
  <si>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</si>
  <si>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</si>
  <si>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</si>
  <si>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</si>
  <si>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</si>
  <si>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>Classi di età</t>
  </si>
  <si>
    <t>(1) Compresi i prepensionamenti</t>
  </si>
  <si>
    <t>(*)</t>
  </si>
  <si>
    <t>60-64</t>
  </si>
  <si>
    <t>Complesso</t>
  </si>
  <si>
    <t>Classi di importo</t>
  </si>
  <si>
    <t>55-59</t>
  </si>
  <si>
    <t>Contributivo</t>
  </si>
  <si>
    <t>TAV. 6</t>
  </si>
  <si>
    <t>Maschi</t>
  </si>
  <si>
    <t>Femmine</t>
  </si>
  <si>
    <t>TAV. 7</t>
  </si>
  <si>
    <t>TAV. 9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</si>
  <si>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</si>
  <si>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</si>
  <si>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</si>
  <si>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</si>
  <si>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</si>
  <si>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</si>
  <si>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</si>
  <si>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</si>
  <si>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>TAV. 8</t>
  </si>
  <si>
    <t xml:space="preserve">                (1)</t>
  </si>
  <si>
    <t>fino a 54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</si>
  <si>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</si>
  <si>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</si>
  <si>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</si>
  <si>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</si>
  <si>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</si>
  <si>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</si>
  <si>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</si>
  <si>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</si>
  <si>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</si>
  <si>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</si>
  <si>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</si>
  <si>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</si>
  <si>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</si>
  <si>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</si>
  <si>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>Tav.33  -</t>
  </si>
  <si>
    <t>Tav.34  -</t>
  </si>
  <si>
    <t>Tav.35  -</t>
  </si>
  <si>
    <t>Tav.36  -</t>
  </si>
  <si>
    <t xml:space="preserve">        Vecchiaia </t>
  </si>
  <si>
    <t>Vecchiaia *</t>
  </si>
  <si>
    <t>CDCM</t>
  </si>
  <si>
    <t>Vecchiaia</t>
  </si>
  <si>
    <t>Artigiani</t>
  </si>
  <si>
    <t>Commercianti</t>
  </si>
  <si>
    <t>Complesso gestioni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</si>
  <si>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</si>
  <si>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</si>
  <si>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</si>
  <si>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</si>
  <si>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</si>
  <si>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</si>
  <si>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</si>
  <si>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di vecchiaia</t>
  </si>
  <si>
    <t>maschili</t>
  </si>
  <si>
    <t xml:space="preserve">per 100 </t>
  </si>
  <si>
    <t xml:space="preserve">pensioni </t>
  </si>
  <si>
    <t>-</t>
  </si>
  <si>
    <t>TAV. 13</t>
  </si>
  <si>
    <t>TAV. 14</t>
  </si>
  <si>
    <t>TAV. 15</t>
  </si>
  <si>
    <t>TAV. 16</t>
  </si>
  <si>
    <t>TAV. 17</t>
  </si>
  <si>
    <t>TAV. 18</t>
  </si>
  <si>
    <t>TAV. 19</t>
  </si>
  <si>
    <t>TAV. 21</t>
  </si>
  <si>
    <t>TAV. 22</t>
  </si>
  <si>
    <t>TAV. 23</t>
  </si>
  <si>
    <t>TAV. 24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</si>
  <si>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</si>
  <si>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</si>
  <si>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</si>
  <si>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</si>
  <si>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</si>
  <si>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</si>
  <si>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</si>
  <si>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</si>
  <si>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per categoria</t>
  </si>
  <si>
    <t>Distribuzione delle pensioni liquidate per ripartizione territoriale</t>
  </si>
  <si>
    <t>Distribuzione delle pensioni liquidate per classe di importo mensile alla decorrenza in euro</t>
  </si>
  <si>
    <t>FONDO PENSIONI LAVORATORI DIPENDENTI NEL COMPLESSO</t>
  </si>
  <si>
    <t>Età media alla dec.</t>
  </si>
  <si>
    <t xml:space="preserve">mensile alla </t>
  </si>
  <si>
    <t>decorrenza in euro</t>
  </si>
  <si>
    <t>Parasubordinati</t>
  </si>
  <si>
    <t>FPLD nel complesso</t>
  </si>
  <si>
    <t>Tav.11  -</t>
  </si>
  <si>
    <t>Tav.37  -</t>
  </si>
  <si>
    <t>Tav.38  -</t>
  </si>
  <si>
    <t>TAV. 12</t>
  </si>
  <si>
    <t>TAV. 20</t>
  </si>
  <si>
    <t>TAV. 33</t>
  </si>
  <si>
    <t>Tav. 6 bis  -</t>
  </si>
  <si>
    <t>Tav. 7 bis  -</t>
  </si>
  <si>
    <t>Tav. 8 bis  -</t>
  </si>
  <si>
    <t>Tav. 4 bis   -</t>
  </si>
  <si>
    <t>Tav .5 bis   -</t>
  </si>
  <si>
    <t>Tav. 9 bis  -</t>
  </si>
  <si>
    <t>TAV. 4 bis</t>
  </si>
  <si>
    <t>TAV. 5 bis</t>
  </si>
  <si>
    <t>TAV. 6 bis</t>
  </si>
  <si>
    <t>TAV. 7 bis</t>
  </si>
  <si>
    <t>TAV. 8 bis</t>
  </si>
  <si>
    <t>TAV. 9 bis</t>
  </si>
  <si>
    <t>TAV.3</t>
  </si>
  <si>
    <t xml:space="preserve">TAV. 4 </t>
  </si>
  <si>
    <t>TAV. 5</t>
  </si>
  <si>
    <t>TAV. 3 bis</t>
  </si>
  <si>
    <t>TAV. 11</t>
  </si>
  <si>
    <t>TAV. 26</t>
  </si>
  <si>
    <t>Tav .4   -</t>
  </si>
  <si>
    <t>Tav. 3 bis   -</t>
  </si>
  <si>
    <t>Tav.17  -</t>
  </si>
  <si>
    <t>Tav.24  -</t>
  </si>
  <si>
    <t>Tav.31  -</t>
  </si>
  <si>
    <t>Anzianità/Anticipate</t>
  </si>
  <si>
    <t xml:space="preserve">anz/antic. per </t>
  </si>
  <si>
    <t>Anzianità/ Anticipate</t>
  </si>
  <si>
    <t>Regime
 (*)</t>
  </si>
  <si>
    <t>Anno di decorrenza
(Gestione)</t>
  </si>
  <si>
    <t>(*)Nei dati esposti sono compresi i trattamenti liquidati in regime di salvaguardia</t>
  </si>
  <si>
    <r>
      <t xml:space="preserve">di cui: Totale gestioni dei lavoratori autonomi
</t>
    </r>
    <r>
      <rPr>
        <i/>
        <sz val="12"/>
        <rFont val="Verdana"/>
        <family val="2"/>
      </rPr>
      <t xml:space="preserve"> (CDCM, Artigiani, Commercianti e Parasubordinati)</t>
    </r>
  </si>
  <si>
    <t>ASSEGNI SOCIALI</t>
  </si>
  <si>
    <t>Assegni Sociali</t>
  </si>
  <si>
    <t>(al netto delle contabilità separate)</t>
  </si>
  <si>
    <t>FONDO PENSIONI LAVORATORI DIPENDENTI compresi ex Enti creditizi</t>
  </si>
  <si>
    <t>Retributivo/Misto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</si>
  <si>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</si>
  <si>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Distribuzione per categoria delle pensioni decorrenti nel periodo</t>
  </si>
  <si>
    <t>65-67</t>
  </si>
  <si>
    <t>68 e oltre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</si>
  <si>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</si>
  <si>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</si>
  <si>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</si>
  <si>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</si>
  <si>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</si>
  <si>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Distribuzione delle pensioni per anno di decorrenza  e gestione</t>
  </si>
  <si>
    <t>ANNO 2019</t>
  </si>
  <si>
    <t>*Compresi i prepensionamenti
**Compresi gli assegni sociali</t>
  </si>
  <si>
    <t>Vecchiaia**</t>
  </si>
  <si>
    <t>nel Nord Italia</t>
  </si>
  <si>
    <t>Decorrenti ANNO 2019</t>
  </si>
  <si>
    <t>Distribuzione percentuale delle pensioni liquidate per regime di liquidazione</t>
  </si>
  <si>
    <t>Distribuzione percentuale delle pensioni liquidate per sesso e categoria</t>
  </si>
  <si>
    <t>DETTAGLIO GESTIONI LAVORATORI AUTONOMI</t>
  </si>
  <si>
    <t>TAV.1</t>
  </si>
  <si>
    <t>TAV.2</t>
  </si>
  <si>
    <t>GESTIONE e 
CATEGORIA</t>
  </si>
  <si>
    <t>CATEGORIA</t>
  </si>
  <si>
    <t>TAV. 10</t>
  </si>
  <si>
    <t>TAV. 25</t>
  </si>
  <si>
    <t>TAV. 36</t>
  </si>
  <si>
    <t>TAV. 37</t>
  </si>
  <si>
    <t>TAV. 38</t>
  </si>
  <si>
    <t>Distribuzione dei trattamenti liquidati per trimestre di decorrenza e sesso</t>
  </si>
  <si>
    <t>TAV. 27</t>
  </si>
  <si>
    <t>TAV. 28</t>
  </si>
  <si>
    <t>TAV. 29</t>
  </si>
  <si>
    <t>TAV. 30</t>
  </si>
  <si>
    <t xml:space="preserve">                           COMPLESSO GESTIONI </t>
  </si>
  <si>
    <t xml:space="preserve">                                        ASSEGNI SOCIALI</t>
  </si>
  <si>
    <t>anno</t>
  </si>
  <si>
    <t>età minima 
uomini</t>
  </si>
  <si>
    <t>età minima 
donne</t>
  </si>
  <si>
    <t>anzianità minima 
uomini</t>
  </si>
  <si>
    <t>anzianità minima 
donne</t>
  </si>
  <si>
    <t>66 anni e 7 mesi</t>
  </si>
  <si>
    <t xml:space="preserve">42 anni e 10 mesi </t>
  </si>
  <si>
    <t>41 anni e 10 mesi</t>
  </si>
  <si>
    <t>67 anni</t>
  </si>
  <si>
    <t>(con finestra di uscita trimestrale per chi compie l'anzianità richiesta a partire dal 2019)</t>
  </si>
  <si>
    <t>di cui:</t>
  </si>
  <si>
    <t>2019-2020</t>
  </si>
  <si>
    <t>(unitamente ad un requisito minimo di anzianità di 20 anni)</t>
  </si>
  <si>
    <t xml:space="preserve">  REQUISITI ANAGRAFICI VIGENTI NEGLI 
ANNI 2018, 2019 E 2020 
PER LE PENSIONI DI VECCHIAIA</t>
  </si>
  <si>
    <t>REQUISITI CONTRIBUTIVI VIGENTI NEGLI ANNI 2018, 2019 E 2020 
PER LE PENSIONI ANTICIPATE</t>
  </si>
  <si>
    <t>gennaio - giugno 2020</t>
  </si>
  <si>
    <t>Decorrenti gennaio - giugno 2019</t>
  </si>
  <si>
    <t>Decorrenti gennaio - giugno 2020</t>
  </si>
  <si>
    <t>TrimAS</t>
  </si>
  <si>
    <t>PARA</t>
  </si>
  <si>
    <t>TrimPARA</t>
  </si>
  <si>
    <t>COMM</t>
  </si>
  <si>
    <t>TrimCOMM</t>
  </si>
  <si>
    <t>ART</t>
  </si>
  <si>
    <t>TrimART</t>
  </si>
  <si>
    <t>TrimCDCM</t>
  </si>
  <si>
    <t>FPLD_conEC</t>
  </si>
  <si>
    <t>FPLD in senso stretto con Enti Creditizi</t>
  </si>
  <si>
    <t>TrimFPLD_conEC</t>
  </si>
  <si>
    <t>FPLD_tot</t>
  </si>
  <si>
    <t>FPLD totale</t>
  </si>
  <si>
    <t>TrimFPLD_tot</t>
  </si>
  <si>
    <t>Riepilogo</t>
  </si>
  <si>
    <t>Nome foglio</t>
  </si>
  <si>
    <t>Pensioni liquidate alla data del 2 luglio 2020 con decorrenza entro giugno 2020</t>
  </si>
  <si>
    <t>MONITORAGGIO DEI FLUSSI DI PENSIONAMENTO</t>
  </si>
  <si>
    <t>Rilevazione al 02/07/2020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</si>
</sst>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3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2"/>
      <color indexed="56"/>
      <name val="Verdana"/>
      <family val="2"/>
    </font>
    <font>
      <sz val="10"/>
      <name val="Arial"/>
      <family val="2"/>
    </font>
    <font>
      <sz val="11"/>
      <name val="Verdana"/>
      <family val="2"/>
    </font>
    <font>
      <b/>
      <sz val="12"/>
      <color indexed="56"/>
      <name val="Verdana"/>
      <family val="2"/>
    </font>
    <font>
      <b/>
      <u/>
      <sz val="12"/>
      <name val="Verdana"/>
      <family val="2"/>
    </font>
    <font>
      <b/>
      <i/>
      <u/>
      <sz val="12"/>
      <name val="Verdana"/>
      <family val="2"/>
    </font>
    <font>
      <i/>
      <sz val="12"/>
      <name val="Verdana"/>
      <family val="2"/>
    </font>
    <font>
      <sz val="12"/>
      <color rgb="FFFF0000"/>
      <name val="Verdana"/>
      <family val="2"/>
    </font>
    <font>
      <b/>
      <u/>
      <sz val="12"/>
      <color rgb="FFFF0000"/>
      <name val="Verdana"/>
      <family val="2"/>
    </font>
    <font>
      <b/>
      <i/>
      <sz val="12"/>
      <color rgb="FFFF0000"/>
      <name val="Verdana"/>
      <family val="2"/>
    </font>
    <font>
      <b/>
      <sz val="12"/>
      <color rgb="FFFF0000"/>
      <name val="Verdana"/>
      <family val="2"/>
    </font>
    <font>
      <b/>
      <i/>
      <sz val="12"/>
      <color rgb="FF002060"/>
      <name val="Verdana"/>
      <family val="2"/>
    </font>
    <font>
      <b/>
      <sz val="12"/>
      <color rgb="FF002060"/>
      <name val="Verdana"/>
      <family val="2"/>
    </font>
    <font>
      <sz val="12"/>
      <color rgb="FF002060"/>
      <name val="Verdana"/>
      <family val="2"/>
    </font>
    <font>
      <b/>
      <i/>
      <sz val="12"/>
      <name val="Times New Roman"/>
      <family val="1"/>
    </font>
    <font>
      <b/>
      <sz val="12"/>
      <color theme="0"/>
      <name val="Verdana"/>
      <family val="2"/>
    </font>
    <font>
      <b/>
      <sz val="18"/>
      <color rgb="FF000000"/>
      <name val="Verdana"/>
      <family val="2"/>
    </font>
    <font>
      <b/>
      <sz val="14"/>
      <color rgb="FF000000"/>
      <name val="Verdana"/>
      <family val="2"/>
    </font>
    <font>
      <b/>
      <sz val="16"/>
      <color rgb="FF000000"/>
      <name val="Verdana"/>
      <family val="2"/>
    </font>
    <font>
      <sz val="18"/>
      <name val="Arial"/>
      <family val="2"/>
    </font>
    <font>
      <i/>
      <sz val="14"/>
      <color rgb="FF000000"/>
      <name val="Verdana"/>
      <family val="2"/>
    </font>
    <font>
      <sz val="16"/>
      <name val="Arial"/>
      <family val="2"/>
    </font>
    <font>
      <sz val="14"/>
      <name val="Arial"/>
      <family val="2"/>
    </font>
    <font>
      <i/>
      <sz val="14"/>
      <name val="Verdana"/>
      <family val="2"/>
    </font>
    <font>
      <i/>
      <sz val="16"/>
      <name val="Verdana"/>
      <family val="2"/>
    </font>
    <font>
      <sz val="16"/>
      <name val="Verdana"/>
      <family val="2"/>
    </font>
    <font>
      <b/>
      <sz val="2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5"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5" fillId="0" borderId="0" xfId="0" applyFont="1" applyBorder="1"/>
    <xf numFmtId="0" fontId="9" fillId="0" borderId="0" xfId="0" applyFont="1"/>
    <xf numFmtId="0" fontId="8" fillId="0" borderId="0" xfId="0" applyFont="1" applyBorder="1"/>
    <xf numFmtId="1" fontId="5" fillId="0" borderId="0" xfId="0" applyNumberFormat="1" applyFont="1"/>
    <xf numFmtId="1" fontId="9" fillId="0" borderId="0" xfId="0" applyNumberFormat="1" applyFont="1"/>
    <xf numFmtId="3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8" fillId="0" borderId="5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left" indent="5"/>
    </xf>
    <xf numFmtId="3" fontId="8" fillId="0" borderId="3" xfId="0" applyNumberFormat="1" applyFont="1" applyBorder="1" applyAlignment="1">
      <alignment horizontal="left" indent="5"/>
    </xf>
    <xf numFmtId="3" fontId="9" fillId="0" borderId="3" xfId="0" applyNumberFormat="1" applyFont="1" applyBorder="1" applyAlignment="1">
      <alignment horizontal="left" indent="5"/>
    </xf>
    <xf numFmtId="3" fontId="8" fillId="0" borderId="1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left" indent="5"/>
    </xf>
    <xf numFmtId="3" fontId="5" fillId="0" borderId="0" xfId="0" applyNumberFormat="1" applyFont="1" applyBorder="1" applyAlignment="1">
      <alignment horizontal="left" indent="5"/>
    </xf>
    <xf numFmtId="3" fontId="5" fillId="0" borderId="8" xfId="0" applyNumberFormat="1" applyFont="1" applyBorder="1" applyAlignment="1">
      <alignment horizontal="left" indent="5"/>
    </xf>
    <xf numFmtId="0" fontId="5" fillId="0" borderId="0" xfId="0" applyFont="1" applyBorder="1" applyAlignment="1">
      <alignment horizontal="right"/>
    </xf>
    <xf numFmtId="0" fontId="14" fillId="0" borderId="4" xfId="0" applyFont="1" applyBorder="1" applyAlignment="1">
      <alignment horizontal="left" vertical="center"/>
    </xf>
    <xf numFmtId="0" fontId="10" fillId="4" borderId="11" xfId="0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4" borderId="7" xfId="0" applyNumberFormat="1" applyFont="1" applyFill="1" applyBorder="1" applyAlignment="1">
      <alignment horizontal="center"/>
    </xf>
    <xf numFmtId="3" fontId="10" fillId="4" borderId="9" xfId="0" applyNumberFormat="1" applyFont="1" applyFill="1" applyBorder="1" applyAlignment="1">
      <alignment horizont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" fillId="0" borderId="0" xfId="3"/>
    <xf numFmtId="3" fontId="8" fillId="0" borderId="0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vertical="center" wrapText="1"/>
    </xf>
    <xf numFmtId="3" fontId="5" fillId="0" borderId="0" xfId="0" applyNumberFormat="1" applyFont="1" applyFill="1" applyBorder="1"/>
    <xf numFmtId="0" fontId="5" fillId="0" borderId="0" xfId="0" applyFont="1" applyFill="1" applyBorder="1"/>
    <xf numFmtId="0" fontId="8" fillId="0" borderId="0" xfId="0" quotePrefix="1" applyFont="1" applyBorder="1" applyAlignment="1">
      <alignment horizontal="left"/>
    </xf>
    <xf numFmtId="3" fontId="9" fillId="0" borderId="0" xfId="0" applyNumberFormat="1" applyFont="1" applyFill="1" applyBorder="1" applyAlignment="1">
      <alignment horizontal="center" vertical="center" wrapText="1"/>
    </xf>
    <xf numFmtId="3" fontId="5" fillId="0" borderId="0" xfId="0" quotePrefix="1" applyNumberFormat="1" applyFont="1" applyAlignment="1">
      <alignment horizontal="left"/>
    </xf>
    <xf numFmtId="3" fontId="5" fillId="0" borderId="0" xfId="0" quotePrefix="1" applyNumberFormat="1" applyFont="1" applyAlignment="1">
      <alignment horizontal="right"/>
    </xf>
    <xf numFmtId="0" fontId="9" fillId="0" borderId="0" xfId="0" quotePrefix="1" applyFont="1" applyAlignment="1">
      <alignment horizontal="center"/>
    </xf>
    <xf numFmtId="0" fontId="8" fillId="0" borderId="10" xfId="0" applyFont="1" applyBorder="1" applyAlignment="1">
      <alignment horizontal="center"/>
    </xf>
    <xf numFmtId="3" fontId="16" fillId="0" borderId="12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left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8" fillId="0" borderId="4" xfId="0" quotePrefix="1" applyFont="1" applyBorder="1" applyAlignment="1"/>
    <xf numFmtId="3" fontId="5" fillId="0" borderId="2" xfId="0" applyNumberFormat="1" applyFont="1" applyBorder="1" applyAlignment="1">
      <alignment horizontal="center"/>
    </xf>
    <xf numFmtId="0" fontId="8" fillId="0" borderId="0" xfId="0" quotePrefix="1" applyFont="1" applyFill="1" applyBorder="1" applyAlignment="1"/>
    <xf numFmtId="0" fontId="5" fillId="0" borderId="9" xfId="0" applyFont="1" applyBorder="1"/>
    <xf numFmtId="3" fontId="5" fillId="0" borderId="3" xfId="0" applyNumberFormat="1" applyFont="1" applyBorder="1" applyAlignment="1">
      <alignment horizontal="left" indent="5"/>
    </xf>
    <xf numFmtId="3" fontId="5" fillId="0" borderId="3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left" indent="5"/>
    </xf>
    <xf numFmtId="3" fontId="5" fillId="0" borderId="5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6" fontId="5" fillId="0" borderId="6" xfId="1" applyNumberFormat="1" applyFont="1" applyBorder="1" applyAlignment="1">
      <alignment horizontal="right"/>
    </xf>
    <xf numFmtId="166" fontId="5" fillId="0" borderId="4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9" fontId="5" fillId="0" borderId="0" xfId="2" applyFont="1" applyFill="1" applyBorder="1"/>
    <xf numFmtId="9" fontId="5" fillId="0" borderId="0" xfId="2" applyFont="1"/>
    <xf numFmtId="9" fontId="5" fillId="0" borderId="0" xfId="2" applyFont="1" applyBorder="1"/>
    <xf numFmtId="0" fontId="10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166" fontId="13" fillId="2" borderId="6" xfId="1" applyNumberFormat="1" applyFont="1" applyFill="1" applyBorder="1" applyAlignment="1">
      <alignment horizontal="right"/>
    </xf>
    <xf numFmtId="166" fontId="13" fillId="2" borderId="4" xfId="1" applyNumberFormat="1" applyFont="1" applyFill="1" applyBorder="1" applyAlignment="1">
      <alignment horizontal="right"/>
    </xf>
    <xf numFmtId="166" fontId="8" fillId="0" borderId="6" xfId="1" applyNumberFormat="1" applyFont="1" applyBorder="1" applyAlignment="1">
      <alignment horizontal="right"/>
    </xf>
    <xf numFmtId="166" fontId="8" fillId="0" borderId="4" xfId="1" applyNumberFormat="1" applyFont="1" applyBorder="1" applyAlignment="1">
      <alignment horizontal="right"/>
    </xf>
    <xf numFmtId="166" fontId="8" fillId="0" borderId="0" xfId="1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6" fontId="5" fillId="0" borderId="6" xfId="1" applyNumberFormat="1" applyFont="1" applyBorder="1" applyAlignment="1"/>
    <xf numFmtId="0" fontId="5" fillId="0" borderId="4" xfId="0" applyFont="1" applyFill="1" applyBorder="1"/>
    <xf numFmtId="166" fontId="5" fillId="0" borderId="6" xfId="1" applyNumberFormat="1" applyFont="1" applyFill="1" applyBorder="1" applyAlignment="1">
      <alignment horizontal="right"/>
    </xf>
    <xf numFmtId="166" fontId="5" fillId="0" borderId="4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166" fontId="13" fillId="0" borderId="6" xfId="1" applyNumberFormat="1" applyFont="1" applyFill="1" applyBorder="1" applyAlignment="1">
      <alignment horizontal="right" vertical="center"/>
    </xf>
    <xf numFmtId="166" fontId="13" fillId="0" borderId="4" xfId="1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3" fontId="19" fillId="0" borderId="6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7" fillId="0" borderId="6" xfId="1" applyNumberFormat="1" applyFont="1" applyBorder="1" applyAlignment="1">
      <alignment horizontal="right"/>
    </xf>
    <xf numFmtId="166" fontId="17" fillId="0" borderId="4" xfId="1" applyNumberFormat="1" applyFont="1" applyBorder="1" applyAlignment="1">
      <alignment horizontal="right"/>
    </xf>
    <xf numFmtId="166" fontId="17" fillId="0" borderId="0" xfId="1" applyNumberFormat="1" applyFont="1" applyBorder="1" applyAlignment="1">
      <alignment horizontal="right"/>
    </xf>
    <xf numFmtId="166" fontId="20" fillId="2" borderId="6" xfId="1" applyNumberFormat="1" applyFont="1" applyFill="1" applyBorder="1" applyAlignment="1">
      <alignment horizontal="right"/>
    </xf>
    <xf numFmtId="166" fontId="20" fillId="2" borderId="4" xfId="1" applyNumberFormat="1" applyFont="1" applyFill="1" applyBorder="1" applyAlignment="1">
      <alignment horizontal="right"/>
    </xf>
    <xf numFmtId="166" fontId="20" fillId="2" borderId="0" xfId="1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166" fontId="5" fillId="0" borderId="6" xfId="1" applyNumberFormat="1" applyFont="1" applyBorder="1" applyAlignment="1">
      <alignment horizontal="right" vertical="center"/>
    </xf>
    <xf numFmtId="166" fontId="5" fillId="0" borderId="4" xfId="1" applyNumberFormat="1" applyFont="1" applyBorder="1" applyAlignment="1">
      <alignment horizontal="right" vertical="center"/>
    </xf>
    <xf numFmtId="166" fontId="5" fillId="0" borderId="0" xfId="1" applyNumberFormat="1" applyFont="1" applyBorder="1" applyAlignment="1">
      <alignment horizontal="right" vertical="center"/>
    </xf>
    <xf numFmtId="43" fontId="5" fillId="0" borderId="0" xfId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166" fontId="10" fillId="2" borderId="6" xfId="1" applyNumberFormat="1" applyFont="1" applyFill="1" applyBorder="1" applyAlignment="1">
      <alignment horizontal="right" vertical="center"/>
    </xf>
    <xf numFmtId="166" fontId="13" fillId="2" borderId="0" xfId="1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/>
    <xf numFmtId="0" fontId="5" fillId="0" borderId="7" xfId="0" applyFont="1" applyBorder="1"/>
    <xf numFmtId="0" fontId="5" fillId="0" borderId="11" xfId="0" applyFont="1" applyBorder="1"/>
    <xf numFmtId="166" fontId="5" fillId="0" borderId="8" xfId="0" applyNumberFormat="1" applyFont="1" applyBorder="1"/>
    <xf numFmtId="3" fontId="10" fillId="0" borderId="0" xfId="0" applyNumberFormat="1" applyFont="1" applyFill="1" applyBorder="1" applyAlignment="1">
      <alignment horizontal="right"/>
    </xf>
    <xf numFmtId="0" fontId="5" fillId="0" borderId="8" xfId="0" applyFont="1" applyBorder="1"/>
    <xf numFmtId="0" fontId="16" fillId="0" borderId="0" xfId="0" applyFont="1" applyBorder="1" applyAlignment="1">
      <alignment horizontal="left"/>
    </xf>
    <xf numFmtId="3" fontId="9" fillId="0" borderId="0" xfId="0" applyNumberFormat="1" applyFont="1" applyBorder="1"/>
    <xf numFmtId="3" fontId="5" fillId="0" borderId="0" xfId="0" quotePrefix="1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4" xfId="0" applyFont="1" applyBorder="1"/>
    <xf numFmtId="0" fontId="14" fillId="0" borderId="4" xfId="0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3" fontId="5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23" fillId="0" borderId="10" xfId="0" applyFont="1" applyBorder="1"/>
    <xf numFmtId="0" fontId="23" fillId="0" borderId="5" xfId="0" applyFont="1" applyBorder="1"/>
    <xf numFmtId="3" fontId="23" fillId="0" borderId="8" xfId="0" applyNumberFormat="1" applyFont="1" applyBorder="1"/>
    <xf numFmtId="0" fontId="23" fillId="0" borderId="8" xfId="0" applyFont="1" applyBorder="1"/>
    <xf numFmtId="3" fontId="5" fillId="0" borderId="8" xfId="0" applyNumberFormat="1" applyFont="1" applyBorder="1"/>
    <xf numFmtId="3" fontId="5" fillId="0" borderId="10" xfId="0" applyNumberFormat="1" applyFont="1" applyBorder="1"/>
    <xf numFmtId="3" fontId="5" fillId="0" borderId="5" xfId="0" applyNumberFormat="1" applyFont="1" applyBorder="1"/>
    <xf numFmtId="3" fontId="5" fillId="0" borderId="11" xfId="0" quotePrefix="1" applyNumberFormat="1" applyFont="1" applyBorder="1" applyAlignment="1">
      <alignment horizontal="center" vertical="top"/>
    </xf>
    <xf numFmtId="3" fontId="5" fillId="0" borderId="9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top"/>
    </xf>
    <xf numFmtId="0" fontId="5" fillId="0" borderId="6" xfId="0" applyFont="1" applyBorder="1"/>
    <xf numFmtId="0" fontId="15" fillId="0" borderId="6" xfId="0" applyFont="1" applyBorder="1"/>
    <xf numFmtId="0" fontId="10" fillId="2" borderId="6" xfId="0" applyFont="1" applyFill="1" applyBorder="1"/>
    <xf numFmtId="3" fontId="10" fillId="2" borderId="0" xfId="0" applyNumberFormat="1" applyFont="1" applyFill="1" applyBorder="1"/>
    <xf numFmtId="3" fontId="10" fillId="2" borderId="4" xfId="0" applyNumberFormat="1" applyFont="1" applyFill="1" applyBorder="1"/>
    <xf numFmtId="0" fontId="8" fillId="0" borderId="0" xfId="0" applyFont="1"/>
    <xf numFmtId="0" fontId="10" fillId="2" borderId="7" xfId="0" applyFont="1" applyFill="1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Alignment="1">
      <alignment vertical="center"/>
    </xf>
    <xf numFmtId="3" fontId="8" fillId="0" borderId="0" xfId="0" applyNumberFormat="1" applyFont="1"/>
    <xf numFmtId="3" fontId="8" fillId="0" borderId="0" xfId="0" quotePrefix="1" applyNumberFormat="1" applyFont="1" applyAlignment="1">
      <alignment horizontal="left"/>
    </xf>
    <xf numFmtId="3" fontId="16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left"/>
    </xf>
    <xf numFmtId="3" fontId="5" fillId="0" borderId="1" xfId="0" applyNumberFormat="1" applyFont="1" applyBorder="1"/>
    <xf numFmtId="3" fontId="9" fillId="0" borderId="1" xfId="0" applyNumberFormat="1" applyFont="1" applyBorder="1" applyAlignment="1">
      <alignment horizontal="center"/>
    </xf>
    <xf numFmtId="3" fontId="5" fillId="0" borderId="3" xfId="0" quotePrefix="1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13" fillId="2" borderId="2" xfId="0" applyNumberFormat="1" applyFont="1" applyFill="1" applyBorder="1"/>
    <xf numFmtId="164" fontId="16" fillId="3" borderId="0" xfId="0" applyNumberFormat="1" applyFont="1" applyFill="1" applyBorder="1" applyAlignment="1">
      <alignment horizontal="right" vertical="center"/>
    </xf>
    <xf numFmtId="164" fontId="16" fillId="3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3" fontId="8" fillId="0" borderId="0" xfId="0" applyNumberFormat="1" applyFont="1" applyBorder="1"/>
    <xf numFmtId="0" fontId="16" fillId="0" borderId="0" xfId="0" applyFont="1"/>
    <xf numFmtId="3" fontId="10" fillId="2" borderId="2" xfId="0" applyNumberFormat="1" applyFont="1" applyFill="1" applyBorder="1"/>
    <xf numFmtId="3" fontId="5" fillId="0" borderId="2" xfId="0" applyNumberFormat="1" applyFont="1" applyBorder="1"/>
    <xf numFmtId="0" fontId="5" fillId="0" borderId="0" xfId="0" applyFont="1" applyAlignment="1">
      <alignment horizontal="left"/>
    </xf>
    <xf numFmtId="3" fontId="16" fillId="0" borderId="0" xfId="0" applyNumberFormat="1" applyFont="1"/>
    <xf numFmtId="0" fontId="5" fillId="0" borderId="0" xfId="0" applyFont="1" applyAlignment="1">
      <alignment horizontal="center" wrapText="1"/>
    </xf>
    <xf numFmtId="0" fontId="9" fillId="0" borderId="0" xfId="0" applyFont="1" applyFill="1"/>
    <xf numFmtId="1" fontId="5" fillId="0" borderId="0" xfId="0" quotePrefix="1" applyNumberFormat="1" applyFont="1" applyBorder="1" applyAlignment="1">
      <alignment horizontal="left"/>
    </xf>
    <xf numFmtId="1" fontId="5" fillId="0" borderId="0" xfId="0" quotePrefix="1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3" fontId="13" fillId="2" borderId="0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165" fontId="16" fillId="0" borderId="2" xfId="1" applyNumberFormat="1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3" fontId="13" fillId="2" borderId="11" xfId="0" applyNumberFormat="1" applyFont="1" applyFill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center"/>
    </xf>
    <xf numFmtId="165" fontId="16" fillId="0" borderId="2" xfId="1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165" fontId="13" fillId="2" borderId="2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13" fillId="2" borderId="11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left"/>
    </xf>
    <xf numFmtId="0" fontId="5" fillId="0" borderId="5" xfId="0" applyFont="1" applyBorder="1"/>
    <xf numFmtId="166" fontId="22" fillId="5" borderId="0" xfId="1" applyNumberFormat="1" applyFont="1" applyFill="1" applyBorder="1" applyAlignment="1">
      <alignment horizontal="right"/>
    </xf>
    <xf numFmtId="166" fontId="22" fillId="5" borderId="4" xfId="1" applyNumberFormat="1" applyFont="1" applyFill="1" applyBorder="1" applyAlignment="1">
      <alignment horizontal="right"/>
    </xf>
    <xf numFmtId="164" fontId="5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left" vertical="center"/>
    </xf>
    <xf numFmtId="0" fontId="9" fillId="0" borderId="0" xfId="0" applyFont="1" applyBorder="1" applyAlignment="1"/>
    <xf numFmtId="0" fontId="8" fillId="0" borderId="4" xfId="0" applyFont="1" applyBorder="1" applyAlignment="1">
      <alignment horizontal="left" vertical="center" wrapText="1"/>
    </xf>
    <xf numFmtId="14" fontId="9" fillId="0" borderId="0" xfId="0" applyNumberFormat="1" applyFont="1" applyAlignment="1"/>
    <xf numFmtId="1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/>
    <xf numFmtId="3" fontId="5" fillId="0" borderId="1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3" xfId="0" quotePrefix="1" applyFont="1" applyBorder="1" applyAlignment="1"/>
    <xf numFmtId="0" fontId="9" fillId="0" borderId="6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3" fontId="8" fillId="0" borderId="3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3" fontId="9" fillId="0" borderId="4" xfId="0" applyNumberFormat="1" applyFont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3" fontId="13" fillId="2" borderId="4" xfId="0" applyNumberFormat="1" applyFont="1" applyFill="1" applyBorder="1"/>
    <xf numFmtId="0" fontId="16" fillId="3" borderId="2" xfId="0" applyFont="1" applyFill="1" applyBorder="1" applyAlignment="1">
      <alignment horizontal="left" vertical="center"/>
    </xf>
    <xf numFmtId="3" fontId="9" fillId="0" borderId="4" xfId="0" applyNumberFormat="1" applyFont="1" applyBorder="1"/>
    <xf numFmtId="0" fontId="9" fillId="0" borderId="7" xfId="0" applyFont="1" applyBorder="1"/>
    <xf numFmtId="3" fontId="9" fillId="0" borderId="3" xfId="0" applyNumberFormat="1" applyFont="1" applyFill="1" applyBorder="1"/>
    <xf numFmtId="3" fontId="9" fillId="0" borderId="9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43" fontId="9" fillId="0" borderId="6" xfId="1" applyFont="1" applyBorder="1"/>
    <xf numFmtId="0" fontId="5" fillId="0" borderId="2" xfId="0" applyFont="1" applyBorder="1" applyAlignment="1">
      <alignment horizontal="center"/>
    </xf>
    <xf numFmtId="3" fontId="5" fillId="0" borderId="4" xfId="0" applyNumberFormat="1" applyFont="1" applyBorder="1"/>
    <xf numFmtId="3" fontId="8" fillId="0" borderId="4" xfId="0" applyNumberFormat="1" applyFont="1" applyBorder="1"/>
    <xf numFmtId="0" fontId="10" fillId="2" borderId="3" xfId="0" applyFont="1" applyFill="1" applyBorder="1" applyAlignment="1">
      <alignment horizontal="center"/>
    </xf>
    <xf numFmtId="3" fontId="13" fillId="2" borderId="3" xfId="0" applyNumberFormat="1" applyFont="1" applyFill="1" applyBorder="1"/>
    <xf numFmtId="3" fontId="13" fillId="2" borderId="9" xfId="0" applyNumberFormat="1" applyFont="1" applyFill="1" applyBorder="1"/>
    <xf numFmtId="0" fontId="8" fillId="0" borderId="3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left"/>
    </xf>
    <xf numFmtId="165" fontId="16" fillId="0" borderId="4" xfId="1" applyNumberFormat="1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right"/>
    </xf>
    <xf numFmtId="165" fontId="9" fillId="0" borderId="4" xfId="0" applyNumberFormat="1" applyFont="1" applyBorder="1" applyAlignment="1">
      <alignment horizontal="center"/>
    </xf>
    <xf numFmtId="165" fontId="16" fillId="0" borderId="4" xfId="1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13" fillId="2" borderId="9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3" fontId="13" fillId="0" borderId="0" xfId="0" applyNumberFormat="1" applyFont="1" applyFill="1" applyBorder="1"/>
    <xf numFmtId="3" fontId="13" fillId="0" borderId="4" xfId="0" applyNumberFormat="1" applyFont="1" applyFill="1" applyBorder="1"/>
    <xf numFmtId="3" fontId="9" fillId="0" borderId="7" xfId="0" applyNumberFormat="1" applyFont="1" applyBorder="1" applyAlignment="1">
      <alignment horizontal="left"/>
    </xf>
    <xf numFmtId="0" fontId="1" fillId="0" borderId="0" xfId="3" applyAlignment="1">
      <alignment vertical="center"/>
    </xf>
    <xf numFmtId="0" fontId="29" fillId="0" borderId="0" xfId="3" applyFont="1"/>
    <xf numFmtId="0" fontId="4" fillId="0" borderId="0" xfId="3" applyFont="1" applyFill="1" applyBorder="1"/>
    <xf numFmtId="0" fontId="26" fillId="0" borderId="26" xfId="3" applyFont="1" applyBorder="1" applyAlignment="1">
      <alignment horizontal="center" vertical="center"/>
    </xf>
    <xf numFmtId="0" fontId="27" fillId="0" borderId="27" xfId="3" applyFont="1" applyBorder="1" applyAlignment="1">
      <alignment horizontal="center" vertical="center" wrapText="1"/>
    </xf>
    <xf numFmtId="0" fontId="27" fillId="0" borderId="28" xfId="3" applyFont="1" applyBorder="1" applyAlignment="1">
      <alignment horizontal="center" vertical="center" wrapText="1"/>
    </xf>
    <xf numFmtId="0" fontId="27" fillId="0" borderId="29" xfId="3" applyFont="1" applyBorder="1" applyAlignment="1">
      <alignment horizontal="center" vertical="center" wrapText="1"/>
    </xf>
    <xf numFmtId="0" fontId="27" fillId="0" borderId="30" xfId="3" applyFont="1" applyBorder="1" applyAlignment="1">
      <alignment horizontal="center" vertical="center" wrapText="1"/>
    </xf>
    <xf numFmtId="0" fontId="28" fillId="0" borderId="20" xfId="3" applyFont="1" applyFill="1" applyBorder="1" applyAlignment="1">
      <alignment horizontal="center" vertical="center"/>
    </xf>
    <xf numFmtId="0" fontId="28" fillId="0" borderId="21" xfId="3" applyFont="1" applyFill="1" applyBorder="1" applyAlignment="1">
      <alignment horizontal="center" vertical="center"/>
    </xf>
    <xf numFmtId="0" fontId="28" fillId="0" borderId="20" xfId="3" applyFont="1" applyFill="1" applyBorder="1" applyAlignment="1">
      <alignment horizontal="center"/>
    </xf>
    <xf numFmtId="0" fontId="28" fillId="0" borderId="21" xfId="3" applyFont="1" applyFill="1" applyBorder="1" applyAlignment="1">
      <alignment horizontal="center"/>
    </xf>
    <xf numFmtId="0" fontId="1" fillId="0" borderId="0" xfId="3" applyAlignment="1"/>
    <xf numFmtId="0" fontId="28" fillId="0" borderId="31" xfId="3" applyFont="1" applyFill="1" applyBorder="1" applyAlignment="1">
      <alignment horizontal="center" vertical="center"/>
    </xf>
    <xf numFmtId="0" fontId="31" fillId="0" borderId="0" xfId="3" applyFont="1"/>
    <xf numFmtId="0" fontId="29" fillId="0" borderId="0" xfId="3" applyFont="1" applyAlignment="1">
      <alignment vertical="center"/>
    </xf>
    <xf numFmtId="3" fontId="5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/>
    <xf numFmtId="1" fontId="16" fillId="0" borderId="4" xfId="0" applyNumberFormat="1" applyFont="1" applyBorder="1" applyAlignment="1"/>
    <xf numFmtId="1" fontId="16" fillId="0" borderId="0" xfId="0" applyNumberFormat="1" applyFont="1" applyBorder="1" applyAlignment="1">
      <alignment horizontal="right"/>
    </xf>
    <xf numFmtId="3" fontId="9" fillId="0" borderId="0" xfId="0" applyNumberFormat="1" applyFont="1" applyAlignment="1"/>
    <xf numFmtId="0" fontId="24" fillId="0" borderId="0" xfId="0" applyFont="1" applyAlignment="1">
      <alignment vertical="top" wrapText="1"/>
    </xf>
    <xf numFmtId="14" fontId="9" fillId="0" borderId="0" xfId="0" quotePrefix="1" applyNumberFormat="1" applyFont="1" applyAlignment="1"/>
    <xf numFmtId="3" fontId="16" fillId="0" borderId="0" xfId="0" applyNumberFormat="1" applyFont="1" applyBorder="1" applyAlignment="1">
      <alignment horizontal="left"/>
    </xf>
    <xf numFmtId="1" fontId="5" fillId="0" borderId="0" xfId="0" quotePrefix="1" applyNumberFormat="1" applyFont="1" applyBorder="1" applyAlignment="1">
      <alignment horizontal="right"/>
    </xf>
    <xf numFmtId="0" fontId="13" fillId="0" borderId="6" xfId="0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right"/>
    </xf>
    <xf numFmtId="3" fontId="16" fillId="0" borderId="0" xfId="0" applyNumberFormat="1" applyFont="1" applyAlignment="1"/>
    <xf numFmtId="165" fontId="13" fillId="0" borderId="0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43" fontId="5" fillId="0" borderId="2" xfId="1" applyFont="1" applyBorder="1" applyAlignment="1">
      <alignment horizontal="right"/>
    </xf>
    <xf numFmtId="43" fontId="13" fillId="2" borderId="2" xfId="1" applyFont="1" applyFill="1" applyBorder="1"/>
    <xf numFmtId="43" fontId="16" fillId="3" borderId="2" xfId="1" applyFont="1" applyFill="1" applyBorder="1" applyAlignment="1">
      <alignment horizontal="right" vertical="center"/>
    </xf>
    <xf numFmtId="43" fontId="5" fillId="0" borderId="2" xfId="1" applyFont="1" applyBorder="1"/>
    <xf numFmtId="43" fontId="13" fillId="2" borderId="2" xfId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43" fontId="13" fillId="2" borderId="3" xfId="1" applyFont="1" applyFill="1" applyBorder="1" applyAlignment="1">
      <alignment horizontal="right"/>
    </xf>
    <xf numFmtId="43" fontId="13" fillId="2" borderId="3" xfId="1" applyFont="1" applyFill="1" applyBorder="1"/>
    <xf numFmtId="0" fontId="6" fillId="0" borderId="0" xfId="3" applyFont="1" applyFill="1"/>
    <xf numFmtId="0" fontId="1" fillId="0" borderId="0" xfId="3" applyFill="1"/>
    <xf numFmtId="0" fontId="32" fillId="0" borderId="0" xfId="3" applyFont="1" applyFill="1"/>
    <xf numFmtId="0" fontId="32" fillId="0" borderId="0" xfId="3" applyFont="1"/>
    <xf numFmtId="0" fontId="5" fillId="0" borderId="0" xfId="3" applyFont="1" applyFill="1"/>
    <xf numFmtId="3" fontId="5" fillId="0" borderId="0" xfId="3" applyNumberFormat="1" applyFont="1" applyFill="1"/>
    <xf numFmtId="0" fontId="4" fillId="0" borderId="0" xfId="3" applyFont="1" applyFill="1"/>
    <xf numFmtId="0" fontId="5" fillId="0" borderId="0" xfId="3" applyFont="1" applyFill="1" applyAlignment="1"/>
    <xf numFmtId="0" fontId="33" fillId="0" borderId="0" xfId="3" applyFont="1" applyFill="1" applyAlignment="1">
      <alignment vertical="center"/>
    </xf>
    <xf numFmtId="0" fontId="6" fillId="0" borderId="0" xfId="3" applyFont="1" applyFill="1" applyAlignment="1"/>
    <xf numFmtId="0" fontId="3" fillId="0" borderId="0" xfId="3" applyFont="1" applyFill="1" applyAlignment="1">
      <alignment vertical="center"/>
    </xf>
    <xf numFmtId="0" fontId="33" fillId="0" borderId="0" xfId="3" applyFont="1" applyFill="1" applyAlignment="1">
      <alignment horizontal="right" vertical="center"/>
    </xf>
    <xf numFmtId="3" fontId="5" fillId="0" borderId="0" xfId="3" applyNumberFormat="1" applyFont="1" applyFill="1" applyAlignment="1">
      <alignment wrapText="1"/>
    </xf>
    <xf numFmtId="0" fontId="5" fillId="0" borderId="0" xfId="3" applyFont="1" applyFill="1" applyAlignment="1">
      <alignment vertical="top"/>
    </xf>
    <xf numFmtId="0" fontId="34" fillId="0" borderId="0" xfId="3" applyFont="1" applyFill="1" applyAlignment="1">
      <alignment vertical="center"/>
    </xf>
    <xf numFmtId="0" fontId="5" fillId="0" borderId="0" xfId="3" applyFont="1" applyFill="1" applyAlignment="1">
      <alignment horizontal="right"/>
    </xf>
    <xf numFmtId="0" fontId="12" fillId="0" borderId="0" xfId="3" applyFont="1" applyFill="1" applyAlignment="1">
      <alignment vertical="top" wrapText="1"/>
    </xf>
    <xf numFmtId="0" fontId="33" fillId="0" borderId="0" xfId="3" applyFont="1" applyFill="1" applyAlignment="1">
      <alignment horizontal="left"/>
    </xf>
    <xf numFmtId="0" fontId="7" fillId="0" borderId="0" xfId="3" applyFont="1" applyFill="1" applyAlignment="1"/>
    <xf numFmtId="0" fontId="2" fillId="0" borderId="0" xfId="3" applyFont="1" applyFill="1"/>
    <xf numFmtId="0" fontId="6" fillId="0" borderId="0" xfId="3" applyFont="1"/>
    <xf numFmtId="0" fontId="5" fillId="0" borderId="0" xfId="3" applyFont="1"/>
    <xf numFmtId="3" fontId="5" fillId="0" borderId="0" xfId="3" applyNumberFormat="1" applyFont="1"/>
    <xf numFmtId="0" fontId="4" fillId="0" borderId="0" xfId="3" applyFont="1"/>
    <xf numFmtId="0" fontId="33" fillId="3" borderId="0" xfId="3" applyFont="1" applyFill="1" applyAlignment="1">
      <alignment horizontal="right" vertical="center"/>
    </xf>
    <xf numFmtId="0" fontId="5" fillId="3" borderId="0" xfId="3" applyFont="1" applyFill="1" applyAlignment="1"/>
    <xf numFmtId="0" fontId="6" fillId="3" borderId="0" xfId="3" applyFont="1" applyFill="1"/>
    <xf numFmtId="0" fontId="6" fillId="3" borderId="0" xfId="3" applyFont="1" applyFill="1" applyAlignment="1"/>
    <xf numFmtId="0" fontId="3" fillId="3" borderId="0" xfId="3" applyFont="1" applyFill="1" applyAlignment="1">
      <alignment vertical="center"/>
    </xf>
    <xf numFmtId="3" fontId="5" fillId="0" borderId="0" xfId="3" applyNumberFormat="1" applyFont="1" applyAlignment="1">
      <alignment wrapText="1"/>
    </xf>
    <xf numFmtId="0" fontId="5" fillId="0" borderId="0" xfId="3" applyFont="1" applyAlignment="1">
      <alignment vertical="top"/>
    </xf>
    <xf numFmtId="0" fontId="6" fillId="0" borderId="0" xfId="3" applyFont="1" applyAlignment="1"/>
    <xf numFmtId="0" fontId="34" fillId="3" borderId="0" xfId="3" applyFont="1" applyFill="1" applyAlignment="1">
      <alignment vertical="center"/>
    </xf>
    <xf numFmtId="0" fontId="33" fillId="3" borderId="0" xfId="3" applyFont="1" applyFill="1" applyAlignment="1">
      <alignment vertical="center"/>
    </xf>
    <xf numFmtId="0" fontId="12" fillId="0" borderId="0" xfId="3" applyFont="1" applyAlignment="1">
      <alignment vertical="top" wrapText="1"/>
    </xf>
    <xf numFmtId="0" fontId="33" fillId="0" borderId="0" xfId="3" applyFont="1" applyAlignment="1">
      <alignment horizontal="left" vertical="top"/>
    </xf>
    <xf numFmtId="0" fontId="36" fillId="0" borderId="0" xfId="3" applyFont="1" applyAlignment="1">
      <alignment horizontal="center" vertical="center"/>
    </xf>
    <xf numFmtId="0" fontId="36" fillId="0" borderId="0" xfId="3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14" fontId="9" fillId="0" borderId="0" xfId="0" quotePrefix="1" applyNumberFormat="1" applyFont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3" fontId="9" fillId="0" borderId="0" xfId="0" applyNumberFormat="1" applyFont="1" applyAlignment="1">
      <alignment horizontal="left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24" fillId="0" borderId="0" xfId="0" applyFont="1" applyAlignment="1">
      <alignment horizontal="center" vertical="top"/>
    </xf>
    <xf numFmtId="3" fontId="5" fillId="0" borderId="0" xfId="0" quotePrefix="1" applyNumberFormat="1" applyFont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/>
    <xf numFmtId="3" fontId="8" fillId="0" borderId="4" xfId="0" applyNumberFormat="1" applyFont="1" applyBorder="1" applyAlignment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center"/>
    </xf>
    <xf numFmtId="1" fontId="9" fillId="0" borderId="0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165" fontId="9" fillId="0" borderId="0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top"/>
    </xf>
    <xf numFmtId="0" fontId="24" fillId="0" borderId="0" xfId="0" quotePrefix="1" applyFont="1" applyAlignment="1">
      <alignment horizontal="center" vertical="top"/>
    </xf>
    <xf numFmtId="3" fontId="9" fillId="0" borderId="0" xfId="0" applyNumberFormat="1" applyFont="1" applyAlignment="1">
      <alignment horizontal="left"/>
    </xf>
    <xf numFmtId="0" fontId="28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/>
    </xf>
    <xf numFmtId="0" fontId="28" fillId="0" borderId="32" xfId="3" applyFont="1" applyFill="1" applyBorder="1" applyAlignment="1">
      <alignment horizontal="center" vertical="center"/>
    </xf>
    <xf numFmtId="0" fontId="28" fillId="0" borderId="33" xfId="3" applyFont="1" applyFill="1" applyBorder="1" applyAlignment="1">
      <alignment horizontal="center" vertical="center"/>
    </xf>
    <xf numFmtId="0" fontId="30" fillId="0" borderId="31" xfId="3" applyFont="1" applyFill="1" applyBorder="1" applyAlignment="1">
      <alignment horizontal="center" vertical="center" wrapText="1"/>
    </xf>
    <xf numFmtId="0" fontId="30" fillId="0" borderId="33" xfId="3" applyFont="1" applyFill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top" wrapText="1"/>
    </xf>
    <xf numFmtId="0" fontId="3" fillId="0" borderId="16" xfId="3" applyFont="1" applyBorder="1" applyAlignment="1">
      <alignment horizontal="center" vertical="top" wrapText="1"/>
    </xf>
    <xf numFmtId="0" fontId="3" fillId="0" borderId="17" xfId="3" applyFont="1" applyBorder="1" applyAlignment="1">
      <alignment horizontal="center" vertical="top" wrapText="1"/>
    </xf>
    <xf numFmtId="0" fontId="27" fillId="0" borderId="18" xfId="3" applyFont="1" applyBorder="1" applyAlignment="1">
      <alignment horizontal="center" vertical="top" wrapText="1"/>
    </xf>
    <xf numFmtId="0" fontId="27" fillId="0" borderId="19" xfId="3" applyFont="1" applyBorder="1" applyAlignment="1">
      <alignment horizontal="center" vertical="top" wrapText="1"/>
    </xf>
    <xf numFmtId="0" fontId="27" fillId="0" borderId="24" xfId="3" applyFont="1" applyBorder="1" applyAlignment="1">
      <alignment horizontal="center" vertical="top" wrapText="1"/>
    </xf>
    <xf numFmtId="0" fontId="27" fillId="0" borderId="25" xfId="3" applyFont="1" applyBorder="1" applyAlignment="1">
      <alignment horizontal="center" vertical="top" wrapText="1"/>
    </xf>
    <xf numFmtId="0" fontId="30" fillId="0" borderId="22" xfId="3" applyFont="1" applyBorder="1" applyAlignment="1">
      <alignment horizontal="center" vertical="center" wrapText="1"/>
    </xf>
    <xf numFmtId="0" fontId="30" fillId="0" borderId="11" xfId="3" applyFont="1" applyBorder="1" applyAlignment="1">
      <alignment horizontal="center" vertical="center" wrapText="1"/>
    </xf>
    <xf numFmtId="0" fontId="30" fillId="0" borderId="23" xfId="3" applyFont="1" applyBorder="1" applyAlignment="1">
      <alignment horizontal="center" vertical="center" wrapText="1"/>
    </xf>
  </cellXfs>
  <cellStyles count="5">
    <cellStyle name="Migliaia" xfId="1" builtinId="3"/>
    <cellStyle name="Normale" xfId="0" builtinId="0"/>
    <cellStyle name="Normale 2" xfId="3"/>
    <cellStyle name="Percentuale" xfId="2" builtinId="5"/>
    <cellStyle name="Percentuale 2" xfId="4"/>
  </cellStyles>
  <dxfs count="0"/>
  <tableStyles count="0" defaultTableStyle="TableStyleMedium9" defaultPivotStyle="PivotStyleLight16"/>
  <colors>
    <mruColors>
      <color rgb="FFC6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400"/>
              <a:t>CD-CM</a:t>
            </a:r>
          </a:p>
        </c:rich>
      </c:tx>
      <c:layout>
        <c:manualLayout>
          <c:xMode val="edge"/>
          <c:yMode val="edge"/>
          <c:x val="0.3707803831665194"/>
          <c:y val="9.208848788356102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3547344276632221"/>
          <c:w val="1"/>
          <c:h val="0.62510588723892591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15-4E21-9B6A-5786A0E626AD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15-4E21-9B6A-5786A0E626AD}"/>
              </c:ext>
            </c:extLst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15-4E21-9B6A-5786A0E626AD}"/>
              </c:ext>
            </c:extLst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915-4E21-9B6A-5786A0E626AD}"/>
              </c:ext>
            </c:extLst>
          </c:dPt>
          <c:dLbls>
            <c:dLbl>
              <c:idx val="0"/>
              <c:layout>
                <c:manualLayout>
                  <c:x val="-0.10780245670597076"/>
                  <c:y val="0.153762883074923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15-4E21-9B6A-5786A0E626AD}"/>
                </c:ext>
              </c:extLst>
            </c:dLbl>
            <c:dLbl>
              <c:idx val="1"/>
              <c:layout>
                <c:manualLayout>
                  <c:x val="-0.15352237976629438"/>
                  <c:y val="-7.39978826176139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15-4E21-9B6A-5786A0E626AD}"/>
                </c:ext>
              </c:extLst>
            </c:dLbl>
            <c:dLbl>
              <c:idx val="3"/>
              <c:layout>
                <c:manualLayout>
                  <c:x val="0.18145644131130428"/>
                  <c:y val="-0.11192727934717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915-4E21-9B6A-5786A0E626A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Riepilogo!$A$22:$A$25</c:f>
              <c:strCache>
                <c:ptCount val="4"/>
                <c:pt idx="0">
                  <c:v>Vecchiaia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Riepilogo!$D$22:$D$25</c:f>
              <c:numCache>
                <c:formatCode>_-* #,##0_-;\-* #,##0_-;_-* "-"??_-;_-@_-</c:formatCode>
                <c:ptCount val="4"/>
                <c:pt idx="0">
                  <c:v>4423</c:v>
                </c:pt>
                <c:pt idx="1">
                  <c:v>5830</c:v>
                </c:pt>
                <c:pt idx="2">
                  <c:v>364</c:v>
                </c:pt>
                <c:pt idx="3">
                  <c:v>8771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5-4E21-9B6A-5786A0E626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solidFill>
      <a:srgbClr val="FFFFFF"/>
    </a:solidFill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07-49BE-A4E5-56DFA1984D7E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7-49BE-A4E5-56DFA1984D7E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07-49BE-A4E5-56DFA1984D7E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07-49BE-A4E5-56DFA198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FPLD_tot!$B$28:$E$28</c:f>
              <c:numCache>
                <c:formatCode>#,##0</c:formatCode>
                <c:ptCount val="4"/>
                <c:pt idx="0">
                  <c:v>10700</c:v>
                </c:pt>
                <c:pt idx="1">
                  <c:v>64661</c:v>
                </c:pt>
                <c:pt idx="2">
                  <c:v>18031</c:v>
                </c:pt>
                <c:pt idx="3">
                  <c:v>63136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7-49BE-A4E5-56DFA1984D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60-4666-ADF3-443258C98E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60-4666-ADF3-443258C98E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60-4666-ADF3-443258C98E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60-4666-ADF3-443258C98E2F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0-4666-ADF3-443258C98E2F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0-4666-ADF3-443258C98E2F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0-4666-ADF3-443258C98E2F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0-4666-ADF3-443258C98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FPLD_tot!$F$107:$F$108</c:f>
              <c:numCache>
                <c:formatCode>#,##0</c:formatCode>
                <c:ptCount val="2"/>
                <c:pt idx="0">
                  <c:v>144466</c:v>
                </c:pt>
                <c:pt idx="1">
                  <c:v>12062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60-4666-ADF3-443258C98E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FPLD_tot!$B$148:$E$148</c:f>
              <c:numCache>
                <c:formatCode>#,##0</c:formatCode>
                <c:ptCount val="4"/>
                <c:pt idx="0">
                  <c:v>17034</c:v>
                </c:pt>
                <c:pt idx="1">
                  <c:v>42114</c:v>
                </c:pt>
                <c:pt idx="2">
                  <c:v>5933</c:v>
                </c:pt>
                <c:pt idx="3">
                  <c:v>9853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40A-A4EE-EA728201ECCD}"/>
            </c:ext>
          </c:extLst>
        </c:ser>
        <c:ser>
          <c:idx val="1"/>
          <c:order val="1"/>
          <c:tx>
            <c:strRef>
              <c:f>FPLD_tot!$A$149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FPLD_tot!$B$149:$E$149</c:f>
              <c:numCache>
                <c:formatCode>#,##0</c:formatCode>
                <c:ptCount val="4"/>
                <c:pt idx="0">
                  <c:v>17789</c:v>
                </c:pt>
                <c:pt idx="1">
                  <c:v>20120</c:v>
                </c:pt>
                <c:pt idx="2">
                  <c:v>3781</c:v>
                </c:pt>
                <c:pt idx="3">
                  <c:v>49690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40A-A4EE-EA728201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FPLD_tot!$B$188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FPLD_tot!$A$181:$A$184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FPLD_tot!$F$189:$F$192</c:f>
              <c:numCache>
                <c:formatCode>#,##0</c:formatCode>
                <c:ptCount val="4"/>
                <c:pt idx="0">
                  <c:v>56070</c:v>
                </c:pt>
                <c:pt idx="1">
                  <c:v>32695</c:v>
                </c:pt>
                <c:pt idx="2">
                  <c:v>29822</c:v>
                </c:pt>
                <c:pt idx="3">
                  <c:v>47727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3D7-968C-63673960C420}"/>
            </c:ext>
          </c:extLst>
        </c:ser>
        <c:ser>
          <c:idx val="1"/>
          <c:order val="1"/>
          <c:tx>
            <c:strRef>
              <c:f>FPLD_tot!$D$180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cat>
            <c:strRef>
              <c:f>FPLD_tot!$A$181:$A$184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FPLD_tot!$F$181:$F$184</c:f>
              <c:numCache>
                <c:formatCode>#,##0</c:formatCode>
                <c:ptCount val="4"/>
                <c:pt idx="0">
                  <c:v>45788</c:v>
                </c:pt>
                <c:pt idx="1">
                  <c:v>28615</c:v>
                </c:pt>
                <c:pt idx="2">
                  <c:v>31137</c:v>
                </c:pt>
                <c:pt idx="3">
                  <c:v>50988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7-43D7-968C-63673960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FPLD_tot!$D$220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FPLD_tot!$B$221:$E$221</c:f>
              <c:numCache>
                <c:formatCode>0.0</c:formatCode>
                <c:ptCount val="4"/>
                <c:pt idx="0">
                  <c:v>66.45</c:v>
                </c:pt>
                <c:pt idx="1">
                  <c:v>62.79</c:v>
                </c:pt>
                <c:pt idx="2">
                  <c:v>54</c:v>
                </c:pt>
                <c:pt idx="3">
                  <c:v>76.569999999999993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FPLD_tot!$B$226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FPLD_tot!$B$227:$E$227</c:f>
              <c:numCache>
                <c:formatCode>0.0</c:formatCode>
                <c:ptCount val="4"/>
                <c:pt idx="0">
                  <c:v>66.959999999999994</c:v>
                </c:pt>
                <c:pt idx="1">
                  <c:v>61.69</c:v>
                </c:pt>
                <c:pt idx="2">
                  <c:v>53.93</c:v>
                </c:pt>
                <c:pt idx="3">
                  <c:v>77.98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1C0-8257-8B154E2F2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FPLD_tot!$A$142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FPLD_tot!$B$142:$E$142</c:f>
              <c:numCache>
                <c:formatCode>#,##0</c:formatCode>
                <c:ptCount val="4"/>
                <c:pt idx="0">
                  <c:v>7135</c:v>
                </c:pt>
                <c:pt idx="1">
                  <c:v>47890</c:v>
                </c:pt>
                <c:pt idx="2">
                  <c:v>11258</c:v>
                </c:pt>
                <c:pt idx="3">
                  <c:v>11762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C-4BCF-A6E5-3F86195B3C31}"/>
            </c:ext>
          </c:extLst>
        </c:ser>
        <c:ser>
          <c:idx val="1"/>
          <c:order val="1"/>
          <c:tx>
            <c:strRef>
              <c:f>FPLD_tot!$A$143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FPLD_tot!$B$143:$E$143</c:f>
              <c:numCache>
                <c:formatCode>#,##0</c:formatCode>
                <c:ptCount val="4"/>
                <c:pt idx="0">
                  <c:v>3565</c:v>
                </c:pt>
                <c:pt idx="1">
                  <c:v>16771</c:v>
                </c:pt>
                <c:pt idx="2">
                  <c:v>6773</c:v>
                </c:pt>
                <c:pt idx="3">
                  <c:v>51374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C-4BCF-A6E5-3F86195B3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FPLD_tot!$D$220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FPLD_tot!$B$222:$E$222</c:f>
              <c:numCache>
                <c:formatCode>0.0</c:formatCode>
                <c:ptCount val="4"/>
                <c:pt idx="0">
                  <c:v>66.56</c:v>
                </c:pt>
                <c:pt idx="1">
                  <c:v>61.15</c:v>
                </c:pt>
                <c:pt idx="2">
                  <c:v>52.92</c:v>
                </c:pt>
                <c:pt idx="3">
                  <c:v>74.900000000000006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FPLD_tot!$B$226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FPLD_tot!$B$228:$E$228</c:f>
              <c:numCache>
                <c:formatCode>0.0</c:formatCode>
                <c:ptCount val="4"/>
                <c:pt idx="0">
                  <c:v>67.14</c:v>
                </c:pt>
                <c:pt idx="1">
                  <c:v>61</c:v>
                </c:pt>
                <c:pt idx="2">
                  <c:v>52.64</c:v>
                </c:pt>
                <c:pt idx="3">
                  <c:v>75.05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7-4DD4-B178-BB8A3D25A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Fpld_conEC!$G$8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23-42A0-B907-30A02B900E0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523-42A0-B907-30A02B900E0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523-42A0-B907-30A02B900E0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523-42A0-B907-30A02B900E0D}"/>
              </c:ext>
            </c:extLst>
          </c:dPt>
          <c:cat>
            <c:strRef>
              <c:f>Fpld_conEC!$A$77:$A$82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Fpld_conEC!$F$77:$F$82</c:f>
              <c:numCache>
                <c:formatCode>#,##0</c:formatCode>
                <c:ptCount val="6"/>
                <c:pt idx="0">
                  <c:v>19064</c:v>
                </c:pt>
                <c:pt idx="1">
                  <c:v>58863</c:v>
                </c:pt>
                <c:pt idx="2">
                  <c:v>29842</c:v>
                </c:pt>
                <c:pt idx="3">
                  <c:v>21203</c:v>
                </c:pt>
                <c:pt idx="4">
                  <c:v>18952</c:v>
                </c:pt>
                <c:pt idx="5">
                  <c:v>11491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23-42A0-B907-30A02B900E0D}"/>
            </c:ext>
          </c:extLst>
        </c:ser>
        <c:ser>
          <c:idx val="0"/>
          <c:order val="1"/>
          <c:tx>
            <c:strRef>
              <c:f>Fpld_conEC!$G$26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cat>
            <c:strRef>
              <c:f>Fpld_conEC!$A$77:$A$82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Fpld_conEC!$F$67:$F$72</c:f>
              <c:numCache>
                <c:formatCode>#,##0</c:formatCode>
                <c:ptCount val="6"/>
                <c:pt idx="0">
                  <c:v>23235</c:v>
                </c:pt>
                <c:pt idx="1">
                  <c:v>53216</c:v>
                </c:pt>
                <c:pt idx="2">
                  <c:v>27669</c:v>
                </c:pt>
                <c:pt idx="3">
                  <c:v>21245</c:v>
                </c:pt>
                <c:pt idx="4">
                  <c:v>16598</c:v>
                </c:pt>
                <c:pt idx="5">
                  <c:v>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23-42A0-B907-30A02B900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Fpld_conEC!$G$26</c:f>
              <c:strCache>
                <c:ptCount val="1"/>
                <c:pt idx="0">
                  <c:v>Decorrenti gennaio - giugno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F1-4C25-8BC0-01C495BD1A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F1-4C25-8BC0-01C495BD1A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0F1-4C25-8BC0-01C495BD1A9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0F1-4C25-8BC0-01C495BD1A91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F1-4C25-8BC0-01C495BD1A91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F1-4C25-8BC0-01C495BD1A91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F1-4C25-8BC0-01C495BD1A91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F1-4C25-8BC0-01C495BD1A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Fpld_conEC!$F$114:$F$115</c:f>
              <c:numCache>
                <c:formatCode>#,##0</c:formatCode>
                <c:ptCount val="2"/>
                <c:pt idx="0">
                  <c:v>150137</c:v>
                </c:pt>
                <c:pt idx="1">
                  <c:v>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F1-4C25-8BC0-01C495BD1A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A1-4471-B78C-808C251DF9C7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A1-4471-B78C-808C251DF9C7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A1-4471-B78C-808C251DF9C7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A1-4471-B78C-808C251DF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Fpld_conEC!$B$37:$E$37</c:f>
              <c:numCache>
                <c:formatCode>#,##0</c:formatCode>
                <c:ptCount val="4"/>
                <c:pt idx="0">
                  <c:v>33774</c:v>
                </c:pt>
                <c:pt idx="1">
                  <c:v>60142</c:v>
                </c:pt>
                <c:pt idx="2">
                  <c:v>9575</c:v>
                </c:pt>
                <c:pt idx="3">
                  <c:v>55924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A1-4471-B78C-808C251DF9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400"/>
              <a:t>FPLD NEL COMPLESSO</a:t>
            </a:r>
          </a:p>
        </c:rich>
      </c:tx>
      <c:layout>
        <c:manualLayout>
          <c:xMode val="edge"/>
          <c:yMode val="edge"/>
          <c:x val="0.35343205888890317"/>
          <c:y val="5.24874986795837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8449857071096603"/>
          <c:h val="0.47610551541600482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97-4C3F-A6A5-D64E0B6FDE50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97-4C3F-A6A5-D64E0B6FDE50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97-4C3F-A6A5-D64E0B6FDE50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97-4C3F-A6A5-D64E0B6FDE50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97-4C3F-A6A5-D64E0B6FDE50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97-4C3F-A6A5-D64E0B6FDE50}"/>
                </c:ext>
              </c:extLst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97-4C3F-A6A5-D64E0B6FDE5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Anzianità/Anticipate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Riepilogo!$D$16:$D$19</c:f>
              <c:numCache>
                <c:formatCode>_-* #,##0_-;\-* #,##0_-;_-* "-"??_-;_-@_-</c:formatCode>
                <c:ptCount val="4"/>
                <c:pt idx="0">
                  <c:v>34823</c:v>
                </c:pt>
                <c:pt idx="1">
                  <c:v>62234</c:v>
                </c:pt>
                <c:pt idx="2">
                  <c:v>9714</c:v>
                </c:pt>
                <c:pt idx="3">
                  <c:v>59543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97-4C3F-A6A5-D64E0B6FDE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D3-4482-8D9B-59726AA96E0C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3-4482-8D9B-59726AA96E0C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D3-4482-8D9B-59726AA96E0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D3-4482-8D9B-59726AA96E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Fpld_conEC!$B$28:$E$28</c:f>
              <c:numCache>
                <c:formatCode>#,##0</c:formatCode>
                <c:ptCount val="4"/>
                <c:pt idx="0">
                  <c:v>10240</c:v>
                </c:pt>
                <c:pt idx="1">
                  <c:v>62825</c:v>
                </c:pt>
                <c:pt idx="2">
                  <c:v>17750</c:v>
                </c:pt>
                <c:pt idx="3">
                  <c:v>59699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D3-4482-8D9B-59726AA96E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E9-4066-94F3-311C7EC3A3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E9-4066-94F3-311C7EC3A3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E9-4066-94F3-311C7EC3A3C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E9-4066-94F3-311C7EC3A3C8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E9-4066-94F3-311C7EC3A3C8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9-4066-94F3-311C7EC3A3C8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E9-4066-94F3-311C7EC3A3C8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E9-4066-94F3-311C7EC3A3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Fpld_conEC!$F$107:$F$108</c:f>
              <c:numCache>
                <c:formatCode>#,##0</c:formatCode>
                <c:ptCount val="2"/>
                <c:pt idx="0">
                  <c:v>138536</c:v>
                </c:pt>
                <c:pt idx="1">
                  <c:v>11978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E9-4066-94F3-311C7EC3A3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Fpld_conEC!$B$148:$E$148</c:f>
              <c:numCache>
                <c:formatCode>#,##0</c:formatCode>
                <c:ptCount val="4"/>
                <c:pt idx="0">
                  <c:v>16060</c:v>
                </c:pt>
                <c:pt idx="1">
                  <c:v>40221</c:v>
                </c:pt>
                <c:pt idx="2">
                  <c:v>5820</c:v>
                </c:pt>
                <c:pt idx="3">
                  <c:v>9763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7-4000-AB46-4C8D263AFDC6}"/>
            </c:ext>
          </c:extLst>
        </c:ser>
        <c:ser>
          <c:idx val="1"/>
          <c:order val="1"/>
          <c:tx>
            <c:strRef>
              <c:f>Fpld_conEC!$A$149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Fpld_conEC!$B$149:$E$149</c:f>
              <c:numCache>
                <c:formatCode>#,##0</c:formatCode>
                <c:ptCount val="4"/>
                <c:pt idx="0">
                  <c:v>17714</c:v>
                </c:pt>
                <c:pt idx="1">
                  <c:v>19921</c:v>
                </c:pt>
                <c:pt idx="2">
                  <c:v>3755</c:v>
                </c:pt>
                <c:pt idx="3">
                  <c:v>46161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7-4000-AB46-4C8D263AF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Fpld_conEC!$B$188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Fpld_conEC!$A$181:$A$184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Fpld_conEC!$F$189:$F$192</c:f>
              <c:numCache>
                <c:formatCode>#,##0</c:formatCode>
                <c:ptCount val="4"/>
                <c:pt idx="0">
                  <c:v>53507</c:v>
                </c:pt>
                <c:pt idx="1">
                  <c:v>31493</c:v>
                </c:pt>
                <c:pt idx="2">
                  <c:v>28327</c:v>
                </c:pt>
                <c:pt idx="3">
                  <c:v>46088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C-419D-89AE-F9EF8E1049E3}"/>
            </c:ext>
          </c:extLst>
        </c:ser>
        <c:ser>
          <c:idx val="1"/>
          <c:order val="1"/>
          <c:tx>
            <c:strRef>
              <c:f>Fpld_conEC!$D$180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cat>
            <c:strRef>
              <c:f>Fpld_conEC!$A$181:$A$184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Fpld_conEC!$F$181:$F$184</c:f>
              <c:numCache>
                <c:formatCode>#,##0</c:formatCode>
                <c:ptCount val="4"/>
                <c:pt idx="0">
                  <c:v>43693</c:v>
                </c:pt>
                <c:pt idx="1">
                  <c:v>27681</c:v>
                </c:pt>
                <c:pt idx="2">
                  <c:v>29700</c:v>
                </c:pt>
                <c:pt idx="3">
                  <c:v>49440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C-419D-89AE-F9EF8E104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Fpld_conEC!$D$220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Fpld_conEC!$B$221:$E$221</c:f>
              <c:numCache>
                <c:formatCode>0.0</c:formatCode>
                <c:ptCount val="4"/>
                <c:pt idx="0">
                  <c:v>66.569999999999993</c:v>
                </c:pt>
                <c:pt idx="1">
                  <c:v>62.76</c:v>
                </c:pt>
                <c:pt idx="2">
                  <c:v>53.95</c:v>
                </c:pt>
                <c:pt idx="3">
                  <c:v>76.63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190-870F-A6C911CBD189}"/>
            </c:ext>
          </c:extLst>
        </c:ser>
        <c:ser>
          <c:idx val="1"/>
          <c:order val="1"/>
          <c:tx>
            <c:strRef>
              <c:f>Fpld_conEC!$B$226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Fpld_conEC!$B$227:$E$227</c:f>
              <c:numCache>
                <c:formatCode>0.0</c:formatCode>
                <c:ptCount val="4"/>
                <c:pt idx="0">
                  <c:v>67.040000000000006</c:v>
                </c:pt>
                <c:pt idx="1">
                  <c:v>61.63</c:v>
                </c:pt>
                <c:pt idx="2">
                  <c:v>53.88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6-4190-870F-A6C911CBD1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Fpld_conEC!$A$136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Fpld_conEC!$B$142:$E$142</c:f>
              <c:numCache>
                <c:formatCode>#,##0</c:formatCode>
                <c:ptCount val="4"/>
                <c:pt idx="0">
                  <c:v>6695</c:v>
                </c:pt>
                <c:pt idx="1">
                  <c:v>46158</c:v>
                </c:pt>
                <c:pt idx="2">
                  <c:v>11027</c:v>
                </c:pt>
                <c:pt idx="3">
                  <c:v>11638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4-4456-80C4-3F53CF961097}"/>
            </c:ext>
          </c:extLst>
        </c:ser>
        <c:ser>
          <c:idx val="1"/>
          <c:order val="1"/>
          <c:tx>
            <c:strRef>
              <c:f>Fpld_conEC!$A$137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Fpld_conEC!$B$143:$E$143</c:f>
              <c:numCache>
                <c:formatCode>#,##0</c:formatCode>
                <c:ptCount val="4"/>
                <c:pt idx="0">
                  <c:v>3545</c:v>
                </c:pt>
                <c:pt idx="1">
                  <c:v>16667</c:v>
                </c:pt>
                <c:pt idx="2">
                  <c:v>6723</c:v>
                </c:pt>
                <c:pt idx="3">
                  <c:v>48061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4-4456-80C4-3F53CF961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Fpld_conEC!$D$220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Fpld_conEC!$B$222:$E$222</c:f>
              <c:numCache>
                <c:formatCode>0.0</c:formatCode>
                <c:ptCount val="4"/>
                <c:pt idx="0">
                  <c:v>66.58</c:v>
                </c:pt>
                <c:pt idx="1">
                  <c:v>61.15</c:v>
                </c:pt>
                <c:pt idx="2">
                  <c:v>52.94</c:v>
                </c:pt>
                <c:pt idx="3">
                  <c:v>74.83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5-4750-9287-29C306C6AD26}"/>
            </c:ext>
          </c:extLst>
        </c:ser>
        <c:ser>
          <c:idx val="1"/>
          <c:order val="1"/>
          <c:tx>
            <c:strRef>
              <c:f>Fpld_conEC!$B$226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Fpld_conEC!$B$228:$E$228</c:f>
              <c:numCache>
                <c:formatCode>0.0</c:formatCode>
                <c:ptCount val="4"/>
                <c:pt idx="0">
                  <c:v>67.14</c:v>
                </c:pt>
                <c:pt idx="1">
                  <c:v>60.99</c:v>
                </c:pt>
                <c:pt idx="2">
                  <c:v>52.64</c:v>
                </c:pt>
                <c:pt idx="3">
                  <c:v>74.97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5-4750-9287-29C306C6AD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CDCM!$G$8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398-4632-A7A5-54950F343FC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98-4632-A7A5-54950F343FC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398-4632-A7A5-54950F343F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398-4632-A7A5-54950F343FC3}"/>
              </c:ext>
            </c:extLst>
          </c:dPt>
          <c:cat>
            <c:strRef>
              <c:f>CDCM!$A$77:$A$82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CDCM!$F$77:$F$82</c:f>
              <c:numCache>
                <c:formatCode>#,##0</c:formatCode>
                <c:ptCount val="6"/>
                <c:pt idx="0">
                  <c:v>5203</c:v>
                </c:pt>
                <c:pt idx="1">
                  <c:v>10894</c:v>
                </c:pt>
                <c:pt idx="2">
                  <c:v>2063</c:v>
                </c:pt>
                <c:pt idx="3">
                  <c:v>733</c:v>
                </c:pt>
                <c:pt idx="4">
                  <c:v>375</c:v>
                </c:pt>
                <c:pt idx="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98-4632-A7A5-54950F343FC3}"/>
            </c:ext>
          </c:extLst>
        </c:ser>
        <c:ser>
          <c:idx val="0"/>
          <c:order val="1"/>
          <c:tx>
            <c:strRef>
              <c:f>CDCM!$G$26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cat>
            <c:strRef>
              <c:f>CDCM!$A$77:$A$82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CDCM!$F$67:$F$72</c:f>
              <c:numCache>
                <c:formatCode>#,##0</c:formatCode>
                <c:ptCount val="6"/>
                <c:pt idx="0">
                  <c:v>5513</c:v>
                </c:pt>
                <c:pt idx="1">
                  <c:v>8494</c:v>
                </c:pt>
                <c:pt idx="2">
                  <c:v>1603</c:v>
                </c:pt>
                <c:pt idx="3">
                  <c:v>666</c:v>
                </c:pt>
                <c:pt idx="4">
                  <c:v>289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98-4632-A7A5-54950F343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CDCM!$G$26</c:f>
              <c:strCache>
                <c:ptCount val="1"/>
                <c:pt idx="0">
                  <c:v>Decorrenti gennaio - giugno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25-4D06-BF32-60DD5CD98A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25-4D06-BF32-60DD5CD98A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25-4D06-BF32-60DD5CD98A5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25-4D06-BF32-60DD5CD98A5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25-4D06-BF32-60DD5CD98A59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25-4D06-BF32-60DD5CD98A59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25-4D06-BF32-60DD5CD98A5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25-4D06-BF32-60DD5CD98A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CDCM!$F$114:$F$115</c:f>
              <c:numCache>
                <c:formatCode>#,##0</c:formatCode>
                <c:ptCount val="2"/>
                <c:pt idx="0">
                  <c:v>18931</c:v>
                </c:pt>
                <c:pt idx="1">
                  <c:v>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25-4D06-BF32-60DD5CD98A5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B7-4A87-B9AB-92F2C7CC9653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B7-4A87-B9AB-92F2C7CC9653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B7-4A87-B9AB-92F2C7CC9653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B7-4A87-B9AB-92F2C7CC96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CDCM!$B$37:$E$37</c:f>
              <c:numCache>
                <c:formatCode>#,##0</c:formatCode>
                <c:ptCount val="4"/>
                <c:pt idx="0">
                  <c:v>4423</c:v>
                </c:pt>
                <c:pt idx="1">
                  <c:v>5830</c:v>
                </c:pt>
                <c:pt idx="2">
                  <c:v>364</c:v>
                </c:pt>
                <c:pt idx="3">
                  <c:v>8771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B7-4A87-B9AB-92F2C7CC96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400"/>
              <a:t>TOTALE</a:t>
            </a:r>
            <a:r>
              <a:rPr lang="it-IT" sz="1400" baseline="0"/>
              <a:t> Gestioni dei lavoratori autonomi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400" b="0" baseline="0"/>
              <a:t>(CDCM,Artigiani,Commercianti e Parasubordinati)</a:t>
            </a:r>
            <a:endParaRPr lang="it-IT" sz="1400" b="0"/>
          </a:p>
        </c:rich>
      </c:tx>
      <c:layout>
        <c:manualLayout>
          <c:xMode val="edge"/>
          <c:yMode val="edge"/>
          <c:x val="0.21528368247016477"/>
          <c:y val="4.91830708661417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95815737997363"/>
          <c:h val="0.48011712598425199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90-4E3C-9E86-23DEB03E6819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90-4E3C-9E86-23DEB03E6819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90-4E3C-9E86-23DEB03E6819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90-4E3C-9E86-23DEB03E6819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90-4E3C-9E86-23DEB03E6819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90-4E3C-9E86-23DEB03E6819}"/>
                </c:ext>
              </c:extLst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90-4E3C-9E86-23DEB03E6819}"/>
                </c:ext>
              </c:extLst>
            </c:dLbl>
            <c:dLbl>
              <c:idx val="3"/>
              <c:layout>
                <c:manualLayout>
                  <c:x val="1.6257464243874174E-2"/>
                  <c:y val="-8.1779296962108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90-4E3C-9E86-23DEB03E681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Anzianità/Anticipate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Riepilogo!$D$66:$D$69</c:f>
              <c:numCache>
                <c:formatCode>#,##0</c:formatCode>
                <c:ptCount val="4"/>
                <c:pt idx="0">
                  <c:v>40798</c:v>
                </c:pt>
                <c:pt idx="1">
                  <c:v>35437</c:v>
                </c:pt>
                <c:pt idx="2">
                  <c:v>3820</c:v>
                </c:pt>
                <c:pt idx="3">
                  <c:v>37622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90-4E3C-9E86-23DEB03E68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E5-4784-B91F-D673ED732354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E5-4784-B91F-D673ED732354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E5-4784-B91F-D673ED732354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E5-4784-B91F-D673ED7323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CDCM!$B$28:$E$28</c:f>
              <c:numCache>
                <c:formatCode>#,##0</c:formatCode>
                <c:ptCount val="4"/>
                <c:pt idx="0">
                  <c:v>1089</c:v>
                </c:pt>
                <c:pt idx="1">
                  <c:v>5175</c:v>
                </c:pt>
                <c:pt idx="2">
                  <c:v>786</c:v>
                </c:pt>
                <c:pt idx="3">
                  <c:v>9604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E5-4784-B91F-D673ED7323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D-4779-B205-8622CCF112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BD-4779-B205-8622CCF112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8BD-4779-B205-8622CCF112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8BD-4779-B205-8622CCF112DA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BD-4779-B205-8622CCF112DA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D-4779-B205-8622CCF112DA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BD-4779-B205-8622CCF112DA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BD-4779-B205-8622CCF112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CDCM!$F$107:$F$108</c:f>
              <c:numCache>
                <c:formatCode>#,##0</c:formatCode>
                <c:ptCount val="2"/>
                <c:pt idx="0">
                  <c:v>16048</c:v>
                </c:pt>
                <c:pt idx="1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BD-4779-B205-8622CCF112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CDCM!$B$148:$E$148</c:f>
              <c:numCache>
                <c:formatCode>#,##0</c:formatCode>
                <c:ptCount val="4"/>
                <c:pt idx="0">
                  <c:v>1355</c:v>
                </c:pt>
                <c:pt idx="1">
                  <c:v>3820</c:v>
                </c:pt>
                <c:pt idx="2">
                  <c:v>201</c:v>
                </c:pt>
                <c:pt idx="3">
                  <c:v>2306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5-4870-BFC6-D0FFBE6280D3}"/>
            </c:ext>
          </c:extLst>
        </c:ser>
        <c:ser>
          <c:idx val="1"/>
          <c:order val="1"/>
          <c:tx>
            <c:strRef>
              <c:f>CDCM!$A$149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CDCM!$B$149:$E$149</c:f>
              <c:numCache>
                <c:formatCode>#,##0</c:formatCode>
                <c:ptCount val="4"/>
                <c:pt idx="0">
                  <c:v>3068</c:v>
                </c:pt>
                <c:pt idx="1">
                  <c:v>2010</c:v>
                </c:pt>
                <c:pt idx="2">
                  <c:v>163</c:v>
                </c:pt>
                <c:pt idx="3">
                  <c:v>6465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5-4870-BFC6-D0FFBE628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CDCM!$B$188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CDCM!$A$181:$A$184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CDCM!$F$189:$F$192</c:f>
              <c:numCache>
                <c:formatCode>#,##0</c:formatCode>
                <c:ptCount val="4"/>
                <c:pt idx="0">
                  <c:v>4251</c:v>
                </c:pt>
                <c:pt idx="1">
                  <c:v>5246</c:v>
                </c:pt>
                <c:pt idx="2">
                  <c:v>3797</c:v>
                </c:pt>
                <c:pt idx="3">
                  <c:v>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D-45F5-85B7-8406DF24723B}"/>
            </c:ext>
          </c:extLst>
        </c:ser>
        <c:ser>
          <c:idx val="1"/>
          <c:order val="1"/>
          <c:tx>
            <c:strRef>
              <c:f>CDCM!$D$180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cat>
            <c:strRef>
              <c:f>CDCM!$A$181:$A$184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CDCM!$F$181:$F$184</c:f>
              <c:numCache>
                <c:formatCode>#,##0</c:formatCode>
                <c:ptCount val="4"/>
                <c:pt idx="0">
                  <c:v>3258</c:v>
                </c:pt>
                <c:pt idx="1">
                  <c:v>4212</c:v>
                </c:pt>
                <c:pt idx="2">
                  <c:v>3368</c:v>
                </c:pt>
                <c:pt idx="3">
                  <c:v>5816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D-45F5-85B7-8406DF247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CDCM!$D$220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CDCM!$B$221:$E$221</c:f>
              <c:numCache>
                <c:formatCode>0.0</c:formatCode>
                <c:ptCount val="4"/>
                <c:pt idx="0">
                  <c:v>69.180000000000007</c:v>
                </c:pt>
                <c:pt idx="1">
                  <c:v>62.6</c:v>
                </c:pt>
                <c:pt idx="2">
                  <c:v>56.46</c:v>
                </c:pt>
                <c:pt idx="3">
                  <c:v>81.569999999999993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E-4394-9636-0D63DB5BA4A8}"/>
            </c:ext>
          </c:extLst>
        </c:ser>
        <c:ser>
          <c:idx val="1"/>
          <c:order val="1"/>
          <c:tx>
            <c:strRef>
              <c:f>CDCM!$B$226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CDCM!$B$227:$E$227</c:f>
              <c:numCache>
                <c:formatCode>0.0</c:formatCode>
                <c:ptCount val="4"/>
                <c:pt idx="0">
                  <c:v>67.569999999999993</c:v>
                </c:pt>
                <c:pt idx="1">
                  <c:v>61.25</c:v>
                </c:pt>
                <c:pt idx="2">
                  <c:v>55.49</c:v>
                </c:pt>
                <c:pt idx="3">
                  <c:v>82.47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E-4394-9636-0D63DB5BA4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CDCM!$A$136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CDCM!$B$142:$E$142</c:f>
              <c:numCache>
                <c:formatCode>#,##0</c:formatCode>
                <c:ptCount val="4"/>
                <c:pt idx="0">
                  <c:v>473</c:v>
                </c:pt>
                <c:pt idx="1">
                  <c:v>3229</c:v>
                </c:pt>
                <c:pt idx="2">
                  <c:v>461</c:v>
                </c:pt>
                <c:pt idx="3">
                  <c:v>2786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7-4320-9B80-69A1448E1074}"/>
            </c:ext>
          </c:extLst>
        </c:ser>
        <c:ser>
          <c:idx val="1"/>
          <c:order val="1"/>
          <c:tx>
            <c:strRef>
              <c:f>CDCM!$A$137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CDCM!$B$143:$E$143</c:f>
              <c:numCache>
                <c:formatCode>#,##0</c:formatCode>
                <c:ptCount val="4"/>
                <c:pt idx="0">
                  <c:v>616</c:v>
                </c:pt>
                <c:pt idx="1">
                  <c:v>1946</c:v>
                </c:pt>
                <c:pt idx="2">
                  <c:v>325</c:v>
                </c:pt>
                <c:pt idx="3">
                  <c:v>6818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7-4320-9B80-69A1448E1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CDCM!$D$220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CDCM!$B$222:$E$222</c:f>
              <c:numCache>
                <c:formatCode>0.0</c:formatCode>
                <c:ptCount val="4"/>
                <c:pt idx="0">
                  <c:v>68.510000000000005</c:v>
                </c:pt>
                <c:pt idx="1">
                  <c:v>61.68</c:v>
                </c:pt>
                <c:pt idx="2">
                  <c:v>57.03</c:v>
                </c:pt>
                <c:pt idx="3">
                  <c:v>76.48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0-4C89-8B21-31E922BB77FB}"/>
            </c:ext>
          </c:extLst>
        </c:ser>
        <c:ser>
          <c:idx val="1"/>
          <c:order val="1"/>
          <c:tx>
            <c:strRef>
              <c:f>CDCM!$B$226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CDCM!$B$228:$E$228</c:f>
              <c:numCache>
                <c:formatCode>0.0</c:formatCode>
                <c:ptCount val="4"/>
                <c:pt idx="0">
                  <c:v>67.33</c:v>
                </c:pt>
                <c:pt idx="1">
                  <c:v>60.7</c:v>
                </c:pt>
                <c:pt idx="2">
                  <c:v>55.78</c:v>
                </c:pt>
                <c:pt idx="3">
                  <c:v>76.94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0-4C89-8B21-31E922BB77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ART!$G$8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D6-4395-9EB3-6628C18B8D1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ED6-4395-9EB3-6628C18B8D1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ED6-4395-9EB3-6628C18B8D1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ED6-4395-9EB3-6628C18B8D13}"/>
              </c:ext>
            </c:extLst>
          </c:dPt>
          <c:cat>
            <c:strRef>
              <c:f>ART!$A$77:$A$82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ART!$F$77:$F$82</c:f>
              <c:numCache>
                <c:formatCode>#,##0</c:formatCode>
                <c:ptCount val="6"/>
                <c:pt idx="0">
                  <c:v>4660</c:v>
                </c:pt>
                <c:pt idx="1">
                  <c:v>20737</c:v>
                </c:pt>
                <c:pt idx="2">
                  <c:v>10437</c:v>
                </c:pt>
                <c:pt idx="3">
                  <c:v>4823</c:v>
                </c:pt>
                <c:pt idx="4">
                  <c:v>2345</c:v>
                </c:pt>
                <c:pt idx="5">
                  <c:v>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D6-4395-9EB3-6628C18B8D13}"/>
            </c:ext>
          </c:extLst>
        </c:ser>
        <c:ser>
          <c:idx val="0"/>
          <c:order val="1"/>
          <c:tx>
            <c:strRef>
              <c:f>ART!$G$26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cat>
            <c:strRef>
              <c:f>ART!$A$77:$A$82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ART!$F$67:$F$72</c:f>
              <c:numCache>
                <c:formatCode>#,##0</c:formatCode>
                <c:ptCount val="6"/>
                <c:pt idx="0">
                  <c:v>4724</c:v>
                </c:pt>
                <c:pt idx="1">
                  <c:v>16318</c:v>
                </c:pt>
                <c:pt idx="2">
                  <c:v>9962</c:v>
                </c:pt>
                <c:pt idx="3">
                  <c:v>4779</c:v>
                </c:pt>
                <c:pt idx="4">
                  <c:v>2058</c:v>
                </c:pt>
                <c:pt idx="5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D6-4395-9EB3-6628C18B8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ART!$G$26</c:f>
              <c:strCache>
                <c:ptCount val="1"/>
                <c:pt idx="0">
                  <c:v>Decorrenti gennaio - giugno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9E-4659-8185-6C1DED50A9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9E-4659-8185-6C1DED50A91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9E-4659-8185-6C1DED50A91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9E-4659-8185-6C1DED50A91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9E-4659-8185-6C1DED50A919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9E-4659-8185-6C1DED50A919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9E-4659-8185-6C1DED50A91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9E-4659-8185-6C1DED50A9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ART!$F$114:$F$115</c:f>
              <c:numCache>
                <c:formatCode>#,##0</c:formatCode>
                <c:ptCount val="2"/>
                <c:pt idx="0">
                  <c:v>42583</c:v>
                </c:pt>
                <c:pt idx="1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9E-4659-8185-6C1DED50A9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19-481A-9227-B6C9226F2216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19-481A-9227-B6C9226F2216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19-481A-9227-B6C9226F2216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19-481A-9227-B6C9226F22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ART!$B$37:$E$37</c:f>
              <c:numCache>
                <c:formatCode>#,##0</c:formatCode>
                <c:ptCount val="4"/>
                <c:pt idx="0">
                  <c:v>10522</c:v>
                </c:pt>
                <c:pt idx="1">
                  <c:v>16595</c:v>
                </c:pt>
                <c:pt idx="2">
                  <c:v>1730</c:v>
                </c:pt>
                <c:pt idx="3">
                  <c:v>14689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19-481A-9227-B6C9226F221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400"/>
              <a:t>ARTIGIANI</a:t>
            </a:r>
          </a:p>
        </c:rich>
      </c:tx>
      <c:layout>
        <c:manualLayout>
          <c:xMode val="edge"/>
          <c:yMode val="edge"/>
          <c:x val="0.3707803831665194"/>
          <c:y val="9.208848788356102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3547344276632221"/>
          <c:w val="1"/>
          <c:h val="0.62510588723892591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15-4E21-9B6A-5786A0E626AD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15-4E21-9B6A-5786A0E626AD}"/>
              </c:ext>
            </c:extLst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15-4E21-9B6A-5786A0E626AD}"/>
              </c:ext>
            </c:extLst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915-4E21-9B6A-5786A0E626AD}"/>
              </c:ext>
            </c:extLst>
          </c:dPt>
          <c:dLbls>
            <c:dLbl>
              <c:idx val="0"/>
              <c:layout>
                <c:manualLayout>
                  <c:x val="-0.10780245670597076"/>
                  <c:y val="0.153762883074923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15-4E21-9B6A-5786A0E626AD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915-4E21-9B6A-5786A0E626AD}"/>
                </c:ext>
              </c:extLst>
            </c:dLbl>
            <c:dLbl>
              <c:idx val="2"/>
              <c:layout>
                <c:manualLayout>
                  <c:x val="4.506266691590307E-2"/>
                  <c:y val="9.9112472161408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15-4E21-9B6A-5786A0E626AD}"/>
                </c:ext>
              </c:extLst>
            </c:dLbl>
            <c:dLbl>
              <c:idx val="3"/>
              <c:layout>
                <c:manualLayout>
                  <c:x val="0.16676599107560933"/>
                  <c:y val="5.6072773566227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915-4E21-9B6A-5786A0E626A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Riepilogo!$A$28:$A$31</c:f>
              <c:strCache>
                <c:ptCount val="4"/>
                <c:pt idx="0">
                  <c:v>Vecchiaia</c:v>
                </c:pt>
                <c:pt idx="1">
                  <c:v>Anzianità/Anticipate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Riepilogo!$D$28:$D$31</c:f>
              <c:numCache>
                <c:formatCode>_-* #,##0_-;\-* #,##0_-;_-* "-"??_-;_-@_-</c:formatCode>
                <c:ptCount val="4"/>
                <c:pt idx="0">
                  <c:v>10522</c:v>
                </c:pt>
                <c:pt idx="1">
                  <c:v>16595</c:v>
                </c:pt>
                <c:pt idx="2">
                  <c:v>1730</c:v>
                </c:pt>
                <c:pt idx="3">
                  <c:v>14689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5-4E21-9B6A-5786A0E626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solidFill>
      <a:srgbClr val="FFFFFF"/>
    </a:solidFill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23-4D35-9462-C8C78CCCF7D7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23-4D35-9462-C8C78CCCF7D7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3-4D35-9462-C8C78CCCF7D7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3-4D35-9462-C8C78CCCF7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ART!$B$28:$E$28</c:f>
              <c:numCache>
                <c:formatCode>#,##0</c:formatCode>
                <c:ptCount val="4"/>
                <c:pt idx="0">
                  <c:v>2561</c:v>
                </c:pt>
                <c:pt idx="1">
                  <c:v>18360</c:v>
                </c:pt>
                <c:pt idx="2">
                  <c:v>3154</c:v>
                </c:pt>
                <c:pt idx="3">
                  <c:v>14194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D35-9462-C8C78CCCF7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B1-40C5-AB7B-3CE19E0A14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B1-40C5-AB7B-3CE19E0A14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B1-40C5-AB7B-3CE19E0A14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B1-40C5-AB7B-3CE19E0A14B5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B1-40C5-AB7B-3CE19E0A14B5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B1-40C5-AB7B-3CE19E0A14B5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B1-40C5-AB7B-3CE19E0A14B5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B1-40C5-AB7B-3CE19E0A14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ART!$F$107:$F$108</c:f>
              <c:numCache>
                <c:formatCode>#,##0</c:formatCode>
                <c:ptCount val="2"/>
                <c:pt idx="0">
                  <c:v>37274</c:v>
                </c:pt>
                <c:pt idx="1">
                  <c:v>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B1-40C5-AB7B-3CE19E0A14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ART!$B$148:$E$148</c:f>
              <c:numCache>
                <c:formatCode>#,##0</c:formatCode>
                <c:ptCount val="4"/>
                <c:pt idx="0">
                  <c:v>6894</c:v>
                </c:pt>
                <c:pt idx="1">
                  <c:v>13563</c:v>
                </c:pt>
                <c:pt idx="2">
                  <c:v>1409</c:v>
                </c:pt>
                <c:pt idx="3">
                  <c:v>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1-4FA9-B5A0-0E1843553325}"/>
            </c:ext>
          </c:extLst>
        </c:ser>
        <c:ser>
          <c:idx val="1"/>
          <c:order val="1"/>
          <c:tx>
            <c:strRef>
              <c:f>ART!$A$149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ART!$B$149:$E$149</c:f>
              <c:numCache>
                <c:formatCode>#,##0</c:formatCode>
                <c:ptCount val="4"/>
                <c:pt idx="0">
                  <c:v>3628</c:v>
                </c:pt>
                <c:pt idx="1">
                  <c:v>3032</c:v>
                </c:pt>
                <c:pt idx="2">
                  <c:v>321</c:v>
                </c:pt>
                <c:pt idx="3">
                  <c:v>13370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1-4FA9-B5A0-0E1843553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ART!$B$188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ART!$A$181:$A$184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ART!$F$189:$F$192</c:f>
              <c:numCache>
                <c:formatCode>#,##0</c:formatCode>
                <c:ptCount val="4"/>
                <c:pt idx="0">
                  <c:v>14634</c:v>
                </c:pt>
                <c:pt idx="1">
                  <c:v>11439</c:v>
                </c:pt>
                <c:pt idx="2">
                  <c:v>8449</c:v>
                </c:pt>
                <c:pt idx="3">
                  <c:v>9014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5-4A5C-9656-441FD70186F1}"/>
            </c:ext>
          </c:extLst>
        </c:ser>
        <c:ser>
          <c:idx val="1"/>
          <c:order val="1"/>
          <c:tx>
            <c:strRef>
              <c:f>ART!$D$180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cat>
            <c:strRef>
              <c:f>ART!$A$181:$A$184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ART!$F$181:$F$184</c:f>
              <c:numCache>
                <c:formatCode>#,##0</c:formatCode>
                <c:ptCount val="4"/>
                <c:pt idx="0">
                  <c:v>12000</c:v>
                </c:pt>
                <c:pt idx="1">
                  <c:v>9560</c:v>
                </c:pt>
                <c:pt idx="2">
                  <c:v>7900</c:v>
                </c:pt>
                <c:pt idx="3">
                  <c:v>8809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5-4A5C-9656-441FD7018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ART!$D$220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ART!$B$221:$E$221</c:f>
              <c:numCache>
                <c:formatCode>0.0</c:formatCode>
                <c:ptCount val="4"/>
                <c:pt idx="0">
                  <c:v>67.36</c:v>
                </c:pt>
                <c:pt idx="1">
                  <c:v>62.99</c:v>
                </c:pt>
                <c:pt idx="2">
                  <c:v>55.94</c:v>
                </c:pt>
                <c:pt idx="3">
                  <c:v>75.22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1-4ED2-85C0-FADFCFE914ED}"/>
            </c:ext>
          </c:extLst>
        </c:ser>
        <c:ser>
          <c:idx val="1"/>
          <c:order val="1"/>
          <c:tx>
            <c:strRef>
              <c:f>ART!$B$226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ART!$B$227:$E$227</c:f>
              <c:numCache>
                <c:formatCode>0.0</c:formatCode>
                <c:ptCount val="4"/>
                <c:pt idx="0">
                  <c:v>67.19</c:v>
                </c:pt>
                <c:pt idx="1">
                  <c:v>61.75</c:v>
                </c:pt>
                <c:pt idx="2">
                  <c:v>55.77</c:v>
                </c:pt>
                <c:pt idx="3">
                  <c:v>76.040000000000006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1-4ED2-85C0-FADFCFE914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ART!$A$142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ART!$B$142:$E$142</c:f>
              <c:numCache>
                <c:formatCode>#,##0</c:formatCode>
                <c:ptCount val="4"/>
                <c:pt idx="0">
                  <c:v>1898</c:v>
                </c:pt>
                <c:pt idx="1">
                  <c:v>15774</c:v>
                </c:pt>
                <c:pt idx="2">
                  <c:v>2565</c:v>
                </c:pt>
                <c:pt idx="3">
                  <c:v>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1-415F-9ADC-D9480AD76526}"/>
            </c:ext>
          </c:extLst>
        </c:ser>
        <c:ser>
          <c:idx val="1"/>
          <c:order val="1"/>
          <c:tx>
            <c:strRef>
              <c:f>ART!$A$143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ART!$B$143:$E$143</c:f>
              <c:numCache>
                <c:formatCode>#,##0</c:formatCode>
                <c:ptCount val="4"/>
                <c:pt idx="0">
                  <c:v>663</c:v>
                </c:pt>
                <c:pt idx="1">
                  <c:v>2586</c:v>
                </c:pt>
                <c:pt idx="2">
                  <c:v>589</c:v>
                </c:pt>
                <c:pt idx="3">
                  <c:v>12757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1-415F-9ADC-D9480AD76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ART!$D$220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ART!$B$222:$E$222</c:f>
              <c:numCache>
                <c:formatCode>0.0</c:formatCode>
                <c:ptCount val="4"/>
                <c:pt idx="0">
                  <c:v>67.180000000000007</c:v>
                </c:pt>
                <c:pt idx="1">
                  <c:v>61.91</c:v>
                </c:pt>
                <c:pt idx="2">
                  <c:v>54.96</c:v>
                </c:pt>
                <c:pt idx="3">
                  <c:v>72.48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B-42C4-89FC-FCA1D16E88FC}"/>
            </c:ext>
          </c:extLst>
        </c:ser>
        <c:ser>
          <c:idx val="1"/>
          <c:order val="1"/>
          <c:tx>
            <c:strRef>
              <c:f>ART!$B$226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ART!$B$228:$E$228</c:f>
              <c:numCache>
                <c:formatCode>0.0</c:formatCode>
                <c:ptCount val="4"/>
                <c:pt idx="0">
                  <c:v>67.12</c:v>
                </c:pt>
                <c:pt idx="1">
                  <c:v>61.25</c:v>
                </c:pt>
                <c:pt idx="2">
                  <c:v>54.29</c:v>
                </c:pt>
                <c:pt idx="3">
                  <c:v>73.34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B-42C4-89FC-FCA1D16E88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COMM!$G$8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B7B-46F1-9BB9-8A0C3AD0DEE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7B-46F1-9BB9-8A0C3AD0DEE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B7B-46F1-9BB9-8A0C3AD0DEE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B7B-46F1-9BB9-8A0C3AD0DEE9}"/>
              </c:ext>
            </c:extLst>
          </c:dPt>
          <c:cat>
            <c:strRef>
              <c:f>COMM!$A$77:$A$82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COMM!$F$77:$F$82</c:f>
              <c:numCache>
                <c:formatCode>#,##0</c:formatCode>
                <c:ptCount val="6"/>
                <c:pt idx="0">
                  <c:v>5100</c:v>
                </c:pt>
                <c:pt idx="1">
                  <c:v>17597</c:v>
                </c:pt>
                <c:pt idx="2">
                  <c:v>8068</c:v>
                </c:pt>
                <c:pt idx="3">
                  <c:v>3324</c:v>
                </c:pt>
                <c:pt idx="4">
                  <c:v>2273</c:v>
                </c:pt>
                <c:pt idx="5">
                  <c:v>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7B-46F1-9BB9-8A0C3AD0DEE9}"/>
            </c:ext>
          </c:extLst>
        </c:ser>
        <c:ser>
          <c:idx val="0"/>
          <c:order val="1"/>
          <c:tx>
            <c:strRef>
              <c:f>COMM!$G$26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cat>
            <c:strRef>
              <c:f>COMM!$A$77:$A$82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COMM!$F$67:$F$72</c:f>
              <c:numCache>
                <c:formatCode>#,##0</c:formatCode>
                <c:ptCount val="6"/>
                <c:pt idx="0">
                  <c:v>5212</c:v>
                </c:pt>
                <c:pt idx="1">
                  <c:v>12635</c:v>
                </c:pt>
                <c:pt idx="2">
                  <c:v>7499</c:v>
                </c:pt>
                <c:pt idx="3">
                  <c:v>3265</c:v>
                </c:pt>
                <c:pt idx="4">
                  <c:v>2264</c:v>
                </c:pt>
                <c:pt idx="5">
                  <c:v>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7B-46F1-9BB9-8A0C3AD0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COMM!$G$26</c:f>
              <c:strCache>
                <c:ptCount val="1"/>
                <c:pt idx="0">
                  <c:v>Decorrenti gennaio - giugno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EF-4860-A827-EFD77D3D1F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EF-4860-A827-EFD77D3D1FF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EF-4860-A827-EFD77D3D1FF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EF-4860-A827-EFD77D3D1FF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EF-4860-A827-EFD77D3D1FF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EF-4860-A827-EFD77D3D1FF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EF-4860-A827-EFD77D3D1FF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EF-4860-A827-EFD77D3D1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COMM!$F$114:$F$115</c:f>
              <c:numCache>
                <c:formatCode>#,##0</c:formatCode>
                <c:ptCount val="2"/>
                <c:pt idx="0">
                  <c:v>35812</c:v>
                </c:pt>
                <c:pt idx="1">
                  <c:v>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EF-4860-A827-EFD77D3D1F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CF-4E2E-94CE-2B5435A416FF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CF-4E2E-94CE-2B5435A416FF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CF-4E2E-94CE-2B5435A416FF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CF-4E2E-94CE-2B5435A416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COMM!$B$37:$E$37</c:f>
              <c:numCache>
                <c:formatCode>#,##0</c:formatCode>
                <c:ptCount val="4"/>
                <c:pt idx="0">
                  <c:v>12704</c:v>
                </c:pt>
                <c:pt idx="1">
                  <c:v>13012</c:v>
                </c:pt>
                <c:pt idx="2">
                  <c:v>1603</c:v>
                </c:pt>
                <c:pt idx="3">
                  <c:v>10154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F-4E2E-94CE-2B5435A416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400"/>
              <a:t>COMMERCIANTI</a:t>
            </a:r>
          </a:p>
        </c:rich>
      </c:tx>
      <c:layout>
        <c:manualLayout>
          <c:xMode val="edge"/>
          <c:yMode val="edge"/>
          <c:x val="0.27550050386782693"/>
          <c:y val="9.208859921921525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3547344276632221"/>
          <c:w val="1"/>
          <c:h val="0.62510588723892591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15-4E21-9B6A-5786A0E626AD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15-4E21-9B6A-5786A0E626AD}"/>
              </c:ext>
            </c:extLst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15-4E21-9B6A-5786A0E626AD}"/>
              </c:ext>
            </c:extLst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915-4E21-9B6A-5786A0E626AD}"/>
              </c:ext>
            </c:extLst>
          </c:dPt>
          <c:dLbls>
            <c:dLbl>
              <c:idx val="0"/>
              <c:layout>
                <c:manualLayout>
                  <c:x val="-0.13853799918490545"/>
                  <c:y val="0.111746178786475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5-4E21-9B6A-5786A0E626AD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915-4E21-9B6A-5786A0E626AD}"/>
                </c:ext>
              </c:extLst>
            </c:dLbl>
            <c:dLbl>
              <c:idx val="2"/>
              <c:layout>
                <c:manualLayout>
                  <c:x val="0.10354145026810029"/>
                  <c:y val="0.131863958181697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5-4E21-9B6A-5786A0E626AD}"/>
                </c:ext>
              </c:extLst>
            </c:dLbl>
            <c:dLbl>
              <c:idx val="3"/>
              <c:layout>
                <c:manualLayout>
                  <c:x val="0.20911845879367943"/>
                  <c:y val="6.03417587507443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5-4E21-9B6A-5786A0E626A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Riepilogo!$A$22:$A$25</c:f>
              <c:strCache>
                <c:ptCount val="4"/>
                <c:pt idx="0">
                  <c:v>Vecchiaia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Riepilogo!$D$34:$D$37</c:f>
              <c:numCache>
                <c:formatCode>_-* #,##0_-;\-* #,##0_-;_-* "-"??_-;_-@_-</c:formatCode>
                <c:ptCount val="4"/>
                <c:pt idx="0">
                  <c:v>12704</c:v>
                </c:pt>
                <c:pt idx="1">
                  <c:v>13012</c:v>
                </c:pt>
                <c:pt idx="2">
                  <c:v>1603</c:v>
                </c:pt>
                <c:pt idx="3">
                  <c:v>10154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5-4E21-9B6A-5786A0E626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solidFill>
      <a:srgbClr val="FFFFFF"/>
    </a:solidFill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03-4E64-B3FE-485BA8FF6486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03-4E64-B3FE-485BA8FF6486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03-4E64-B3FE-485BA8FF6486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3-4E64-B3FE-485BA8FF64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COMM!$B$28:$E$28</c:f>
              <c:numCache>
                <c:formatCode>#,##0</c:formatCode>
                <c:ptCount val="4"/>
                <c:pt idx="0">
                  <c:v>3234</c:v>
                </c:pt>
                <c:pt idx="1">
                  <c:v>15492</c:v>
                </c:pt>
                <c:pt idx="2">
                  <c:v>2764</c:v>
                </c:pt>
                <c:pt idx="3">
                  <c:v>10440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3-4E64-B3FE-485BA8FF64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1C-4870-B0D6-2418CACBA1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1C-4870-B0D6-2418CACBA18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01C-4870-B0D6-2418CACBA18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01C-4870-B0D6-2418CACBA18E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1C-4870-B0D6-2418CACBA18E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1C-4870-B0D6-2418CACBA18E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1C-4870-B0D6-2418CACBA18E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1C-4870-B0D6-2418CACBA1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COMM!$F$107:$F$108</c:f>
              <c:numCache>
                <c:formatCode>#,##0</c:formatCode>
                <c:ptCount val="2"/>
                <c:pt idx="0">
                  <c:v>30248</c:v>
                </c:pt>
                <c:pt idx="1">
                  <c:v>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1C-4870-B0D6-2418CACBA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COMM!$B$148:$E$148</c:f>
              <c:numCache>
                <c:formatCode>#,##0</c:formatCode>
                <c:ptCount val="4"/>
                <c:pt idx="0">
                  <c:v>6733</c:v>
                </c:pt>
                <c:pt idx="1">
                  <c:v>8712</c:v>
                </c:pt>
                <c:pt idx="2">
                  <c:v>988</c:v>
                </c:pt>
                <c:pt idx="3">
                  <c:v>1924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8-4B8E-B4D2-9384A11F725D}"/>
            </c:ext>
          </c:extLst>
        </c:ser>
        <c:ser>
          <c:idx val="1"/>
          <c:order val="1"/>
          <c:tx>
            <c:strRef>
              <c:f>COMM!$A$149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COMM!$B$149:$E$149</c:f>
              <c:numCache>
                <c:formatCode>#,##0</c:formatCode>
                <c:ptCount val="4"/>
                <c:pt idx="0">
                  <c:v>5971</c:v>
                </c:pt>
                <c:pt idx="1">
                  <c:v>4300</c:v>
                </c:pt>
                <c:pt idx="2">
                  <c:v>615</c:v>
                </c:pt>
                <c:pt idx="3">
                  <c:v>8230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F8-4B8E-B4D2-9384A11F7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COMM!$B$188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COMM!$A$181:$A$184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COMM!$F$189:$F$192</c:f>
              <c:numCache>
                <c:formatCode>#,##0</c:formatCode>
                <c:ptCount val="4"/>
                <c:pt idx="0">
                  <c:v>12067</c:v>
                </c:pt>
                <c:pt idx="1">
                  <c:v>9580</c:v>
                </c:pt>
                <c:pt idx="2">
                  <c:v>7340</c:v>
                </c:pt>
                <c:pt idx="3">
                  <c:v>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C-4F6F-B742-E8DB5F792F5E}"/>
            </c:ext>
          </c:extLst>
        </c:ser>
        <c:ser>
          <c:idx val="1"/>
          <c:order val="1"/>
          <c:tx>
            <c:strRef>
              <c:f>COMM!$D$180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cat>
            <c:strRef>
              <c:f>COMM!$A$181:$A$184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COMM!$F$181:$F$184</c:f>
              <c:numCache>
                <c:formatCode>#,##0</c:formatCode>
                <c:ptCount val="4"/>
                <c:pt idx="0">
                  <c:v>9622</c:v>
                </c:pt>
                <c:pt idx="1">
                  <c:v>7845</c:v>
                </c:pt>
                <c:pt idx="2">
                  <c:v>6694</c:v>
                </c:pt>
                <c:pt idx="3">
                  <c:v>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C-4F6F-B742-E8DB5F792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COMM!$D$220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COMM!$B$221:$E$221</c:f>
              <c:numCache>
                <c:formatCode>0.0</c:formatCode>
                <c:ptCount val="4"/>
                <c:pt idx="0">
                  <c:v>67.540000000000006</c:v>
                </c:pt>
                <c:pt idx="1">
                  <c:v>63.62</c:v>
                </c:pt>
                <c:pt idx="2">
                  <c:v>55.94</c:v>
                </c:pt>
                <c:pt idx="3">
                  <c:v>76.27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5-4426-A85B-39C684D38966}"/>
            </c:ext>
          </c:extLst>
        </c:ser>
        <c:ser>
          <c:idx val="1"/>
          <c:order val="1"/>
          <c:tx>
            <c:strRef>
              <c:f>COMM!$B$226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COMM!$B$227:$E$227</c:f>
              <c:numCache>
                <c:formatCode>0.0</c:formatCode>
                <c:ptCount val="4"/>
                <c:pt idx="0">
                  <c:v>67.2</c:v>
                </c:pt>
                <c:pt idx="1">
                  <c:v>62.7</c:v>
                </c:pt>
                <c:pt idx="2">
                  <c:v>56.34</c:v>
                </c:pt>
                <c:pt idx="3">
                  <c:v>77.95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5-4426-A85B-39C684D389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COMM!$A$142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COMM!$B$142:$E$142</c:f>
              <c:numCache>
                <c:formatCode>#,##0</c:formatCode>
                <c:ptCount val="4"/>
                <c:pt idx="0">
                  <c:v>1964</c:v>
                </c:pt>
                <c:pt idx="1">
                  <c:v>11749</c:v>
                </c:pt>
                <c:pt idx="2">
                  <c:v>1738</c:v>
                </c:pt>
                <c:pt idx="3">
                  <c:v>2244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8-43E0-B656-D6460FB446A1}"/>
            </c:ext>
          </c:extLst>
        </c:ser>
        <c:ser>
          <c:idx val="1"/>
          <c:order val="1"/>
          <c:tx>
            <c:strRef>
              <c:f>COMM!$A$143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COMM!$B$143:$E$143</c:f>
              <c:numCache>
                <c:formatCode>#,##0</c:formatCode>
                <c:ptCount val="4"/>
                <c:pt idx="0">
                  <c:v>1270</c:v>
                </c:pt>
                <c:pt idx="1">
                  <c:v>3743</c:v>
                </c:pt>
                <c:pt idx="2">
                  <c:v>1026</c:v>
                </c:pt>
                <c:pt idx="3">
                  <c:v>8196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8-43E0-B656-D6460FB4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COMM!$D$220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COMM!$B$222:$E$222</c:f>
              <c:numCache>
                <c:formatCode>0.0</c:formatCode>
                <c:ptCount val="4"/>
                <c:pt idx="0">
                  <c:v>67.569999999999993</c:v>
                </c:pt>
                <c:pt idx="1">
                  <c:v>62.54</c:v>
                </c:pt>
                <c:pt idx="2">
                  <c:v>54.59</c:v>
                </c:pt>
                <c:pt idx="3">
                  <c:v>72.59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7-4F2C-9019-FE6800EC0AA2}"/>
            </c:ext>
          </c:extLst>
        </c:ser>
        <c:ser>
          <c:idx val="1"/>
          <c:order val="1"/>
          <c:tx>
            <c:strRef>
              <c:f>COMM!$B$226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COMM!$B$228:$E$228</c:f>
              <c:numCache>
                <c:formatCode>0.0</c:formatCode>
                <c:ptCount val="4"/>
                <c:pt idx="0">
                  <c:v>67.180000000000007</c:v>
                </c:pt>
                <c:pt idx="1">
                  <c:v>61.81</c:v>
                </c:pt>
                <c:pt idx="2">
                  <c:v>54.1</c:v>
                </c:pt>
                <c:pt idx="3">
                  <c:v>73.33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57-4F2C-9019-FE6800EC0A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PARA!$G$8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CC6-485C-9CB5-728D865D66C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CC6-485C-9CB5-728D865D66C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CC6-485C-9CB5-728D865D66C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CC6-485C-9CB5-728D865D66C7}"/>
              </c:ext>
            </c:extLst>
          </c:dPt>
          <c:cat>
            <c:strRef>
              <c:f>PARA!$A$77:$A$82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PARA!$F$77:$F$82</c:f>
              <c:numCache>
                <c:formatCode>#,##0</c:formatCode>
                <c:ptCount val="6"/>
                <c:pt idx="0">
                  <c:v>15018</c:v>
                </c:pt>
                <c:pt idx="1">
                  <c:v>978</c:v>
                </c:pt>
                <c:pt idx="2">
                  <c:v>506</c:v>
                </c:pt>
                <c:pt idx="3">
                  <c:v>348</c:v>
                </c:pt>
                <c:pt idx="4">
                  <c:v>321</c:v>
                </c:pt>
                <c:pt idx="5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C6-485C-9CB5-728D865D66C7}"/>
            </c:ext>
          </c:extLst>
        </c:ser>
        <c:ser>
          <c:idx val="0"/>
          <c:order val="1"/>
          <c:tx>
            <c:strRef>
              <c:f>PARA!$G$26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cat>
            <c:strRef>
              <c:f>PARA!$A$77:$A$82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PARA!$F$67:$F$72</c:f>
              <c:numCache>
                <c:formatCode>#,##0</c:formatCode>
                <c:ptCount val="6"/>
                <c:pt idx="0">
                  <c:v>10793</c:v>
                </c:pt>
                <c:pt idx="1">
                  <c:v>560</c:v>
                </c:pt>
                <c:pt idx="2">
                  <c:v>337</c:v>
                </c:pt>
                <c:pt idx="3">
                  <c:v>245</c:v>
                </c:pt>
                <c:pt idx="4">
                  <c:v>171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C6-485C-9CB5-728D865D6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PARA!$G$26</c:f>
              <c:strCache>
                <c:ptCount val="1"/>
                <c:pt idx="0">
                  <c:v>Decorrenti gennaio - giugno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8E-4C17-93A6-4D1DAA4ECF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8E-4C17-93A6-4D1DAA4ECF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8E-4C17-93A6-4D1DAA4ECF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8E-4C17-93A6-4D1DAA4ECF7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8E-4C17-93A6-4D1DAA4ECF7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8E-4C17-93A6-4D1DAA4ECF7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8E-4C17-93A6-4D1DAA4ECF7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8E-4C17-93A6-4D1DAA4ECF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PARA!$F$114:$F$115</c:f>
              <c:numCache>
                <c:formatCode>#,##0</c:formatCode>
                <c:ptCount val="2"/>
                <c:pt idx="0">
                  <c:v>141</c:v>
                </c:pt>
                <c:pt idx="1">
                  <c:v>17139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8E-4C17-93A6-4D1DAA4ECF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E2-4563-BC0B-40A4E221F755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2-4563-BC0B-40A4E221F755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E2-4563-BC0B-40A4E221F755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E2-4563-BC0B-40A4E221F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PARA!$B$37:$E$37</c:f>
              <c:numCache>
                <c:formatCode>_(* #,##0.00_);_(* \(#,##0.00\);_(* "-"??_);_(@_)</c:formatCode>
                <c:ptCount val="4"/>
                <c:pt idx="0" formatCode="#,##0">
                  <c:v>13149</c:v>
                </c:pt>
                <c:pt idx="1">
                  <c:v>0</c:v>
                </c:pt>
                <c:pt idx="2" formatCode="#,##0">
                  <c:v>123</c:v>
                </c:pt>
                <c:pt idx="3" formatCode="#,##0">
                  <c:v>4008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E2-4563-BC0B-40A4E221F7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400"/>
              <a:t>PARASUBORDINATI</a:t>
            </a:r>
          </a:p>
        </c:rich>
      </c:tx>
      <c:layout>
        <c:manualLayout>
          <c:xMode val="edge"/>
          <c:yMode val="edge"/>
          <c:x val="0.20854457139880009"/>
          <c:y val="0.11309700258055978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3547344276632221"/>
          <c:w val="1"/>
          <c:h val="0.62510588723892591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15-4E21-9B6A-5786A0E626AD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15-4E21-9B6A-5786A0E626AD}"/>
              </c:ext>
            </c:extLst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15-4E21-9B6A-5786A0E626AD}"/>
              </c:ext>
            </c:extLst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915-4E21-9B6A-5786A0E626AD}"/>
              </c:ext>
            </c:extLst>
          </c:dPt>
          <c:dLbls>
            <c:dLbl>
              <c:idx val="0"/>
              <c:layout>
                <c:manualLayout>
                  <c:x val="-0.20005430404655319"/>
                  <c:y val="-0.236993317011844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5-4E21-9B6A-5786A0E626A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5-4E21-9B6A-5786A0E626AD}"/>
                </c:ext>
              </c:extLst>
            </c:dLbl>
            <c:dLbl>
              <c:idx val="2"/>
              <c:layout>
                <c:manualLayout>
                  <c:x val="5.2700975068232494E-4"/>
                  <c:y val="9.07089922583206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5-4E21-9B6A-5786A0E626AD}"/>
                </c:ext>
              </c:extLst>
            </c:dLbl>
            <c:dLbl>
              <c:idx val="3"/>
              <c:layout>
                <c:manualLayout>
                  <c:x val="0.19221478352523436"/>
                  <c:y val="8.1283001389532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5-4E21-9B6A-5786A0E626A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Riepilogo!$A$40:$A$43</c:f>
              <c:strCache>
                <c:ptCount val="4"/>
                <c:pt idx="0">
                  <c:v>Vecchiaia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Riepilogo!$D$40:$D$43</c:f>
              <c:numCache>
                <c:formatCode>_-* #,##0_-;\-* #,##0_-;_-* "-"??_-;_-@_-</c:formatCode>
                <c:ptCount val="4"/>
                <c:pt idx="0">
                  <c:v>13149</c:v>
                </c:pt>
                <c:pt idx="2">
                  <c:v>123</c:v>
                </c:pt>
                <c:pt idx="3">
                  <c:v>4008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5-4E21-9B6A-5786A0E626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solidFill>
      <a:srgbClr val="FFFFFF"/>
    </a:solidFill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B5-486A-80DE-7986BAC72466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B5-486A-80DE-7986BAC72466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B5-486A-80DE-7986BAC72466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5-486A-80DE-7986BAC724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PARA!$B$28:$E$28</c:f>
              <c:numCache>
                <c:formatCode>_(* #,##0.00_);_(* \(#,##0.00\);_(* "-"??_);_(@_)</c:formatCode>
                <c:ptCount val="4"/>
                <c:pt idx="0" formatCode="#,##0">
                  <c:v>8624</c:v>
                </c:pt>
                <c:pt idx="1">
                  <c:v>0</c:v>
                </c:pt>
                <c:pt idx="2" formatCode="#,##0">
                  <c:v>248</c:v>
                </c:pt>
                <c:pt idx="3" formatCode="#,##0">
                  <c:v>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B5-486A-80DE-7986BAC7246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C4-4AB4-8C81-6DC0907B1D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C4-4AB4-8C81-6DC0907B1D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C4-4AB4-8C81-6DC0907B1D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1C4-4AB4-8C81-6DC0907B1D51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C4-4AB4-8C81-6DC0907B1D51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C4-4AB4-8C81-6DC0907B1D51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C4-4AB4-8C81-6DC0907B1D51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C4-4AB4-8C81-6DC0907B1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PARA!$F$107:$F$108</c:f>
              <c:numCache>
                <c:formatCode>#,##0</c:formatCode>
                <c:ptCount val="2"/>
                <c:pt idx="0">
                  <c:v>111</c:v>
                </c:pt>
                <c:pt idx="1">
                  <c:v>12080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C4-4AB4-8C81-6DC0907B1D5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PARA!$B$148:$E$148</c:f>
              <c:numCache>
                <c:formatCode>_(* #,##0.00_);_(* \(#,##0.00\);_(* "-"??_);_(@_)</c:formatCode>
                <c:ptCount val="4"/>
                <c:pt idx="0" formatCode="#,##0">
                  <c:v>9440</c:v>
                </c:pt>
                <c:pt idx="1">
                  <c:v>0</c:v>
                </c:pt>
                <c:pt idx="2" formatCode="#,##0">
                  <c:v>87</c:v>
                </c:pt>
                <c:pt idx="3" formatCode="#,##0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5-4BB2-979F-63FA1979C91E}"/>
            </c:ext>
          </c:extLst>
        </c:ser>
        <c:ser>
          <c:idx val="1"/>
          <c:order val="1"/>
          <c:tx>
            <c:strRef>
              <c:f>PARA!$A$149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PARA!$B$149:$E$149</c:f>
              <c:numCache>
                <c:formatCode>_(* #,##0.00_);_(* \(#,##0.00\);_(* "-"??_);_(@_)</c:formatCode>
                <c:ptCount val="4"/>
                <c:pt idx="0" formatCode="#,##0">
                  <c:v>3709</c:v>
                </c:pt>
                <c:pt idx="1">
                  <c:v>0</c:v>
                </c:pt>
                <c:pt idx="2" formatCode="#,##0">
                  <c:v>36</c:v>
                </c:pt>
                <c:pt idx="3" formatCode="#,##0">
                  <c:v>3765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5-4BB2-979F-63FA1979C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PARA!$B$188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PARA!$A$181:$A$184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PARA!$F$189:$F$192</c:f>
              <c:numCache>
                <c:formatCode>#,##0</c:formatCode>
                <c:ptCount val="4"/>
                <c:pt idx="0">
                  <c:v>6488</c:v>
                </c:pt>
                <c:pt idx="1">
                  <c:v>5079</c:v>
                </c:pt>
                <c:pt idx="2">
                  <c:v>3753</c:v>
                </c:pt>
                <c:pt idx="3">
                  <c:v>1960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1-4C11-B85B-90E13618F999}"/>
            </c:ext>
          </c:extLst>
        </c:ser>
        <c:ser>
          <c:idx val="1"/>
          <c:order val="1"/>
          <c:tx>
            <c:strRef>
              <c:f>PARA!$D$180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cat>
            <c:strRef>
              <c:f>PARA!$A$181:$A$184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PARA!$F$181:$F$184</c:f>
              <c:numCache>
                <c:formatCode>#,##0</c:formatCode>
                <c:ptCount val="4"/>
                <c:pt idx="0">
                  <c:v>4356</c:v>
                </c:pt>
                <c:pt idx="1">
                  <c:v>3332</c:v>
                </c:pt>
                <c:pt idx="2">
                  <c:v>2875</c:v>
                </c:pt>
                <c:pt idx="3">
                  <c:v>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1-4C11-B85B-90E13618F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PARA!$D$220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PARA!$B$221:$E$221</c:f>
              <c:numCache>
                <c:formatCode>_(* #,##0.00_);_(* \(#,##0.00\);_(* "-"??_);_(@_)</c:formatCode>
                <c:ptCount val="4"/>
                <c:pt idx="0" formatCode="0.0">
                  <c:v>69.44</c:v>
                </c:pt>
                <c:pt idx="1">
                  <c:v>0</c:v>
                </c:pt>
                <c:pt idx="2" formatCode="0.0">
                  <c:v>55.75</c:v>
                </c:pt>
                <c:pt idx="3" formatCode="0.0">
                  <c:v>68.430000000000007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8-4E02-8CF6-64BD8611DE45}"/>
            </c:ext>
          </c:extLst>
        </c:ser>
        <c:ser>
          <c:idx val="1"/>
          <c:order val="1"/>
          <c:tx>
            <c:strRef>
              <c:f>PARA!$B$226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PARA!$B$227:$E$227</c:f>
              <c:numCache>
                <c:formatCode>_(* #,##0.00_);_(* \(#,##0.00\);_(* "-"??_);_(@_)</c:formatCode>
                <c:ptCount val="4"/>
                <c:pt idx="0" formatCode="0.0">
                  <c:v>68.31</c:v>
                </c:pt>
                <c:pt idx="1">
                  <c:v>0</c:v>
                </c:pt>
                <c:pt idx="2" formatCode="0.0">
                  <c:v>56.58</c:v>
                </c:pt>
                <c:pt idx="3" formatCode="0.0">
                  <c:v>72.83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8-4E02-8CF6-64BD8611DE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PARA!$A$142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PARA!$B$142:$E$142</c:f>
              <c:numCache>
                <c:formatCode>_(* #,##0.00_);_(* \(#,##0.00\);_(* "-"??_);_(@_)</c:formatCode>
                <c:ptCount val="4"/>
                <c:pt idx="0" formatCode="#,##0">
                  <c:v>6740</c:v>
                </c:pt>
                <c:pt idx="1">
                  <c:v>0</c:v>
                </c:pt>
                <c:pt idx="2" formatCode="#,##0">
                  <c:v>160</c:v>
                </c:pt>
                <c:pt idx="3" formatCode="#,##0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D-46AC-8514-3F2C43CE8F4A}"/>
            </c:ext>
          </c:extLst>
        </c:ser>
        <c:ser>
          <c:idx val="1"/>
          <c:order val="1"/>
          <c:tx>
            <c:strRef>
              <c:f>PARA!$A$143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PARA!$B$143:$E$143</c:f>
              <c:numCache>
                <c:formatCode>_(* #,##0.00_);_(* \(#,##0.00\);_(* "-"??_);_(@_)</c:formatCode>
                <c:ptCount val="4"/>
                <c:pt idx="0" formatCode="#,##0">
                  <c:v>1884</c:v>
                </c:pt>
                <c:pt idx="1">
                  <c:v>0</c:v>
                </c:pt>
                <c:pt idx="2" formatCode="#,##0">
                  <c:v>88</c:v>
                </c:pt>
                <c:pt idx="3" formatCode="#,##0">
                  <c:v>3040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1D-46AC-8514-3F2C43CE8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PARA!$D$220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PARA!$B$222:$E$222</c:f>
              <c:numCache>
                <c:formatCode>_(* #,##0.00_);_(* \(#,##0.00\);_(* "-"??_);_(@_)</c:formatCode>
                <c:ptCount val="4"/>
                <c:pt idx="0" formatCode="0.0">
                  <c:v>69.150000000000006</c:v>
                </c:pt>
                <c:pt idx="1">
                  <c:v>0</c:v>
                </c:pt>
                <c:pt idx="2" formatCode="0.0">
                  <c:v>53.93</c:v>
                </c:pt>
                <c:pt idx="3" formatCode="0.0">
                  <c:v>71.150000000000006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A-4A74-93BB-88E5A4793315}"/>
            </c:ext>
          </c:extLst>
        </c:ser>
        <c:ser>
          <c:idx val="1"/>
          <c:order val="1"/>
          <c:tx>
            <c:strRef>
              <c:f>PARA!$B$226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PARA!$B$228:$E$228</c:f>
              <c:numCache>
                <c:formatCode>_(* #,##0.00_);_(* \(#,##0.00\);_(* "-"??_);_(@_)</c:formatCode>
                <c:ptCount val="4"/>
                <c:pt idx="0" formatCode="0.0">
                  <c:v>68.069999999999993</c:v>
                </c:pt>
                <c:pt idx="1">
                  <c:v>0</c:v>
                </c:pt>
                <c:pt idx="2" formatCode="0.0">
                  <c:v>55.57</c:v>
                </c:pt>
                <c:pt idx="3" formatCode="0.0">
                  <c:v>72.349999999999994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A-4A74-93BB-88E5A47933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FPLD_tot!$G$8</c:f>
              <c:strCache>
                <c:ptCount val="1"/>
                <c:pt idx="0">
                  <c:v>Decorrenti gennaio - giugno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81-43E1-90E1-E11C3C73E9A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81-43E1-90E1-E11C3C73E9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81-43E1-90E1-E11C3C73E9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81-43E1-90E1-E11C3C73E9A2}"/>
              </c:ext>
            </c:extLst>
          </c:dPt>
          <c:cat>
            <c:strRef>
              <c:f>FPLD_tot!$A$77:$A$82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FPLD_tot!$F$77:$F$82</c:f>
              <c:numCache>
                <c:formatCode>#,##0</c:formatCode>
                <c:ptCount val="6"/>
                <c:pt idx="0">
                  <c:v>19106</c:v>
                </c:pt>
                <c:pt idx="1">
                  <c:v>59381</c:v>
                </c:pt>
                <c:pt idx="2">
                  <c:v>31757</c:v>
                </c:pt>
                <c:pt idx="3">
                  <c:v>21981</c:v>
                </c:pt>
                <c:pt idx="4">
                  <c:v>20614</c:v>
                </c:pt>
                <c:pt idx="5">
                  <c:v>13475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1-43E1-90E1-E11C3C73E9A2}"/>
            </c:ext>
          </c:extLst>
        </c:ser>
        <c:ser>
          <c:idx val="0"/>
          <c:order val="1"/>
          <c:tx>
            <c:strRef>
              <c:f>FPLD_tot!$G$26</c:f>
              <c:strCache>
                <c:ptCount val="1"/>
                <c:pt idx="0">
                  <c:v>Decorrenti gennaio - giugno 2019</c:v>
                </c:pt>
              </c:strCache>
            </c:strRef>
          </c:tx>
          <c:invertIfNegative val="0"/>
          <c:cat>
            <c:strRef>
              <c:f>FPLD_tot!$A$77:$A$82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FPLD_tot!$F$67:$F$72</c:f>
              <c:numCache>
                <c:formatCode>#,##0</c:formatCode>
                <c:ptCount val="6"/>
                <c:pt idx="0">
                  <c:v>23295</c:v>
                </c:pt>
                <c:pt idx="1">
                  <c:v>53774</c:v>
                </c:pt>
                <c:pt idx="2">
                  <c:v>29525</c:v>
                </c:pt>
                <c:pt idx="3">
                  <c:v>21839</c:v>
                </c:pt>
                <c:pt idx="4">
                  <c:v>17802</c:v>
                </c:pt>
                <c:pt idx="5">
                  <c:v>10293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81-43E1-90E1-E11C3C73E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FPLD_tot!$G$26</c:f>
              <c:strCache>
                <c:ptCount val="1"/>
                <c:pt idx="0">
                  <c:v>Decorrenti gennaio - giugno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C3-4D69-87A9-2FCCDD4526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C3-4D69-87A9-2FCCDD4526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C3-4D69-87A9-2FCCDD4526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C3-4D69-87A9-2FCCDD452604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C3-4D69-87A9-2FCCDD452604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3-4D69-87A9-2FCCDD452604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C3-4D69-87A9-2FCCDD452604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3-4D69-87A9-2FCCDD452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FPLD_tot!$F$114:$F$115</c:f>
              <c:numCache>
                <c:formatCode>#,##0</c:formatCode>
                <c:ptCount val="2"/>
                <c:pt idx="0">
                  <c:v>156986</c:v>
                </c:pt>
                <c:pt idx="1">
                  <c:v>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3-4D69-87A9-2FCCDD452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8-4BD4-9879-D3F2EE46538A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8-4BD4-9879-D3F2EE46538A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78-4BD4-9879-D3F2EE46538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8-4BD4-9879-D3F2EE4653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FPLD_tot!$B$37:$E$37</c:f>
              <c:numCache>
                <c:formatCode>#,##0</c:formatCode>
                <c:ptCount val="4"/>
                <c:pt idx="0">
                  <c:v>34823</c:v>
                </c:pt>
                <c:pt idx="1">
                  <c:v>62234</c:v>
                </c:pt>
                <c:pt idx="2">
                  <c:v>9714</c:v>
                </c:pt>
                <c:pt idx="3">
                  <c:v>59543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8-4BD4-9879-D3F2EE4653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4.xml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10" Type="http://schemas.openxmlformats.org/officeDocument/2006/relationships/chart" Target="../charts/chart56.xml"/><Relationship Id="rId4" Type="http://schemas.openxmlformats.org/officeDocument/2006/relationships/chart" Target="../charts/chart50.xml"/><Relationship Id="rId9" Type="http://schemas.openxmlformats.org/officeDocument/2006/relationships/chart" Target="../charts/chart5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630464</xdr:colOff>
      <xdr:row>38</xdr:row>
      <xdr:rowOff>139700</xdr:rowOff>
    </xdr:from>
    <xdr:to>
      <xdr:col>7</xdr:col>
      <xdr:colOff>558800</xdr:colOff>
      <xdr:row>57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869949</xdr:colOff>
      <xdr:row>8</xdr:row>
      <xdr:rowOff>91619</xdr:rowOff>
    </xdr:from>
    <xdr:to>
      <xdr:col>10</xdr:col>
      <xdr:colOff>114300</xdr:colOff>
      <xdr:row>21</xdr:row>
      <xdr:rowOff>215900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872671</xdr:colOff>
      <xdr:row>23</xdr:row>
      <xdr:rowOff>25400</xdr:rowOff>
    </xdr:from>
    <xdr:to>
      <xdr:col>10</xdr:col>
      <xdr:colOff>63500</xdr:colOff>
      <xdr:row>35</xdr:row>
      <xdr:rowOff>139700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749300</xdr:colOff>
      <xdr:row>38</xdr:row>
      <xdr:rowOff>127000</xdr:rowOff>
    </xdr:from>
    <xdr:to>
      <xdr:col>10</xdr:col>
      <xdr:colOff>626836</xdr:colOff>
      <xdr:row>56</xdr:row>
      <xdr:rowOff>241300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660400</xdr:colOff>
      <xdr:row>57</xdr:row>
      <xdr:rowOff>292100</xdr:rowOff>
    </xdr:from>
    <xdr:to>
      <xdr:col>7</xdr:col>
      <xdr:colOff>588736</xdr:colOff>
      <xdr:row>68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779236</xdr:colOff>
      <xdr:row>57</xdr:row>
      <xdr:rowOff>279400</xdr:rowOff>
    </xdr:from>
    <xdr:to>
      <xdr:col>10</xdr:col>
      <xdr:colOff>656772</xdr:colOff>
      <xdr:row>67</xdr:row>
      <xdr:rowOff>241300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127" name="Chart 3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</xdr:colOff>
      <xdr:row>1</xdr:row>
      <xdr:rowOff>12700</xdr:rowOff>
    </xdr:from>
    <xdr:to>
      <xdr:col>6</xdr:col>
      <xdr:colOff>104774</xdr:colOff>
      <xdr:row>13</xdr:row>
      <xdr:rowOff>63499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54049" y="171450"/>
          <a:ext cx="3298825" cy="1955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4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Appendice normativa</a:t>
          </a:r>
        </a:p>
        <a:p>
          <a:endParaRPr lang="it-IT" sz="24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 b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6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Nelle gestioni oggetto del monitoraggio, per la liquidazione dei trattamenti pensionistici di </a:t>
          </a:r>
          <a:r>
            <a:rPr lang="it-IT" sz="1600">
              <a:solidFill>
                <a:schemeClr val="dk1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vecchiaia e anzianità/anticipate decorrenti nel 2019 e 2020, le principali norme di riferimento sono rappresentate dalla Legge 214 del 22 dicembre 2011, che ha subìto nel corso degli anni successivi al 2011 varie modifiche volte a salvaguardare particolari categorie di lavoratori attraverso il riconoscimento ad accedere alla pensione secondo la disciplina previgente ed il  decreto legge 4/2019 che ha introdotto il nuovo canale di uscita denominato “quota 100”, confermato dalla Legge 160/2019 (Legge di bilancio 2020) </a:t>
          </a: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600">
              <a:solidFill>
                <a:schemeClr val="dk1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 requisiti di età ed anzianità vigenti nel periodo 2018-2020 per la generalità dei lavoratori risultano sintetizzati nel prospetto che segue:</a:t>
          </a: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431800</xdr:colOff>
      <xdr:row>20</xdr:row>
      <xdr:rowOff>317500</xdr:rowOff>
    </xdr:from>
    <xdr:ext cx="11430000" cy="525780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431800" y="3333750"/>
          <a:ext cx="11430000" cy="5257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6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Come si evince dal prospetto, per il biennio 2019-2020 l’età legale per il pensionamento di vecchiaia ha subito l’incremento di 5 mesi per speranza di vita. Per le pensioni anticipate, il decreto legge 4/2019 ha disposto la disapplicazione di tale incremento, fino al 2026.</a:t>
          </a: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6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 particolare il decreto legge 4/2019 introduce la facoltà di conseguire il diritto alla pensione anticipata al ricorrere delle seguenti condizioni: </a:t>
          </a:r>
        </a:p>
        <a:p>
          <a:pPr marL="285750" indent="-285750" algn="just">
            <a:lnSpc>
              <a:spcPct val="107000"/>
            </a:lnSpc>
            <a:spcAft>
              <a:spcPts val="600"/>
            </a:spcAft>
            <a:buFontTx/>
            <a:buChar char="–"/>
          </a:pPr>
          <a:r>
            <a:rPr lang="it-IT" sz="16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 perfezionamento, nel periodo compreso tra il 2019 ed il 2021, di un’età anagrafica non inferiore a 62 anni e di un'anzianità contributiva non inferiore a 38 anni (“Quota 100”), con finestra di uscita trimestrale per i lavoratori del settore privato (articolo 14);</a:t>
          </a:r>
        </a:p>
        <a:p>
          <a:pPr marL="285750" indent="-285750" algn="just">
            <a:lnSpc>
              <a:spcPct val="107000"/>
            </a:lnSpc>
            <a:spcAft>
              <a:spcPts val="600"/>
            </a:spcAft>
            <a:buFontTx/>
            <a:buChar char="–"/>
          </a:pPr>
          <a:r>
            <a:rPr lang="it-IT" sz="16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 perfezionamento, nel periodo compreso tra il 2019 ed il 2026, di un’anzianità contributiva non inferiore a 42 anni e 10 mesi per gli uomini e 41 anni e 10 mesi per le donne, con finestra di uscita trimestrale (articolo 15);</a:t>
          </a:r>
        </a:p>
        <a:p>
          <a:pPr marL="285750" indent="-285750" algn="just">
            <a:lnSpc>
              <a:spcPct val="107000"/>
            </a:lnSpc>
            <a:spcAft>
              <a:spcPts val="600"/>
            </a:spcAft>
            <a:buFontTx/>
            <a:buChar char="–"/>
          </a:pPr>
          <a:r>
            <a:rPr lang="it-IT" sz="16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 perfezionamento, entro il 31 dicembre 2018, di un’anzianità contributiva non inferiore a 35 anni ed un’età anagrafica non inferiore a 58 anni se lavoratrici dipendenti, ed a 59 anni se lavoratrici autonome, con il sistema di calcolo contributivo, con finestra di uscita di 12 mesi per le lavoratrici dipendenti, e di 18 mesi, per </a:t>
          </a:r>
          <a:r>
            <a:rPr lang="it-IT" sz="16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 lavoratrici </a:t>
          </a:r>
          <a:r>
            <a:rPr lang="it-IT" sz="16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autonome (“Opzione donna”) (articolo 16);</a:t>
          </a:r>
        </a:p>
        <a:p>
          <a:pPr marL="285750" marR="0" lvl="0" indent="-285750" algn="just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Char char="–"/>
            <a:tabLst/>
            <a:defRPr/>
          </a:pPr>
          <a:r>
            <a:rPr lang="it-IT" sz="16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 perfezionamento, nel periodo compreso tra il 2019 ed il 2026, per i lavoratori precoci, di un’anzianità contributiva non inferiore a 41 anni, con finestra di uscita trimestrale (articolo 17).</a:t>
          </a:r>
          <a:endParaRPr lang="it-IT" sz="16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285750" indent="-285750" algn="just">
            <a:lnSpc>
              <a:spcPct val="107000"/>
            </a:lnSpc>
            <a:spcAft>
              <a:spcPts val="600"/>
            </a:spcAft>
            <a:buFontTx/>
            <a:buChar char="–"/>
          </a:pPr>
          <a:endParaRPr lang="it-IT" sz="16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177800</xdr:colOff>
      <xdr:row>39</xdr:row>
      <xdr:rowOff>44450</xdr:rowOff>
    </xdr:from>
    <xdr:ext cx="10902951" cy="9350375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177800" y="6235700"/>
          <a:ext cx="10902951" cy="9350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6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Si precisa che il blocco dell'adeguamento per speranza di vita non si estende ai lavoratori </a:t>
          </a:r>
          <a:r>
            <a:rPr lang="it-IT" sz="16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privi di anzianità contributiva al 31.12.1995</a:t>
          </a:r>
          <a:r>
            <a:rPr lang="it-IT" sz="16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pertanto nei confronti di tali soggetti è confermato lo scatto del requisito anagrafico dal 1° gennaio 2019 a 64 anni tondi con decorrenza della pensione senza applicazione delle finestre mobili, a condizione che l'assegno pensionistico risulti non inferiore a 2,8 volte il valore dell'assegno sociale, e che siano stati maturati 20 anni di contribuzione effettiva. </a:t>
          </a: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6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legge 160/2019 (legge di bilancio 2020) conferma per il 2020 la possibilità di uscita anticipata per “quota 100” e proroga l’”Opzione donna” per tutte le lavoratrici che abbiano maturato i requisiti di 35 anni di contributi e 58 anni di età se lavoratrici dipendenti o 59 se autonome, entro il 31 dicembre 2019. </a:t>
          </a: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6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 ciò che concerne l'assegno sociale, con l'applicazione dell'incremento di 5 mesi per speranza di vita, il requisito di età passa da 66 anni e 7 mesi nel 2018 a 67 anni nel biennio 2019-2020. </a:t>
          </a: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6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Si precisa infine che nel presente monitoraggio non sono presenti i trattamenti liquidati in regime di cumulo e di totalizzazione e non sono inoltre inseriti i trattamenti liquidati con importo nullo poiché sospesi.</a:t>
          </a:r>
        </a:p>
        <a:p>
          <a:pPr algn="just"/>
          <a:endParaRPr lang="it-IT" sz="16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showGridLines="0" view="pageBreakPreview" zoomScale="75" zoomScaleNormal="75" zoomScaleSheetLayoutView="75" workbookViewId="0">
      <selection sqref="A1:G1"/>
    </sheetView>
  </sheetViews>
  <sheetFormatPr defaultColWidth="12.7265625" defaultRowHeight="17.5" x14ac:dyDescent="0.35"/>
  <cols>
    <col min="1" max="1" width="15.54296875" style="332" customWidth="1"/>
    <col min="2" max="2" width="12.7265625" style="52" customWidth="1"/>
    <col min="3" max="3" width="7" style="52" customWidth="1"/>
    <col min="4" max="4" width="31.7265625" style="52" customWidth="1"/>
    <col min="5" max="5" width="38.1796875" style="52" customWidth="1"/>
    <col min="6" max="6" width="5.81640625" style="52" customWidth="1"/>
    <col min="7" max="7" width="29" style="52" customWidth="1"/>
    <col min="8" max="8" width="15.54296875" style="331" customWidth="1"/>
    <col min="9" max="9" width="12.7265625" style="330" customWidth="1"/>
    <col min="10" max="10" width="7" style="330" customWidth="1"/>
    <col min="11" max="11" width="31.7265625" style="330" customWidth="1"/>
    <col min="12" max="12" width="38.1796875" style="330" customWidth="1"/>
    <col min="13" max="13" width="5.81640625" style="330" customWidth="1"/>
    <col min="14" max="14" width="29" style="330" customWidth="1"/>
    <col min="15" max="15" width="7" style="330" customWidth="1"/>
    <col min="16" max="16" width="16.81640625" style="329" customWidth="1"/>
    <col min="17" max="16384" width="12.7265625" style="52"/>
  </cols>
  <sheetData>
    <row r="1" spans="1:16" s="349" customFormat="1" ht="41.25" customHeight="1" x14ac:dyDescent="0.3">
      <c r="A1" s="365" t="s">
        <v>248</v>
      </c>
      <c r="B1" s="365"/>
      <c r="C1" s="365"/>
      <c r="D1" s="365"/>
      <c r="E1" s="365"/>
      <c r="F1" s="365"/>
      <c r="G1" s="365"/>
      <c r="H1" s="366"/>
      <c r="I1" s="366"/>
      <c r="J1" s="366"/>
      <c r="K1" s="366"/>
      <c r="L1" s="366"/>
      <c r="M1" s="366"/>
      <c r="N1" s="366"/>
      <c r="O1" s="366"/>
      <c r="P1" s="329"/>
    </row>
    <row r="2" spans="1:16" s="349" customFormat="1" ht="25.5" customHeight="1" x14ac:dyDescent="0.35">
      <c r="A2" s="367" t="s">
        <v>247</v>
      </c>
      <c r="B2" s="367"/>
      <c r="C2" s="367"/>
      <c r="D2" s="367"/>
      <c r="E2" s="367"/>
      <c r="F2" s="367"/>
      <c r="G2" s="367"/>
      <c r="H2" s="368"/>
      <c r="I2" s="368"/>
      <c r="J2" s="368"/>
      <c r="K2" s="368"/>
      <c r="L2" s="368"/>
      <c r="M2" s="368"/>
      <c r="N2" s="368"/>
      <c r="O2" s="368"/>
      <c r="P2" s="329"/>
    </row>
    <row r="3" spans="1:16" s="349" customFormat="1" x14ac:dyDescent="0.35">
      <c r="A3" s="352"/>
      <c r="B3" s="363"/>
      <c r="C3" s="363"/>
      <c r="D3" s="363"/>
      <c r="E3" s="363"/>
      <c r="H3" s="335"/>
      <c r="I3" s="345"/>
      <c r="J3" s="345"/>
      <c r="K3" s="345"/>
      <c r="L3" s="345"/>
      <c r="M3" s="329"/>
      <c r="N3" s="329"/>
      <c r="O3" s="333"/>
      <c r="P3" s="329"/>
    </row>
    <row r="4" spans="1:16" s="349" customFormat="1" ht="23.25" customHeight="1" x14ac:dyDescent="0.35">
      <c r="A4" s="364" t="s">
        <v>246</v>
      </c>
      <c r="B4" s="363"/>
      <c r="C4" s="363"/>
      <c r="D4" s="363"/>
      <c r="E4" s="363"/>
      <c r="H4" s="346"/>
      <c r="I4" s="345"/>
      <c r="J4" s="345"/>
      <c r="K4" s="345"/>
      <c r="L4" s="345"/>
      <c r="M4" s="329"/>
      <c r="N4" s="329"/>
      <c r="O4" s="333"/>
      <c r="P4" s="329"/>
    </row>
    <row r="5" spans="1:16" s="349" customFormat="1" ht="29.25" customHeight="1" x14ac:dyDescent="0.3">
      <c r="A5" s="357" t="s">
        <v>245</v>
      </c>
      <c r="B5" s="356"/>
      <c r="C5" s="356"/>
      <c r="D5" s="362"/>
      <c r="E5" s="354"/>
      <c r="F5" s="354"/>
      <c r="G5" s="353" t="s">
        <v>97</v>
      </c>
      <c r="H5" s="339"/>
      <c r="I5" s="338"/>
      <c r="J5" s="338"/>
      <c r="K5" s="337"/>
      <c r="L5" s="336"/>
      <c r="M5" s="336"/>
      <c r="N5" s="337"/>
      <c r="O5" s="336"/>
      <c r="P5" s="329"/>
    </row>
    <row r="6" spans="1:16" s="349" customFormat="1" ht="18.75" customHeight="1" x14ac:dyDescent="0.35">
      <c r="A6" s="352"/>
      <c r="B6" s="350" t="s">
        <v>1</v>
      </c>
      <c r="C6" s="351" t="s">
        <v>2</v>
      </c>
      <c r="D6" s="350"/>
      <c r="E6" s="350"/>
      <c r="F6" s="350"/>
      <c r="G6" s="350"/>
      <c r="H6" s="335"/>
      <c r="I6" s="333"/>
      <c r="J6" s="334"/>
      <c r="K6" s="333"/>
      <c r="L6" s="333"/>
      <c r="M6" s="333"/>
      <c r="N6" s="333"/>
      <c r="O6" s="344"/>
      <c r="P6" s="329"/>
    </row>
    <row r="7" spans="1:16" s="349" customFormat="1" ht="15" customHeight="1" x14ac:dyDescent="0.35">
      <c r="A7" s="352"/>
      <c r="B7" s="350" t="s">
        <v>3</v>
      </c>
      <c r="C7" s="351" t="s">
        <v>4</v>
      </c>
      <c r="D7" s="350"/>
      <c r="E7" s="350"/>
      <c r="F7" s="350"/>
      <c r="G7" s="350"/>
      <c r="H7" s="335"/>
      <c r="I7" s="333"/>
      <c r="J7" s="334"/>
      <c r="K7" s="333"/>
      <c r="L7" s="333"/>
      <c r="M7" s="333"/>
      <c r="N7" s="333"/>
      <c r="O7" s="333"/>
      <c r="P7" s="329"/>
    </row>
    <row r="8" spans="1:16" s="349" customFormat="1" ht="46.5" customHeight="1" x14ac:dyDescent="0.3">
      <c r="A8" s="357" t="s">
        <v>244</v>
      </c>
      <c r="B8" s="356"/>
      <c r="C8" s="354"/>
      <c r="D8" s="355"/>
      <c r="E8" s="354"/>
      <c r="F8" s="354"/>
      <c r="G8" s="353" t="s">
        <v>243</v>
      </c>
      <c r="H8" s="339"/>
      <c r="I8" s="338"/>
      <c r="J8" s="336"/>
      <c r="K8" s="329"/>
      <c r="L8" s="336"/>
      <c r="M8" s="336"/>
      <c r="N8" s="337"/>
      <c r="O8" s="336"/>
      <c r="P8" s="329"/>
    </row>
    <row r="9" spans="1:16" s="349" customFormat="1" ht="15" customHeight="1" x14ac:dyDescent="0.35">
      <c r="A9" s="352"/>
      <c r="B9" s="350" t="s">
        <v>5</v>
      </c>
      <c r="C9" s="351" t="s">
        <v>6</v>
      </c>
      <c r="D9" s="350"/>
      <c r="E9" s="350"/>
      <c r="F9" s="350"/>
      <c r="G9" s="350"/>
      <c r="H9" s="335"/>
      <c r="I9" s="333"/>
      <c r="J9" s="334"/>
      <c r="K9" s="333"/>
      <c r="L9" s="333"/>
      <c r="M9" s="333"/>
      <c r="N9" s="333"/>
      <c r="O9" s="344"/>
      <c r="P9" s="329"/>
    </row>
    <row r="10" spans="1:16" s="349" customFormat="1" ht="35.25" customHeight="1" x14ac:dyDescent="0.3">
      <c r="A10" s="357" t="s">
        <v>242</v>
      </c>
      <c r="B10" s="356"/>
      <c r="C10" s="354"/>
      <c r="D10" s="361"/>
      <c r="E10" s="354"/>
      <c r="F10" s="354"/>
      <c r="G10" s="354"/>
      <c r="H10" s="339"/>
      <c r="I10" s="338"/>
      <c r="J10" s="336"/>
      <c r="K10" s="343"/>
      <c r="L10" s="336"/>
      <c r="M10" s="336"/>
      <c r="N10" s="336"/>
      <c r="O10" s="336"/>
      <c r="P10" s="329"/>
    </row>
    <row r="11" spans="1:16" s="349" customFormat="1" ht="15" customHeight="1" x14ac:dyDescent="0.35">
      <c r="A11" s="352"/>
      <c r="B11" s="350" t="s">
        <v>162</v>
      </c>
      <c r="C11" s="351" t="s">
        <v>8</v>
      </c>
      <c r="D11" s="350"/>
      <c r="E11" s="350"/>
      <c r="F11" s="350"/>
      <c r="G11" s="350"/>
      <c r="H11" s="335"/>
      <c r="I11" s="333"/>
      <c r="J11" s="334"/>
      <c r="K11" s="333"/>
      <c r="L11" s="333"/>
      <c r="M11" s="333"/>
      <c r="N11" s="333"/>
      <c r="O11" s="344"/>
      <c r="P11" s="329"/>
    </row>
    <row r="12" spans="1:16" s="349" customFormat="1" ht="15" customHeight="1" x14ac:dyDescent="0.35">
      <c r="A12" s="352"/>
      <c r="B12" s="350" t="s">
        <v>7</v>
      </c>
      <c r="C12" s="351" t="s">
        <v>10</v>
      </c>
      <c r="D12" s="350"/>
      <c r="E12" s="350"/>
      <c r="F12" s="350"/>
      <c r="G12" s="350"/>
      <c r="H12" s="335"/>
      <c r="I12" s="333"/>
      <c r="J12" s="334"/>
      <c r="K12" s="333"/>
      <c r="L12" s="333"/>
      <c r="M12" s="333"/>
      <c r="N12" s="333"/>
      <c r="O12" s="344"/>
      <c r="P12" s="329"/>
    </row>
    <row r="13" spans="1:16" s="349" customFormat="1" ht="15" customHeight="1" x14ac:dyDescent="0.35">
      <c r="A13" s="352"/>
      <c r="B13" s="350" t="s">
        <v>9</v>
      </c>
      <c r="C13" s="351" t="s">
        <v>78</v>
      </c>
      <c r="D13" s="350"/>
      <c r="E13" s="350"/>
      <c r="F13" s="350"/>
      <c r="G13" s="350"/>
      <c r="H13" s="335"/>
      <c r="I13" s="333"/>
      <c r="J13" s="334"/>
      <c r="K13" s="333"/>
      <c r="L13" s="333"/>
      <c r="M13" s="333"/>
      <c r="N13" s="333"/>
      <c r="O13" s="344"/>
      <c r="P13" s="329"/>
    </row>
    <row r="14" spans="1:16" s="349" customFormat="1" ht="15" customHeight="1" x14ac:dyDescent="0.35">
      <c r="A14" s="352"/>
      <c r="B14" s="350" t="s">
        <v>11</v>
      </c>
      <c r="C14" s="351" t="s">
        <v>13</v>
      </c>
      <c r="D14" s="350"/>
      <c r="E14" s="350"/>
      <c r="F14" s="350"/>
      <c r="G14" s="350"/>
      <c r="H14" s="335"/>
      <c r="I14" s="333"/>
      <c r="J14" s="334"/>
      <c r="K14" s="333"/>
      <c r="L14" s="333"/>
      <c r="M14" s="333"/>
      <c r="N14" s="333"/>
      <c r="O14" s="344"/>
      <c r="P14" s="329"/>
    </row>
    <row r="15" spans="1:16" s="349" customFormat="1" ht="15" customHeight="1" x14ac:dyDescent="0.35">
      <c r="A15" s="352"/>
      <c r="B15" s="350" t="s">
        <v>12</v>
      </c>
      <c r="C15" s="351" t="s">
        <v>15</v>
      </c>
      <c r="D15" s="350"/>
      <c r="E15" s="350"/>
      <c r="F15" s="350"/>
      <c r="G15" s="350"/>
      <c r="H15" s="335"/>
      <c r="I15" s="333"/>
      <c r="J15" s="334"/>
      <c r="K15" s="333"/>
      <c r="L15" s="333"/>
      <c r="M15" s="333"/>
      <c r="N15" s="333"/>
      <c r="O15" s="344"/>
      <c r="P15" s="329"/>
    </row>
    <row r="16" spans="1:16" s="349" customFormat="1" ht="15" customHeight="1" x14ac:dyDescent="0.35">
      <c r="A16" s="352"/>
      <c r="B16" s="350" t="s">
        <v>14</v>
      </c>
      <c r="C16" s="350" t="s">
        <v>126</v>
      </c>
      <c r="D16" s="350"/>
      <c r="E16" s="350"/>
      <c r="F16" s="350"/>
      <c r="G16" s="350"/>
      <c r="H16" s="335"/>
      <c r="I16" s="333"/>
      <c r="J16" s="333"/>
      <c r="K16" s="333"/>
      <c r="L16" s="333"/>
      <c r="M16" s="333"/>
      <c r="N16" s="333"/>
      <c r="O16" s="344"/>
      <c r="P16" s="329"/>
    </row>
    <row r="17" spans="1:16" s="360" customFormat="1" ht="44.25" customHeight="1" x14ac:dyDescent="0.3">
      <c r="A17" s="357" t="s">
        <v>241</v>
      </c>
      <c r="B17" s="356"/>
      <c r="C17" s="354"/>
      <c r="D17" s="355"/>
      <c r="E17" s="354"/>
      <c r="F17" s="354"/>
      <c r="G17" s="353" t="s">
        <v>240</v>
      </c>
      <c r="H17" s="339"/>
      <c r="I17" s="338"/>
      <c r="J17" s="336"/>
      <c r="K17" s="329"/>
      <c r="L17" s="336"/>
      <c r="M17" s="336"/>
      <c r="N17" s="338"/>
      <c r="O17" s="340"/>
      <c r="P17" s="338"/>
    </row>
    <row r="18" spans="1:16" s="349" customFormat="1" ht="22.5" customHeight="1" x14ac:dyDescent="0.35">
      <c r="A18" s="352"/>
      <c r="B18" s="350" t="s">
        <v>163</v>
      </c>
      <c r="C18" s="351" t="s">
        <v>6</v>
      </c>
      <c r="D18" s="350"/>
      <c r="E18" s="350"/>
      <c r="F18" s="350"/>
      <c r="G18" s="350"/>
      <c r="H18" s="335"/>
      <c r="I18" s="333"/>
      <c r="J18" s="334"/>
      <c r="K18" s="333"/>
      <c r="L18" s="333"/>
      <c r="M18" s="333"/>
      <c r="N18" s="333"/>
      <c r="O18" s="333"/>
      <c r="P18" s="329"/>
    </row>
    <row r="19" spans="1:16" s="360" customFormat="1" ht="24" customHeight="1" x14ac:dyDescent="0.3">
      <c r="A19" s="357" t="s">
        <v>239</v>
      </c>
      <c r="B19" s="356"/>
      <c r="C19" s="354"/>
      <c r="D19" s="361"/>
      <c r="E19" s="354"/>
      <c r="F19" s="354"/>
      <c r="G19" s="354"/>
      <c r="H19" s="339"/>
      <c r="I19" s="338"/>
      <c r="J19" s="336"/>
      <c r="K19" s="343"/>
      <c r="L19" s="336"/>
      <c r="M19" s="336"/>
      <c r="N19" s="336"/>
      <c r="O19" s="336"/>
      <c r="P19" s="338"/>
    </row>
    <row r="20" spans="1:16" s="349" customFormat="1" ht="15" customHeight="1" x14ac:dyDescent="0.35">
      <c r="A20" s="352"/>
      <c r="B20" s="350" t="s">
        <v>147</v>
      </c>
      <c r="C20" s="351" t="s">
        <v>8</v>
      </c>
      <c r="D20" s="350"/>
      <c r="E20" s="350"/>
      <c r="F20" s="350"/>
      <c r="G20" s="350"/>
      <c r="H20" s="335"/>
      <c r="I20" s="333"/>
      <c r="J20" s="334"/>
      <c r="K20" s="333"/>
      <c r="L20" s="333"/>
      <c r="M20" s="333"/>
      <c r="N20" s="333"/>
      <c r="O20" s="333"/>
      <c r="P20" s="329"/>
    </row>
    <row r="21" spans="1:16" s="349" customFormat="1" ht="15" customHeight="1" x14ac:dyDescent="0.35">
      <c r="A21" s="352"/>
      <c r="B21" s="350" t="s">
        <v>148</v>
      </c>
      <c r="C21" s="351" t="s">
        <v>10</v>
      </c>
      <c r="D21" s="350"/>
      <c r="E21" s="350"/>
      <c r="F21" s="350"/>
      <c r="G21" s="350"/>
      <c r="H21" s="335"/>
      <c r="I21" s="333"/>
      <c r="J21" s="334"/>
      <c r="K21" s="333"/>
      <c r="L21" s="333"/>
      <c r="M21" s="333"/>
      <c r="N21" s="333"/>
      <c r="O21" s="333"/>
      <c r="P21" s="329"/>
    </row>
    <row r="22" spans="1:16" s="349" customFormat="1" ht="15" customHeight="1" x14ac:dyDescent="0.35">
      <c r="A22" s="352"/>
      <c r="B22" s="350" t="s">
        <v>144</v>
      </c>
      <c r="C22" s="351" t="s">
        <v>78</v>
      </c>
      <c r="D22" s="350"/>
      <c r="E22" s="350"/>
      <c r="F22" s="350"/>
      <c r="G22" s="350"/>
      <c r="H22" s="335"/>
      <c r="I22" s="333"/>
      <c r="J22" s="334"/>
      <c r="K22" s="333"/>
      <c r="L22" s="333"/>
      <c r="M22" s="333"/>
      <c r="N22" s="333"/>
      <c r="O22" s="333"/>
      <c r="P22" s="329"/>
    </row>
    <row r="23" spans="1:16" s="349" customFormat="1" ht="15" customHeight="1" x14ac:dyDescent="0.35">
      <c r="A23" s="352"/>
      <c r="B23" s="350" t="s">
        <v>145</v>
      </c>
      <c r="C23" s="351" t="s">
        <v>13</v>
      </c>
      <c r="D23" s="350"/>
      <c r="E23" s="350"/>
      <c r="F23" s="350"/>
      <c r="G23" s="350"/>
      <c r="H23" s="335"/>
      <c r="I23" s="333"/>
      <c r="J23" s="334"/>
      <c r="K23" s="333"/>
      <c r="L23" s="333"/>
      <c r="M23" s="333"/>
      <c r="N23" s="333"/>
      <c r="O23" s="333"/>
      <c r="P23" s="329"/>
    </row>
    <row r="24" spans="1:16" s="349" customFormat="1" ht="15" customHeight="1" x14ac:dyDescent="0.35">
      <c r="A24" s="352"/>
      <c r="B24" s="350" t="s">
        <v>146</v>
      </c>
      <c r="C24" s="351" t="s">
        <v>15</v>
      </c>
      <c r="D24" s="350"/>
      <c r="E24" s="350"/>
      <c r="F24" s="350"/>
      <c r="G24" s="350"/>
      <c r="H24" s="335"/>
      <c r="I24" s="333"/>
      <c r="J24" s="334"/>
      <c r="K24" s="333"/>
      <c r="L24" s="333"/>
      <c r="M24" s="333"/>
      <c r="N24" s="333"/>
      <c r="O24" s="333"/>
      <c r="P24" s="329"/>
    </row>
    <row r="25" spans="1:16" s="349" customFormat="1" ht="15" customHeight="1" x14ac:dyDescent="0.35">
      <c r="A25" s="352"/>
      <c r="B25" s="350" t="s">
        <v>149</v>
      </c>
      <c r="C25" s="350" t="s">
        <v>126</v>
      </c>
      <c r="D25" s="350"/>
      <c r="E25" s="350"/>
      <c r="F25" s="350"/>
      <c r="G25" s="350"/>
      <c r="H25" s="335"/>
      <c r="I25" s="333"/>
      <c r="J25" s="333"/>
      <c r="K25" s="333"/>
      <c r="L25" s="333"/>
      <c r="M25" s="333"/>
      <c r="N25" s="333"/>
      <c r="O25" s="333"/>
      <c r="P25" s="329"/>
    </row>
    <row r="26" spans="1:16" s="349" customFormat="1" ht="39" customHeight="1" x14ac:dyDescent="0.3">
      <c r="A26" s="357" t="s">
        <v>238</v>
      </c>
      <c r="B26" s="356"/>
      <c r="C26" s="354"/>
      <c r="D26" s="355"/>
      <c r="E26" s="354"/>
      <c r="F26" s="354"/>
      <c r="G26" s="353" t="s">
        <v>93</v>
      </c>
      <c r="H26" s="339"/>
      <c r="I26" s="338"/>
      <c r="J26" s="336"/>
      <c r="K26" s="329"/>
      <c r="L26" s="336"/>
      <c r="M26" s="336"/>
      <c r="N26" s="337"/>
      <c r="O26" s="336"/>
      <c r="P26" s="329"/>
    </row>
    <row r="27" spans="1:16" s="349" customFormat="1" ht="15" customHeight="1" x14ac:dyDescent="0.35">
      <c r="A27" s="352"/>
      <c r="B27" s="350" t="s">
        <v>16</v>
      </c>
      <c r="C27" s="351" t="s">
        <v>6</v>
      </c>
      <c r="D27" s="350"/>
      <c r="E27" s="350"/>
      <c r="F27" s="350"/>
      <c r="G27" s="350"/>
      <c r="H27" s="335"/>
      <c r="I27" s="333"/>
      <c r="J27" s="334"/>
      <c r="K27" s="333"/>
      <c r="L27" s="333"/>
      <c r="M27" s="333"/>
      <c r="N27" s="333"/>
      <c r="O27" s="333"/>
      <c r="P27" s="329"/>
    </row>
    <row r="28" spans="1:16" s="349" customFormat="1" ht="24" customHeight="1" x14ac:dyDescent="0.3">
      <c r="A28" s="357" t="s">
        <v>93</v>
      </c>
      <c r="B28" s="356"/>
      <c r="C28" s="354"/>
      <c r="D28" s="354"/>
      <c r="E28" s="354"/>
      <c r="F28" s="354"/>
      <c r="G28" s="354"/>
      <c r="H28" s="339"/>
      <c r="I28" s="338"/>
      <c r="J28" s="336"/>
      <c r="K28" s="336"/>
      <c r="L28" s="336"/>
      <c r="M28" s="336"/>
      <c r="N28" s="336"/>
      <c r="O28" s="336"/>
      <c r="P28" s="329"/>
    </row>
    <row r="29" spans="1:16" s="349" customFormat="1" ht="15" customHeight="1" x14ac:dyDescent="0.35">
      <c r="A29" s="352"/>
      <c r="B29" s="350" t="s">
        <v>138</v>
      </c>
      <c r="C29" s="351" t="s">
        <v>8</v>
      </c>
      <c r="D29" s="350"/>
      <c r="E29" s="350"/>
      <c r="F29" s="350"/>
      <c r="G29" s="350"/>
      <c r="H29" s="335"/>
      <c r="I29" s="333"/>
      <c r="J29" s="334"/>
      <c r="K29" s="333"/>
      <c r="L29" s="333"/>
      <c r="M29" s="333"/>
      <c r="N29" s="333"/>
      <c r="O29" s="333"/>
      <c r="P29" s="329"/>
    </row>
    <row r="30" spans="1:16" s="349" customFormat="1" ht="15" customHeight="1" x14ac:dyDescent="0.35">
      <c r="A30" s="352"/>
      <c r="B30" s="350" t="s">
        <v>18</v>
      </c>
      <c r="C30" s="351" t="s">
        <v>10</v>
      </c>
      <c r="D30" s="350"/>
      <c r="E30" s="350"/>
      <c r="F30" s="350"/>
      <c r="G30" s="350"/>
      <c r="H30" s="335"/>
      <c r="I30" s="333"/>
      <c r="J30" s="334"/>
      <c r="K30" s="333"/>
      <c r="L30" s="333"/>
      <c r="M30" s="333"/>
      <c r="N30" s="333"/>
      <c r="O30" s="333"/>
      <c r="P30" s="329"/>
    </row>
    <row r="31" spans="1:16" s="349" customFormat="1" ht="15" customHeight="1" x14ac:dyDescent="0.35">
      <c r="A31" s="352"/>
      <c r="B31" s="350" t="s">
        <v>19</v>
      </c>
      <c r="C31" s="351" t="s">
        <v>78</v>
      </c>
      <c r="D31" s="350"/>
      <c r="E31" s="350"/>
      <c r="F31" s="350"/>
      <c r="G31" s="350"/>
      <c r="H31" s="335"/>
      <c r="I31" s="333"/>
      <c r="J31" s="334"/>
      <c r="K31" s="333"/>
      <c r="L31" s="333"/>
      <c r="M31" s="333"/>
      <c r="N31" s="333"/>
      <c r="O31" s="333"/>
      <c r="P31" s="329"/>
    </row>
    <row r="32" spans="1:16" s="349" customFormat="1" ht="15" customHeight="1" x14ac:dyDescent="0.35">
      <c r="A32" s="352"/>
      <c r="B32" s="350" t="s">
        <v>20</v>
      </c>
      <c r="C32" s="351" t="s">
        <v>13</v>
      </c>
      <c r="D32" s="350"/>
      <c r="E32" s="350"/>
      <c r="F32" s="350"/>
      <c r="G32" s="350"/>
      <c r="H32" s="335"/>
      <c r="I32" s="333"/>
      <c r="J32" s="334"/>
      <c r="K32" s="333"/>
      <c r="L32" s="333"/>
      <c r="M32" s="333"/>
      <c r="N32" s="333"/>
      <c r="O32" s="333"/>
      <c r="P32" s="329"/>
    </row>
    <row r="33" spans="1:16" s="349" customFormat="1" ht="15" customHeight="1" x14ac:dyDescent="0.35">
      <c r="A33" s="352"/>
      <c r="B33" s="350" t="s">
        <v>21</v>
      </c>
      <c r="C33" s="351" t="s">
        <v>15</v>
      </c>
      <c r="D33" s="350"/>
      <c r="E33" s="350"/>
      <c r="F33" s="350"/>
      <c r="G33" s="350"/>
      <c r="H33" s="335"/>
      <c r="I33" s="333"/>
      <c r="J33" s="334"/>
      <c r="K33" s="333"/>
      <c r="L33" s="333"/>
      <c r="M33" s="333"/>
      <c r="N33" s="333"/>
      <c r="O33" s="333"/>
      <c r="P33" s="329"/>
    </row>
    <row r="34" spans="1:16" s="349" customFormat="1" ht="15" customHeight="1" x14ac:dyDescent="0.35">
      <c r="A34" s="352"/>
      <c r="B34" s="350" t="s">
        <v>22</v>
      </c>
      <c r="C34" s="350" t="s">
        <v>126</v>
      </c>
      <c r="D34" s="350"/>
      <c r="E34" s="350"/>
      <c r="F34" s="350"/>
      <c r="G34" s="350"/>
      <c r="H34" s="335"/>
      <c r="I34" s="333"/>
      <c r="J34" s="333"/>
      <c r="K34" s="333"/>
      <c r="L34" s="333"/>
      <c r="M34" s="333"/>
      <c r="N34" s="333"/>
      <c r="O34" s="333"/>
      <c r="P34" s="329"/>
    </row>
    <row r="35" spans="1:16" s="349" customFormat="1" ht="7.5" customHeight="1" x14ac:dyDescent="0.35">
      <c r="A35" s="352"/>
      <c r="B35" s="359"/>
      <c r="C35" s="358"/>
      <c r="D35" s="358"/>
      <c r="E35" s="358"/>
      <c r="F35" s="358"/>
      <c r="G35" s="358"/>
      <c r="H35" s="335"/>
      <c r="I35" s="342"/>
      <c r="J35" s="341"/>
      <c r="K35" s="341"/>
      <c r="L35" s="341"/>
      <c r="M35" s="341"/>
      <c r="N35" s="341"/>
      <c r="O35" s="341"/>
      <c r="P35" s="329"/>
    </row>
    <row r="36" spans="1:16" s="349" customFormat="1" ht="42.75" customHeight="1" x14ac:dyDescent="0.3">
      <c r="A36" s="357" t="s">
        <v>237</v>
      </c>
      <c r="B36" s="356"/>
      <c r="C36" s="354"/>
      <c r="D36" s="355"/>
      <c r="E36" s="354"/>
      <c r="F36" s="354"/>
      <c r="G36" s="353" t="s">
        <v>0</v>
      </c>
      <c r="H36" s="339"/>
      <c r="I36" s="338"/>
      <c r="J36" s="336"/>
      <c r="K36" s="329"/>
      <c r="L36" s="336"/>
      <c r="M36" s="336"/>
      <c r="N36" s="337"/>
      <c r="O36" s="336"/>
      <c r="P36" s="329"/>
    </row>
    <row r="37" spans="1:16" s="349" customFormat="1" ht="15" customHeight="1" x14ac:dyDescent="0.35">
      <c r="A37" s="352"/>
      <c r="B37" s="350" t="s">
        <v>164</v>
      </c>
      <c r="C37" s="351" t="s">
        <v>6</v>
      </c>
      <c r="D37" s="350"/>
      <c r="E37" s="350"/>
      <c r="F37" s="350"/>
      <c r="G37" s="350"/>
      <c r="H37" s="335"/>
      <c r="I37" s="333"/>
      <c r="J37" s="334"/>
      <c r="K37" s="333"/>
      <c r="L37" s="333"/>
      <c r="M37" s="333"/>
      <c r="N37" s="333"/>
      <c r="O37" s="333"/>
      <c r="P37" s="329"/>
    </row>
    <row r="38" spans="1:16" s="349" customFormat="1" ht="19.5" customHeight="1" x14ac:dyDescent="0.3">
      <c r="A38" s="357" t="s">
        <v>236</v>
      </c>
      <c r="B38" s="356"/>
      <c r="C38" s="354"/>
      <c r="D38" s="354"/>
      <c r="E38" s="354"/>
      <c r="F38" s="354"/>
      <c r="G38" s="354"/>
      <c r="H38" s="339"/>
      <c r="I38" s="338"/>
      <c r="J38" s="336"/>
      <c r="K38" s="336"/>
      <c r="L38" s="336"/>
      <c r="M38" s="336"/>
      <c r="N38" s="336"/>
      <c r="O38" s="336"/>
      <c r="P38" s="329"/>
    </row>
    <row r="39" spans="1:16" s="349" customFormat="1" ht="15" customHeight="1" x14ac:dyDescent="0.35">
      <c r="A39" s="352"/>
      <c r="B39" s="350" t="s">
        <v>23</v>
      </c>
      <c r="C39" s="351" t="s">
        <v>8</v>
      </c>
      <c r="D39" s="350"/>
      <c r="E39" s="350"/>
      <c r="F39" s="350"/>
      <c r="G39" s="350"/>
      <c r="H39" s="335"/>
      <c r="I39" s="333"/>
      <c r="J39" s="334"/>
      <c r="K39" s="333"/>
      <c r="L39" s="333"/>
      <c r="M39" s="333"/>
      <c r="N39" s="333"/>
      <c r="O39" s="333"/>
      <c r="P39" s="329"/>
    </row>
    <row r="40" spans="1:16" s="349" customFormat="1" ht="15" customHeight="1" x14ac:dyDescent="0.35">
      <c r="A40" s="352"/>
      <c r="B40" s="350" t="s">
        <v>24</v>
      </c>
      <c r="C40" s="351" t="s">
        <v>10</v>
      </c>
      <c r="D40" s="350"/>
      <c r="E40" s="350"/>
      <c r="F40" s="350"/>
      <c r="G40" s="350"/>
      <c r="H40" s="335"/>
      <c r="I40" s="333"/>
      <c r="J40" s="334"/>
      <c r="K40" s="333"/>
      <c r="L40" s="333"/>
      <c r="M40" s="333"/>
      <c r="N40" s="333"/>
      <c r="O40" s="333"/>
      <c r="P40" s="329"/>
    </row>
    <row r="41" spans="1:16" s="349" customFormat="1" ht="15" customHeight="1" x14ac:dyDescent="0.35">
      <c r="A41" s="352"/>
      <c r="B41" s="350" t="s">
        <v>25</v>
      </c>
      <c r="C41" s="351" t="s">
        <v>78</v>
      </c>
      <c r="D41" s="350"/>
      <c r="E41" s="350"/>
      <c r="F41" s="350"/>
      <c r="G41" s="350"/>
      <c r="H41" s="335"/>
      <c r="I41" s="333"/>
      <c r="J41" s="334"/>
      <c r="K41" s="333"/>
      <c r="L41" s="333"/>
      <c r="M41" s="333"/>
      <c r="N41" s="333"/>
      <c r="O41" s="333"/>
      <c r="P41" s="329"/>
    </row>
    <row r="42" spans="1:16" s="349" customFormat="1" ht="15" customHeight="1" x14ac:dyDescent="0.35">
      <c r="A42" s="352"/>
      <c r="B42" s="350" t="s">
        <v>26</v>
      </c>
      <c r="C42" s="351" t="s">
        <v>13</v>
      </c>
      <c r="D42" s="350"/>
      <c r="E42" s="350"/>
      <c r="F42" s="350"/>
      <c r="G42" s="350"/>
      <c r="H42" s="335"/>
      <c r="I42" s="333"/>
      <c r="J42" s="334"/>
      <c r="K42" s="333"/>
      <c r="L42" s="333"/>
      <c r="M42" s="333"/>
      <c r="N42" s="333"/>
      <c r="O42" s="333"/>
      <c r="P42" s="329"/>
    </row>
    <row r="43" spans="1:16" s="349" customFormat="1" ht="15" customHeight="1" x14ac:dyDescent="0.35">
      <c r="A43" s="352"/>
      <c r="B43" s="350" t="s">
        <v>27</v>
      </c>
      <c r="C43" s="351" t="s">
        <v>15</v>
      </c>
      <c r="D43" s="350"/>
      <c r="E43" s="350"/>
      <c r="F43" s="350"/>
      <c r="G43" s="350"/>
      <c r="H43" s="335"/>
      <c r="I43" s="333"/>
      <c r="J43" s="334"/>
      <c r="K43" s="333"/>
      <c r="L43" s="333"/>
      <c r="M43" s="333"/>
      <c r="N43" s="333"/>
      <c r="O43" s="333"/>
      <c r="P43" s="329"/>
    </row>
    <row r="44" spans="1:16" s="349" customFormat="1" ht="15" customHeight="1" x14ac:dyDescent="0.35">
      <c r="A44" s="352"/>
      <c r="B44" s="350" t="s">
        <v>28</v>
      </c>
      <c r="C44" s="350" t="s">
        <v>126</v>
      </c>
      <c r="D44" s="350"/>
      <c r="E44" s="350"/>
      <c r="F44" s="350"/>
      <c r="G44" s="350"/>
      <c r="H44" s="335"/>
      <c r="I44" s="333"/>
      <c r="J44" s="333"/>
      <c r="K44" s="333"/>
      <c r="L44" s="333"/>
      <c r="M44" s="333"/>
      <c r="N44" s="333"/>
      <c r="O44" s="333"/>
      <c r="P44" s="329"/>
    </row>
    <row r="45" spans="1:16" s="349" customFormat="1" ht="35.25" customHeight="1" x14ac:dyDescent="0.3">
      <c r="A45" s="357" t="s">
        <v>235</v>
      </c>
      <c r="B45" s="356"/>
      <c r="C45" s="354"/>
      <c r="D45" s="355"/>
      <c r="E45" s="354"/>
      <c r="F45" s="354"/>
      <c r="G45" s="353" t="s">
        <v>29</v>
      </c>
      <c r="H45" s="339"/>
      <c r="I45" s="338"/>
      <c r="J45" s="336"/>
      <c r="K45" s="329"/>
      <c r="L45" s="336"/>
      <c r="M45" s="336"/>
      <c r="N45" s="337"/>
      <c r="O45" s="336"/>
      <c r="P45" s="329"/>
    </row>
    <row r="46" spans="1:16" s="349" customFormat="1" ht="26.25" customHeight="1" x14ac:dyDescent="0.35">
      <c r="A46" s="352"/>
      <c r="B46" s="350" t="s">
        <v>165</v>
      </c>
      <c r="C46" s="351" t="s">
        <v>6</v>
      </c>
      <c r="D46" s="350"/>
      <c r="E46" s="350"/>
      <c r="F46" s="350"/>
      <c r="G46" s="350"/>
      <c r="H46" s="335"/>
      <c r="I46" s="333"/>
      <c r="J46" s="334"/>
      <c r="K46" s="333"/>
      <c r="L46" s="333"/>
      <c r="M46" s="333"/>
      <c r="N46" s="333"/>
      <c r="O46" s="333"/>
      <c r="P46" s="329"/>
    </row>
    <row r="47" spans="1:16" s="349" customFormat="1" ht="33.75" customHeight="1" x14ac:dyDescent="0.3">
      <c r="A47" s="357" t="s">
        <v>234</v>
      </c>
      <c r="B47" s="356"/>
      <c r="C47" s="354"/>
      <c r="D47" s="354"/>
      <c r="E47" s="354"/>
      <c r="F47" s="354"/>
      <c r="G47" s="354"/>
      <c r="H47" s="339"/>
      <c r="I47" s="338"/>
      <c r="J47" s="336"/>
      <c r="K47" s="336"/>
      <c r="L47" s="336"/>
      <c r="M47" s="336"/>
      <c r="N47" s="336"/>
      <c r="O47" s="336"/>
      <c r="P47" s="329"/>
    </row>
    <row r="48" spans="1:16" s="349" customFormat="1" ht="15" customHeight="1" x14ac:dyDescent="0.35">
      <c r="A48" s="352"/>
      <c r="B48" s="350" t="s">
        <v>30</v>
      </c>
      <c r="C48" s="351" t="s">
        <v>8</v>
      </c>
      <c r="D48" s="350"/>
      <c r="E48" s="350"/>
      <c r="F48" s="350"/>
      <c r="G48" s="350"/>
      <c r="H48" s="335"/>
      <c r="I48" s="333"/>
      <c r="J48" s="334"/>
      <c r="K48" s="333"/>
      <c r="L48" s="333"/>
      <c r="M48" s="333"/>
      <c r="N48" s="333"/>
      <c r="O48" s="333"/>
      <c r="P48" s="329"/>
    </row>
    <row r="49" spans="1:16" s="349" customFormat="1" ht="15" customHeight="1" x14ac:dyDescent="0.35">
      <c r="A49" s="352"/>
      <c r="B49" s="350" t="s">
        <v>31</v>
      </c>
      <c r="C49" s="351" t="s">
        <v>10</v>
      </c>
      <c r="D49" s="350"/>
      <c r="E49" s="350"/>
      <c r="F49" s="350"/>
      <c r="G49" s="350"/>
      <c r="H49" s="335"/>
      <c r="I49" s="333"/>
      <c r="J49" s="334"/>
      <c r="K49" s="333"/>
      <c r="L49" s="333"/>
      <c r="M49" s="333"/>
      <c r="N49" s="333"/>
      <c r="O49" s="333"/>
      <c r="P49" s="329"/>
    </row>
    <row r="50" spans="1:16" s="349" customFormat="1" ht="15" customHeight="1" x14ac:dyDescent="0.35">
      <c r="A50" s="352"/>
      <c r="B50" s="350" t="s">
        <v>32</v>
      </c>
      <c r="C50" s="351" t="s">
        <v>78</v>
      </c>
      <c r="D50" s="350"/>
      <c r="E50" s="350"/>
      <c r="F50" s="350"/>
      <c r="G50" s="350"/>
      <c r="H50" s="335"/>
      <c r="I50" s="333"/>
      <c r="J50" s="334"/>
      <c r="K50" s="333"/>
      <c r="L50" s="333"/>
      <c r="M50" s="333"/>
      <c r="N50" s="333"/>
      <c r="O50" s="333"/>
      <c r="P50" s="329"/>
    </row>
    <row r="51" spans="1:16" s="349" customFormat="1" ht="15" customHeight="1" x14ac:dyDescent="0.35">
      <c r="A51" s="352"/>
      <c r="B51" s="350" t="s">
        <v>33</v>
      </c>
      <c r="C51" s="351" t="s">
        <v>13</v>
      </c>
      <c r="D51" s="350"/>
      <c r="E51" s="350"/>
      <c r="F51" s="350"/>
      <c r="G51" s="350"/>
      <c r="H51" s="335"/>
      <c r="I51" s="333"/>
      <c r="J51" s="334"/>
      <c r="K51" s="333"/>
      <c r="L51" s="333"/>
      <c r="M51" s="333"/>
      <c r="N51" s="333"/>
      <c r="O51" s="333"/>
      <c r="P51" s="329"/>
    </row>
    <row r="52" spans="1:16" s="349" customFormat="1" ht="15" customHeight="1" x14ac:dyDescent="0.35">
      <c r="A52" s="352"/>
      <c r="B52" s="350" t="s">
        <v>34</v>
      </c>
      <c r="C52" s="351" t="s">
        <v>15</v>
      </c>
      <c r="D52" s="350"/>
      <c r="E52" s="350"/>
      <c r="F52" s="350"/>
      <c r="G52" s="350"/>
      <c r="H52" s="335"/>
      <c r="I52" s="333"/>
      <c r="J52" s="334"/>
      <c r="K52" s="333"/>
      <c r="L52" s="333"/>
      <c r="M52" s="333"/>
      <c r="N52" s="333"/>
      <c r="O52" s="333"/>
      <c r="P52" s="329"/>
    </row>
    <row r="53" spans="1:16" s="349" customFormat="1" ht="15" customHeight="1" x14ac:dyDescent="0.35">
      <c r="A53" s="352"/>
      <c r="B53" s="350" t="s">
        <v>35</v>
      </c>
      <c r="C53" s="350" t="s">
        <v>126</v>
      </c>
      <c r="D53" s="350"/>
      <c r="E53" s="350"/>
      <c r="F53" s="350"/>
      <c r="G53" s="350"/>
      <c r="H53" s="335"/>
      <c r="I53" s="333"/>
      <c r="J53" s="333"/>
      <c r="K53" s="333"/>
      <c r="L53" s="333"/>
      <c r="M53" s="333"/>
      <c r="N53" s="333"/>
      <c r="O53" s="333"/>
      <c r="P53" s="329"/>
    </row>
    <row r="54" spans="1:16" s="349" customFormat="1" ht="28.5" customHeight="1" x14ac:dyDescent="0.3">
      <c r="A54" s="357" t="s">
        <v>233</v>
      </c>
      <c r="B54" s="356"/>
      <c r="C54" s="354"/>
      <c r="D54" s="355"/>
      <c r="E54" s="354"/>
      <c r="F54" s="354"/>
      <c r="G54" s="353" t="s">
        <v>125</v>
      </c>
      <c r="H54" s="339"/>
      <c r="I54" s="338"/>
      <c r="J54" s="336"/>
      <c r="K54" s="329"/>
      <c r="L54" s="336"/>
      <c r="M54" s="336"/>
      <c r="N54" s="337"/>
      <c r="O54" s="336"/>
      <c r="P54" s="329"/>
    </row>
    <row r="55" spans="1:16" s="349" customFormat="1" ht="27" customHeight="1" x14ac:dyDescent="0.35">
      <c r="A55" s="352"/>
      <c r="B55" s="350" t="s">
        <v>166</v>
      </c>
      <c r="C55" s="351" t="s">
        <v>6</v>
      </c>
      <c r="D55" s="350"/>
      <c r="E55" s="350"/>
      <c r="F55" s="350"/>
      <c r="G55" s="350"/>
      <c r="H55" s="335"/>
      <c r="I55" s="333"/>
      <c r="J55" s="334"/>
      <c r="K55" s="333"/>
      <c r="L55" s="333"/>
      <c r="M55" s="333"/>
      <c r="N55" s="333"/>
      <c r="O55" s="333"/>
      <c r="P55" s="329"/>
    </row>
    <row r="56" spans="1:16" s="349" customFormat="1" ht="28.5" customHeight="1" x14ac:dyDescent="0.3">
      <c r="A56" s="357" t="s">
        <v>232</v>
      </c>
      <c r="B56" s="356"/>
      <c r="C56" s="354"/>
      <c r="D56" s="354"/>
      <c r="E56" s="354"/>
      <c r="F56" s="354"/>
      <c r="G56" s="354"/>
      <c r="H56" s="339"/>
      <c r="I56" s="338"/>
      <c r="J56" s="336"/>
      <c r="K56" s="336"/>
      <c r="L56" s="336"/>
      <c r="M56" s="336"/>
      <c r="N56" s="336"/>
      <c r="O56" s="336"/>
      <c r="P56" s="329"/>
    </row>
    <row r="57" spans="1:16" s="349" customFormat="1" ht="15" customHeight="1" x14ac:dyDescent="0.35">
      <c r="A57" s="352"/>
      <c r="B57" s="350" t="s">
        <v>36</v>
      </c>
      <c r="C57" s="351" t="s">
        <v>8</v>
      </c>
      <c r="D57" s="350"/>
      <c r="E57" s="350"/>
      <c r="F57" s="350"/>
      <c r="G57" s="350"/>
      <c r="H57" s="335"/>
      <c r="I57" s="333"/>
      <c r="J57" s="334"/>
      <c r="K57" s="333"/>
      <c r="L57" s="333"/>
      <c r="M57" s="333"/>
      <c r="N57" s="333"/>
      <c r="O57" s="333"/>
      <c r="P57" s="329"/>
    </row>
    <row r="58" spans="1:16" s="349" customFormat="1" ht="15" customHeight="1" x14ac:dyDescent="0.35">
      <c r="A58" s="352"/>
      <c r="B58" s="350" t="s">
        <v>87</v>
      </c>
      <c r="C58" s="351" t="s">
        <v>10</v>
      </c>
      <c r="D58" s="350"/>
      <c r="E58" s="350"/>
      <c r="F58" s="350"/>
      <c r="G58" s="350"/>
      <c r="H58" s="335"/>
      <c r="I58" s="333"/>
      <c r="J58" s="334"/>
      <c r="K58" s="333"/>
      <c r="L58" s="333"/>
      <c r="M58" s="333"/>
      <c r="N58" s="333"/>
      <c r="O58" s="333"/>
      <c r="P58" s="329"/>
    </row>
    <row r="59" spans="1:16" s="349" customFormat="1" ht="15" customHeight="1" x14ac:dyDescent="0.35">
      <c r="A59" s="352"/>
      <c r="B59" s="350" t="s">
        <v>88</v>
      </c>
      <c r="C59" s="351" t="s">
        <v>78</v>
      </c>
      <c r="D59" s="350"/>
      <c r="E59" s="350"/>
      <c r="F59" s="350"/>
      <c r="G59" s="350"/>
      <c r="H59" s="335"/>
      <c r="I59" s="333"/>
      <c r="J59" s="334"/>
      <c r="K59" s="333"/>
      <c r="L59" s="333"/>
      <c r="M59" s="333"/>
      <c r="N59" s="333"/>
      <c r="O59" s="333"/>
      <c r="P59" s="329"/>
    </row>
    <row r="60" spans="1:16" s="349" customFormat="1" ht="15" customHeight="1" x14ac:dyDescent="0.35">
      <c r="A60" s="352"/>
      <c r="B60" s="350" t="s">
        <v>89</v>
      </c>
      <c r="C60" s="351" t="s">
        <v>13</v>
      </c>
      <c r="D60" s="350"/>
      <c r="E60" s="350"/>
      <c r="F60" s="350"/>
      <c r="G60" s="350"/>
      <c r="H60" s="335"/>
      <c r="I60" s="333"/>
      <c r="J60" s="334"/>
      <c r="K60" s="333"/>
      <c r="L60" s="333"/>
      <c r="M60" s="333"/>
      <c r="N60" s="333"/>
      <c r="O60" s="333"/>
      <c r="P60" s="329"/>
    </row>
    <row r="61" spans="1:16" s="349" customFormat="1" ht="15" customHeight="1" x14ac:dyDescent="0.35">
      <c r="A61" s="352"/>
      <c r="B61" s="350" t="s">
        <v>90</v>
      </c>
      <c r="C61" s="351" t="s">
        <v>15</v>
      </c>
      <c r="D61" s="350"/>
      <c r="E61" s="350"/>
      <c r="F61" s="350"/>
      <c r="G61" s="350"/>
      <c r="H61" s="335"/>
      <c r="I61" s="333"/>
      <c r="J61" s="334"/>
      <c r="K61" s="333"/>
      <c r="L61" s="333"/>
      <c r="M61" s="333"/>
      <c r="N61" s="333"/>
      <c r="O61" s="333"/>
      <c r="P61" s="329"/>
    </row>
    <row r="62" spans="1:16" s="349" customFormat="1" ht="15" customHeight="1" x14ac:dyDescent="0.35">
      <c r="A62" s="352"/>
      <c r="B62" s="350" t="s">
        <v>139</v>
      </c>
      <c r="C62" s="350" t="s">
        <v>126</v>
      </c>
      <c r="D62" s="350"/>
      <c r="E62" s="350"/>
      <c r="F62" s="350"/>
      <c r="G62" s="350"/>
      <c r="H62" s="335"/>
      <c r="I62" s="333"/>
      <c r="J62" s="333"/>
      <c r="K62" s="333"/>
      <c r="L62" s="333"/>
      <c r="M62" s="333"/>
      <c r="N62" s="333"/>
      <c r="O62" s="333"/>
      <c r="P62" s="329"/>
    </row>
    <row r="63" spans="1:16" s="349" customFormat="1" ht="27" customHeight="1" x14ac:dyDescent="0.3">
      <c r="A63" s="357" t="s">
        <v>231</v>
      </c>
      <c r="B63" s="356"/>
      <c r="C63" s="354"/>
      <c r="D63" s="355"/>
      <c r="E63" s="354"/>
      <c r="F63" s="354"/>
      <c r="G63" s="353" t="s">
        <v>174</v>
      </c>
      <c r="H63" s="339"/>
      <c r="I63" s="338"/>
      <c r="J63" s="336"/>
      <c r="K63" s="329"/>
      <c r="L63" s="336"/>
      <c r="M63" s="336"/>
      <c r="N63" s="337"/>
      <c r="O63" s="336"/>
      <c r="P63" s="329"/>
    </row>
    <row r="64" spans="1:16" s="349" customFormat="1" ht="15" customHeight="1" x14ac:dyDescent="0.35">
      <c r="A64" s="352"/>
      <c r="B64" s="350" t="s">
        <v>140</v>
      </c>
      <c r="C64" s="351" t="s">
        <v>37</v>
      </c>
      <c r="D64" s="350"/>
      <c r="E64" s="350"/>
      <c r="F64" s="350"/>
      <c r="G64" s="350"/>
      <c r="H64" s="335"/>
      <c r="I64" s="333"/>
      <c r="J64" s="334"/>
      <c r="K64" s="333"/>
      <c r="L64" s="333"/>
      <c r="M64" s="333"/>
      <c r="N64" s="333"/>
      <c r="O64" s="333"/>
      <c r="P64" s="329"/>
    </row>
    <row r="65" spans="1:15" s="329" customFormat="1" ht="5.25" customHeight="1" x14ac:dyDescent="0.35">
      <c r="A65" s="335"/>
      <c r="B65" s="348"/>
      <c r="C65" s="348"/>
      <c r="D65" s="348"/>
      <c r="E65" s="347"/>
      <c r="H65" s="335"/>
      <c r="I65" s="348"/>
      <c r="J65" s="348"/>
      <c r="K65" s="348"/>
      <c r="L65" s="347"/>
      <c r="O65" s="333"/>
    </row>
    <row r="66" spans="1:15" s="329" customFormat="1" ht="25.5" customHeight="1" x14ac:dyDescent="0.35">
      <c r="A66" s="368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</row>
    <row r="67" spans="1:15" s="329" customFormat="1" x14ac:dyDescent="0.35">
      <c r="A67" s="335"/>
      <c r="B67" s="345"/>
      <c r="C67" s="345"/>
      <c r="D67" s="345"/>
      <c r="E67" s="345"/>
      <c r="H67" s="335"/>
      <c r="I67" s="345"/>
      <c r="J67" s="345"/>
      <c r="K67" s="345"/>
      <c r="L67" s="345"/>
      <c r="O67" s="333"/>
    </row>
    <row r="68" spans="1:15" s="329" customFormat="1" ht="16.5" customHeight="1" x14ac:dyDescent="0.35">
      <c r="A68" s="346"/>
      <c r="B68" s="345"/>
      <c r="C68" s="345"/>
      <c r="D68" s="345"/>
      <c r="E68" s="345"/>
      <c r="H68" s="346"/>
      <c r="I68" s="345"/>
      <c r="J68" s="345"/>
      <c r="K68" s="345"/>
      <c r="L68" s="345"/>
      <c r="O68" s="333"/>
    </row>
    <row r="69" spans="1:15" s="329" customFormat="1" ht="9" customHeight="1" x14ac:dyDescent="0.35">
      <c r="A69" s="335"/>
      <c r="B69" s="333"/>
      <c r="C69" s="333"/>
      <c r="D69" s="333"/>
      <c r="E69" s="333"/>
      <c r="F69" s="333"/>
      <c r="G69" s="333"/>
      <c r="H69" s="335"/>
      <c r="I69" s="333"/>
      <c r="J69" s="333"/>
      <c r="K69" s="333"/>
      <c r="L69" s="333"/>
      <c r="M69" s="333"/>
      <c r="N69" s="333"/>
      <c r="O69" s="333"/>
    </row>
    <row r="70" spans="1:15" s="329" customFormat="1" ht="29.25" customHeight="1" x14ac:dyDescent="0.3">
      <c r="A70" s="339"/>
      <c r="B70" s="338"/>
      <c r="C70" s="338"/>
      <c r="D70" s="337"/>
      <c r="E70" s="336"/>
      <c r="F70" s="336"/>
      <c r="G70" s="340"/>
      <c r="H70" s="339"/>
      <c r="I70" s="338"/>
      <c r="J70" s="338"/>
      <c r="K70" s="337"/>
      <c r="L70" s="336"/>
      <c r="M70" s="336"/>
      <c r="N70" s="337"/>
      <c r="O70" s="336"/>
    </row>
    <row r="71" spans="1:15" s="329" customFormat="1" ht="18.75" customHeight="1" x14ac:dyDescent="0.35">
      <c r="A71" s="335"/>
      <c r="B71" s="333"/>
      <c r="C71" s="334"/>
      <c r="D71" s="333"/>
      <c r="E71" s="333"/>
      <c r="F71" s="333"/>
      <c r="G71" s="333"/>
      <c r="H71" s="335"/>
      <c r="I71" s="333"/>
      <c r="J71" s="334"/>
      <c r="K71" s="333"/>
      <c r="L71" s="333"/>
      <c r="M71" s="333"/>
      <c r="N71" s="333"/>
      <c r="O71" s="344"/>
    </row>
    <row r="72" spans="1:15" s="329" customFormat="1" ht="15" customHeight="1" x14ac:dyDescent="0.35">
      <c r="A72" s="335"/>
      <c r="B72" s="333"/>
      <c r="C72" s="334"/>
      <c r="D72" s="333"/>
      <c r="E72" s="333"/>
      <c r="F72" s="333"/>
      <c r="G72" s="333"/>
      <c r="H72" s="335"/>
      <c r="I72" s="333"/>
      <c r="J72" s="334"/>
      <c r="K72" s="333"/>
      <c r="L72" s="333"/>
      <c r="M72" s="333"/>
      <c r="N72" s="333"/>
      <c r="O72" s="333"/>
    </row>
    <row r="73" spans="1:15" s="329" customFormat="1" ht="46.5" customHeight="1" x14ac:dyDescent="0.3">
      <c r="A73" s="339"/>
      <c r="B73" s="338"/>
      <c r="C73" s="336"/>
      <c r="E73" s="336"/>
      <c r="F73" s="336"/>
      <c r="G73" s="340"/>
      <c r="H73" s="339"/>
      <c r="I73" s="338"/>
      <c r="J73" s="336"/>
      <c r="L73" s="336"/>
      <c r="M73" s="336"/>
      <c r="N73" s="337"/>
      <c r="O73" s="336"/>
    </row>
    <row r="74" spans="1:15" s="329" customFormat="1" ht="15" customHeight="1" x14ac:dyDescent="0.35">
      <c r="A74" s="335"/>
      <c r="B74" s="333"/>
      <c r="C74" s="334"/>
      <c r="D74" s="333"/>
      <c r="E74" s="333"/>
      <c r="F74" s="333"/>
      <c r="G74" s="333"/>
      <c r="H74" s="335"/>
      <c r="I74" s="333"/>
      <c r="J74" s="334"/>
      <c r="K74" s="333"/>
      <c r="L74" s="333"/>
      <c r="M74" s="333"/>
      <c r="N74" s="333"/>
      <c r="O74" s="344"/>
    </row>
    <row r="75" spans="1:15" s="329" customFormat="1" ht="35.25" customHeight="1" x14ac:dyDescent="0.3">
      <c r="A75" s="339"/>
      <c r="B75" s="338"/>
      <c r="C75" s="336"/>
      <c r="D75" s="343"/>
      <c r="E75" s="336"/>
      <c r="F75" s="336"/>
      <c r="G75" s="336"/>
      <c r="H75" s="339"/>
      <c r="I75" s="338"/>
      <c r="J75" s="336"/>
      <c r="K75" s="343"/>
      <c r="L75" s="336"/>
      <c r="M75" s="336"/>
      <c r="N75" s="336"/>
      <c r="O75" s="336"/>
    </row>
    <row r="76" spans="1:15" s="329" customFormat="1" ht="15" customHeight="1" x14ac:dyDescent="0.35">
      <c r="A76" s="335"/>
      <c r="B76" s="333"/>
      <c r="C76" s="334"/>
      <c r="D76" s="333"/>
      <c r="E76" s="333"/>
      <c r="F76" s="333"/>
      <c r="G76" s="333"/>
      <c r="H76" s="335"/>
      <c r="I76" s="333"/>
      <c r="J76" s="334"/>
      <c r="K76" s="333"/>
      <c r="L76" s="333"/>
      <c r="M76" s="333"/>
      <c r="N76" s="333"/>
      <c r="O76" s="344"/>
    </row>
    <row r="77" spans="1:15" s="329" customFormat="1" ht="15" customHeight="1" x14ac:dyDescent="0.35">
      <c r="A77" s="335"/>
      <c r="B77" s="333"/>
      <c r="C77" s="334"/>
      <c r="D77" s="333"/>
      <c r="E77" s="333"/>
      <c r="F77" s="333"/>
      <c r="G77" s="333"/>
      <c r="H77" s="335"/>
      <c r="I77" s="333"/>
      <c r="J77" s="334"/>
      <c r="K77" s="333"/>
      <c r="L77" s="333"/>
      <c r="M77" s="333"/>
      <c r="N77" s="333"/>
      <c r="O77" s="344"/>
    </row>
    <row r="78" spans="1:15" s="329" customFormat="1" ht="15" customHeight="1" x14ac:dyDescent="0.35">
      <c r="A78" s="335"/>
      <c r="B78" s="333"/>
      <c r="C78" s="334"/>
      <c r="D78" s="333"/>
      <c r="E78" s="333"/>
      <c r="F78" s="333"/>
      <c r="G78" s="333"/>
      <c r="H78" s="335"/>
      <c r="I78" s="333"/>
      <c r="J78" s="334"/>
      <c r="K78" s="333"/>
      <c r="L78" s="333"/>
      <c r="M78" s="333"/>
      <c r="N78" s="333"/>
      <c r="O78" s="344"/>
    </row>
    <row r="79" spans="1:15" s="329" customFormat="1" ht="15" customHeight="1" x14ac:dyDescent="0.35">
      <c r="A79" s="335"/>
      <c r="B79" s="333"/>
      <c r="C79" s="334"/>
      <c r="D79" s="333"/>
      <c r="E79" s="333"/>
      <c r="F79" s="333"/>
      <c r="G79" s="333"/>
      <c r="H79" s="335"/>
      <c r="I79" s="333"/>
      <c r="J79" s="334"/>
      <c r="K79" s="333"/>
      <c r="L79" s="333"/>
      <c r="M79" s="333"/>
      <c r="N79" s="333"/>
      <c r="O79" s="344"/>
    </row>
    <row r="80" spans="1:15" s="329" customFormat="1" ht="15" customHeight="1" x14ac:dyDescent="0.35">
      <c r="A80" s="335"/>
      <c r="B80" s="333"/>
      <c r="C80" s="334"/>
      <c r="D80" s="333"/>
      <c r="E80" s="333"/>
      <c r="F80" s="333"/>
      <c r="G80" s="333"/>
      <c r="H80" s="335"/>
      <c r="I80" s="333"/>
      <c r="J80" s="334"/>
      <c r="K80" s="333"/>
      <c r="L80" s="333"/>
      <c r="M80" s="333"/>
      <c r="N80" s="333"/>
      <c r="O80" s="344"/>
    </row>
    <row r="81" spans="1:15" s="329" customFormat="1" ht="15" customHeight="1" x14ac:dyDescent="0.35">
      <c r="A81" s="335"/>
      <c r="B81" s="333"/>
      <c r="C81" s="333"/>
      <c r="D81" s="333"/>
      <c r="E81" s="333"/>
      <c r="F81" s="333"/>
      <c r="G81" s="333"/>
      <c r="H81" s="335"/>
      <c r="I81" s="333"/>
      <c r="J81" s="333"/>
      <c r="K81" s="333"/>
      <c r="L81" s="333"/>
      <c r="M81" s="333"/>
      <c r="N81" s="333"/>
      <c r="O81" s="344"/>
    </row>
    <row r="82" spans="1:15" s="338" customFormat="1" ht="44.25" customHeight="1" x14ac:dyDescent="0.3">
      <c r="A82" s="339"/>
      <c r="C82" s="336"/>
      <c r="D82" s="329"/>
      <c r="E82" s="336"/>
      <c r="F82" s="336"/>
      <c r="G82" s="340"/>
      <c r="H82" s="339"/>
      <c r="J82" s="336"/>
      <c r="K82" s="329"/>
      <c r="L82" s="336"/>
      <c r="M82" s="336"/>
      <c r="O82" s="340"/>
    </row>
    <row r="83" spans="1:15" s="329" customFormat="1" ht="22.5" customHeight="1" x14ac:dyDescent="0.35">
      <c r="A83" s="335"/>
      <c r="B83" s="333"/>
      <c r="C83" s="334"/>
      <c r="D83" s="333"/>
      <c r="E83" s="333"/>
      <c r="F83" s="333"/>
      <c r="G83" s="333"/>
      <c r="H83" s="335"/>
      <c r="I83" s="333"/>
      <c r="J83" s="334"/>
      <c r="K83" s="333"/>
      <c r="L83" s="333"/>
      <c r="M83" s="333"/>
      <c r="N83" s="333"/>
      <c r="O83" s="333"/>
    </row>
    <row r="84" spans="1:15" s="338" customFormat="1" ht="24" customHeight="1" x14ac:dyDescent="0.3">
      <c r="A84" s="339"/>
      <c r="C84" s="336"/>
      <c r="D84" s="343"/>
      <c r="E84" s="336"/>
      <c r="F84" s="336"/>
      <c r="G84" s="336"/>
      <c r="H84" s="339"/>
      <c r="J84" s="336"/>
      <c r="K84" s="343"/>
      <c r="L84" s="336"/>
      <c r="M84" s="336"/>
      <c r="N84" s="336"/>
      <c r="O84" s="336"/>
    </row>
    <row r="85" spans="1:15" s="329" customFormat="1" ht="15" customHeight="1" x14ac:dyDescent="0.35">
      <c r="A85" s="335"/>
      <c r="B85" s="333"/>
      <c r="C85" s="334"/>
      <c r="D85" s="333"/>
      <c r="E85" s="333"/>
      <c r="F85" s="333"/>
      <c r="G85" s="333"/>
      <c r="H85" s="335"/>
      <c r="I85" s="333"/>
      <c r="J85" s="334"/>
      <c r="K85" s="333"/>
      <c r="L85" s="333"/>
      <c r="M85" s="333"/>
      <c r="N85" s="333"/>
      <c r="O85" s="333"/>
    </row>
    <row r="86" spans="1:15" s="329" customFormat="1" ht="15" customHeight="1" x14ac:dyDescent="0.35">
      <c r="A86" s="335"/>
      <c r="B86" s="333"/>
      <c r="C86" s="334"/>
      <c r="D86" s="333"/>
      <c r="E86" s="333"/>
      <c r="F86" s="333"/>
      <c r="G86" s="333"/>
      <c r="H86" s="335"/>
      <c r="I86" s="333"/>
      <c r="J86" s="334"/>
      <c r="K86" s="333"/>
      <c r="L86" s="333"/>
      <c r="M86" s="333"/>
      <c r="N86" s="333"/>
      <c r="O86" s="333"/>
    </row>
    <row r="87" spans="1:15" s="329" customFormat="1" ht="15" customHeight="1" x14ac:dyDescent="0.35">
      <c r="A87" s="335"/>
      <c r="B87" s="333"/>
      <c r="C87" s="334"/>
      <c r="D87" s="333"/>
      <c r="E87" s="333"/>
      <c r="F87" s="333"/>
      <c r="G87" s="333"/>
      <c r="H87" s="335"/>
      <c r="I87" s="333"/>
      <c r="J87" s="334"/>
      <c r="K87" s="333"/>
      <c r="L87" s="333"/>
      <c r="M87" s="333"/>
      <c r="N87" s="333"/>
      <c r="O87" s="333"/>
    </row>
    <row r="88" spans="1:15" s="329" customFormat="1" ht="15" customHeight="1" x14ac:dyDescent="0.35">
      <c r="A88" s="335"/>
      <c r="B88" s="333"/>
      <c r="C88" s="334"/>
      <c r="D88" s="333"/>
      <c r="E88" s="333"/>
      <c r="F88" s="333"/>
      <c r="G88" s="333"/>
      <c r="H88" s="335"/>
      <c r="I88" s="333"/>
      <c r="J88" s="334"/>
      <c r="K88" s="333"/>
      <c r="L88" s="333"/>
      <c r="M88" s="333"/>
      <c r="N88" s="333"/>
      <c r="O88" s="333"/>
    </row>
    <row r="89" spans="1:15" s="329" customFormat="1" ht="15" customHeight="1" x14ac:dyDescent="0.35">
      <c r="A89" s="335"/>
      <c r="B89" s="333"/>
      <c r="C89" s="334"/>
      <c r="D89" s="333"/>
      <c r="E89" s="333"/>
      <c r="F89" s="333"/>
      <c r="G89" s="333"/>
      <c r="H89" s="335"/>
      <c r="I89" s="333"/>
      <c r="J89" s="334"/>
      <c r="K89" s="333"/>
      <c r="L89" s="333"/>
      <c r="M89" s="333"/>
      <c r="N89" s="333"/>
      <c r="O89" s="333"/>
    </row>
    <row r="90" spans="1:15" s="329" customFormat="1" ht="15" customHeight="1" x14ac:dyDescent="0.35">
      <c r="A90" s="335"/>
      <c r="B90" s="333"/>
      <c r="C90" s="333"/>
      <c r="D90" s="333"/>
      <c r="E90" s="333"/>
      <c r="F90" s="333"/>
      <c r="G90" s="333"/>
      <c r="H90" s="335"/>
      <c r="I90" s="333"/>
      <c r="J90" s="333"/>
      <c r="K90" s="333"/>
      <c r="L90" s="333"/>
      <c r="M90" s="333"/>
      <c r="N90" s="333"/>
      <c r="O90" s="333"/>
    </row>
    <row r="91" spans="1:15" s="329" customFormat="1" ht="39" customHeight="1" x14ac:dyDescent="0.3">
      <c r="A91" s="339"/>
      <c r="B91" s="338"/>
      <c r="C91" s="336"/>
      <c r="E91" s="336"/>
      <c r="F91" s="336"/>
      <c r="G91" s="340"/>
      <c r="H91" s="339"/>
      <c r="I91" s="338"/>
      <c r="J91" s="336"/>
      <c r="L91" s="336"/>
      <c r="M91" s="336"/>
      <c r="N91" s="337"/>
      <c r="O91" s="336"/>
    </row>
    <row r="92" spans="1:15" s="329" customFormat="1" ht="15" customHeight="1" x14ac:dyDescent="0.35">
      <c r="A92" s="335"/>
      <c r="B92" s="333"/>
      <c r="C92" s="334"/>
      <c r="D92" s="333"/>
      <c r="E92" s="333"/>
      <c r="F92" s="333"/>
      <c r="G92" s="333"/>
      <c r="H92" s="335"/>
      <c r="I92" s="333"/>
      <c r="J92" s="334"/>
      <c r="K92" s="333"/>
      <c r="L92" s="333"/>
      <c r="M92" s="333"/>
      <c r="N92" s="333"/>
      <c r="O92" s="333"/>
    </row>
    <row r="93" spans="1:15" s="329" customFormat="1" ht="24" customHeight="1" x14ac:dyDescent="0.3">
      <c r="A93" s="339"/>
      <c r="B93" s="338"/>
      <c r="C93" s="336"/>
      <c r="D93" s="336"/>
      <c r="E93" s="336"/>
      <c r="F93" s="336"/>
      <c r="G93" s="336"/>
      <c r="H93" s="339"/>
      <c r="I93" s="338"/>
      <c r="J93" s="336"/>
      <c r="K93" s="336"/>
      <c r="L93" s="336"/>
      <c r="M93" s="336"/>
      <c r="N93" s="336"/>
      <c r="O93" s="336"/>
    </row>
    <row r="94" spans="1:15" s="329" customFormat="1" ht="15" customHeight="1" x14ac:dyDescent="0.35">
      <c r="A94" s="335"/>
      <c r="B94" s="333"/>
      <c r="C94" s="334"/>
      <c r="D94" s="333"/>
      <c r="E94" s="333"/>
      <c r="F94" s="333"/>
      <c r="G94" s="333"/>
      <c r="H94" s="335"/>
      <c r="I94" s="333"/>
      <c r="J94" s="334"/>
      <c r="K94" s="333"/>
      <c r="L94" s="333"/>
      <c r="M94" s="333"/>
      <c r="N94" s="333"/>
      <c r="O94" s="333"/>
    </row>
    <row r="95" spans="1:15" s="329" customFormat="1" ht="15" customHeight="1" x14ac:dyDescent="0.35">
      <c r="A95" s="335"/>
      <c r="B95" s="333"/>
      <c r="C95" s="334"/>
      <c r="D95" s="333"/>
      <c r="E95" s="333"/>
      <c r="F95" s="333"/>
      <c r="G95" s="333"/>
      <c r="H95" s="335"/>
      <c r="I95" s="333"/>
      <c r="J95" s="334"/>
      <c r="K95" s="333"/>
      <c r="L95" s="333"/>
      <c r="M95" s="333"/>
      <c r="N95" s="333"/>
      <c r="O95" s="333"/>
    </row>
    <row r="96" spans="1:15" s="329" customFormat="1" ht="15" customHeight="1" x14ac:dyDescent="0.35">
      <c r="A96" s="335"/>
      <c r="B96" s="333"/>
      <c r="C96" s="334"/>
      <c r="D96" s="333"/>
      <c r="E96" s="333"/>
      <c r="F96" s="333"/>
      <c r="G96" s="333"/>
      <c r="H96" s="335"/>
      <c r="I96" s="333"/>
      <c r="J96" s="334"/>
      <c r="K96" s="333"/>
      <c r="L96" s="333"/>
      <c r="M96" s="333"/>
      <c r="N96" s="333"/>
      <c r="O96" s="333"/>
    </row>
    <row r="97" spans="1:15" s="329" customFormat="1" ht="15" customHeight="1" x14ac:dyDescent="0.35">
      <c r="A97" s="335"/>
      <c r="B97" s="333"/>
      <c r="C97" s="334"/>
      <c r="D97" s="333"/>
      <c r="E97" s="333"/>
      <c r="F97" s="333"/>
      <c r="G97" s="333"/>
      <c r="H97" s="335"/>
      <c r="I97" s="333"/>
      <c r="J97" s="334"/>
      <c r="K97" s="333"/>
      <c r="L97" s="333"/>
      <c r="M97" s="333"/>
      <c r="N97" s="333"/>
      <c r="O97" s="333"/>
    </row>
    <row r="98" spans="1:15" s="329" customFormat="1" ht="15" customHeight="1" x14ac:dyDescent="0.35">
      <c r="A98" s="335"/>
      <c r="B98" s="333"/>
      <c r="C98" s="334"/>
      <c r="D98" s="333"/>
      <c r="E98" s="333"/>
      <c r="F98" s="333"/>
      <c r="G98" s="333"/>
      <c r="H98" s="335"/>
      <c r="I98" s="333"/>
      <c r="J98" s="334"/>
      <c r="K98" s="333"/>
      <c r="L98" s="333"/>
      <c r="M98" s="333"/>
      <c r="N98" s="333"/>
      <c r="O98" s="333"/>
    </row>
    <row r="99" spans="1:15" s="329" customFormat="1" ht="15" customHeight="1" x14ac:dyDescent="0.35">
      <c r="A99" s="335"/>
      <c r="B99" s="333"/>
      <c r="C99" s="333"/>
      <c r="D99" s="333"/>
      <c r="E99" s="333"/>
      <c r="F99" s="333"/>
      <c r="G99" s="333"/>
      <c r="H99" s="335"/>
      <c r="I99" s="333"/>
      <c r="J99" s="333"/>
      <c r="K99" s="333"/>
      <c r="L99" s="333"/>
      <c r="M99" s="333"/>
      <c r="N99" s="333"/>
      <c r="O99" s="333"/>
    </row>
    <row r="100" spans="1:15" s="329" customFormat="1" ht="7.5" customHeight="1" x14ac:dyDescent="0.35">
      <c r="A100" s="335"/>
      <c r="B100" s="342"/>
      <c r="C100" s="341"/>
      <c r="D100" s="341"/>
      <c r="E100" s="341"/>
      <c r="F100" s="341"/>
      <c r="G100" s="341"/>
      <c r="H100" s="335"/>
      <c r="I100" s="342"/>
      <c r="J100" s="341"/>
      <c r="K100" s="341"/>
      <c r="L100" s="341"/>
      <c r="M100" s="341"/>
      <c r="N100" s="341"/>
      <c r="O100" s="341"/>
    </row>
    <row r="101" spans="1:15" s="329" customFormat="1" ht="42.75" customHeight="1" x14ac:dyDescent="0.3">
      <c r="A101" s="339"/>
      <c r="B101" s="338"/>
      <c r="C101" s="336"/>
      <c r="E101" s="336"/>
      <c r="F101" s="336"/>
      <c r="G101" s="340"/>
      <c r="H101" s="339"/>
      <c r="I101" s="338"/>
      <c r="J101" s="336"/>
      <c r="L101" s="336"/>
      <c r="M101" s="336"/>
      <c r="N101" s="337"/>
      <c r="O101" s="336"/>
    </row>
    <row r="102" spans="1:15" s="329" customFormat="1" ht="15" customHeight="1" x14ac:dyDescent="0.35">
      <c r="A102" s="335"/>
      <c r="B102" s="333"/>
      <c r="C102" s="334"/>
      <c r="D102" s="333"/>
      <c r="E102" s="333"/>
      <c r="F102" s="333"/>
      <c r="G102" s="333"/>
      <c r="H102" s="335"/>
      <c r="I102" s="333"/>
      <c r="J102" s="334"/>
      <c r="K102" s="333"/>
      <c r="L102" s="333"/>
      <c r="M102" s="333"/>
      <c r="N102" s="333"/>
      <c r="O102" s="333"/>
    </row>
    <row r="103" spans="1:15" s="329" customFormat="1" ht="19.5" customHeight="1" x14ac:dyDescent="0.3">
      <c r="A103" s="339"/>
      <c r="B103" s="338"/>
      <c r="C103" s="336"/>
      <c r="D103" s="336"/>
      <c r="E103" s="336"/>
      <c r="F103" s="336"/>
      <c r="G103" s="336"/>
      <c r="H103" s="339"/>
      <c r="I103" s="338"/>
      <c r="J103" s="336"/>
      <c r="K103" s="336"/>
      <c r="L103" s="336"/>
      <c r="M103" s="336"/>
      <c r="N103" s="336"/>
      <c r="O103" s="336"/>
    </row>
    <row r="104" spans="1:15" s="329" customFormat="1" ht="15" customHeight="1" x14ac:dyDescent="0.35">
      <c r="A104" s="335"/>
      <c r="B104" s="333"/>
      <c r="C104" s="334"/>
      <c r="D104" s="333"/>
      <c r="E104" s="333"/>
      <c r="F104" s="333"/>
      <c r="G104" s="333"/>
      <c r="H104" s="335"/>
      <c r="I104" s="333"/>
      <c r="J104" s="334"/>
      <c r="K104" s="333"/>
      <c r="L104" s="333"/>
      <c r="M104" s="333"/>
      <c r="N104" s="333"/>
      <c r="O104" s="333"/>
    </row>
    <row r="105" spans="1:15" s="329" customFormat="1" ht="15" customHeight="1" x14ac:dyDescent="0.35">
      <c r="A105" s="335"/>
      <c r="B105" s="333"/>
      <c r="C105" s="334"/>
      <c r="D105" s="333"/>
      <c r="E105" s="333"/>
      <c r="F105" s="333"/>
      <c r="G105" s="333"/>
      <c r="H105" s="335"/>
      <c r="I105" s="333"/>
      <c r="J105" s="334"/>
      <c r="K105" s="333"/>
      <c r="L105" s="333"/>
      <c r="M105" s="333"/>
      <c r="N105" s="333"/>
      <c r="O105" s="333"/>
    </row>
    <row r="106" spans="1:15" s="329" customFormat="1" ht="15" customHeight="1" x14ac:dyDescent="0.35">
      <c r="A106" s="335"/>
      <c r="B106" s="333"/>
      <c r="C106" s="334"/>
      <c r="D106" s="333"/>
      <c r="E106" s="333"/>
      <c r="F106" s="333"/>
      <c r="G106" s="333"/>
      <c r="H106" s="335"/>
      <c r="I106" s="333"/>
      <c r="J106" s="334"/>
      <c r="K106" s="333"/>
      <c r="L106" s="333"/>
      <c r="M106" s="333"/>
      <c r="N106" s="333"/>
      <c r="O106" s="333"/>
    </row>
    <row r="107" spans="1:15" s="329" customFormat="1" ht="15" customHeight="1" x14ac:dyDescent="0.35">
      <c r="A107" s="335"/>
      <c r="B107" s="333"/>
      <c r="C107" s="334"/>
      <c r="D107" s="333"/>
      <c r="E107" s="333"/>
      <c r="F107" s="333"/>
      <c r="G107" s="333"/>
      <c r="H107" s="335"/>
      <c r="I107" s="333"/>
      <c r="J107" s="334"/>
      <c r="K107" s="333"/>
      <c r="L107" s="333"/>
      <c r="M107" s="333"/>
      <c r="N107" s="333"/>
      <c r="O107" s="333"/>
    </row>
    <row r="108" spans="1:15" s="329" customFormat="1" ht="15" customHeight="1" x14ac:dyDescent="0.35">
      <c r="A108" s="335"/>
      <c r="B108" s="333"/>
      <c r="C108" s="334"/>
      <c r="D108" s="333"/>
      <c r="E108" s="333"/>
      <c r="F108" s="333"/>
      <c r="G108" s="333"/>
      <c r="H108" s="335"/>
      <c r="I108" s="333"/>
      <c r="J108" s="334"/>
      <c r="K108" s="333"/>
      <c r="L108" s="333"/>
      <c r="M108" s="333"/>
      <c r="N108" s="333"/>
      <c r="O108" s="333"/>
    </row>
    <row r="109" spans="1:15" s="329" customFormat="1" ht="15" customHeight="1" x14ac:dyDescent="0.35">
      <c r="A109" s="335"/>
      <c r="B109" s="333"/>
      <c r="C109" s="333"/>
      <c r="D109" s="333"/>
      <c r="E109" s="333"/>
      <c r="F109" s="333"/>
      <c r="G109" s="333"/>
      <c r="H109" s="335"/>
      <c r="I109" s="333"/>
      <c r="J109" s="333"/>
      <c r="K109" s="333"/>
      <c r="L109" s="333"/>
      <c r="M109" s="333"/>
      <c r="N109" s="333"/>
      <c r="O109" s="333"/>
    </row>
    <row r="110" spans="1:15" s="329" customFormat="1" ht="35.25" customHeight="1" x14ac:dyDescent="0.3">
      <c r="A110" s="339"/>
      <c r="B110" s="338"/>
      <c r="C110" s="336"/>
      <c r="E110" s="336"/>
      <c r="F110" s="336"/>
      <c r="G110" s="340"/>
      <c r="H110" s="339"/>
      <c r="I110" s="338"/>
      <c r="J110" s="336"/>
      <c r="L110" s="336"/>
      <c r="M110" s="336"/>
      <c r="N110" s="337"/>
      <c r="O110" s="336"/>
    </row>
    <row r="111" spans="1:15" s="329" customFormat="1" ht="26.25" customHeight="1" x14ac:dyDescent="0.35">
      <c r="A111" s="335"/>
      <c r="B111" s="333"/>
      <c r="C111" s="334"/>
      <c r="D111" s="333"/>
      <c r="E111" s="333"/>
      <c r="F111" s="333"/>
      <c r="G111" s="333"/>
      <c r="H111" s="335"/>
      <c r="I111" s="333"/>
      <c r="J111" s="334"/>
      <c r="K111" s="333"/>
      <c r="L111" s="333"/>
      <c r="M111" s="333"/>
      <c r="N111" s="333"/>
      <c r="O111" s="333"/>
    </row>
    <row r="112" spans="1:15" s="329" customFormat="1" ht="33.75" customHeight="1" x14ac:dyDescent="0.3">
      <c r="A112" s="339"/>
      <c r="B112" s="338"/>
      <c r="C112" s="336"/>
      <c r="D112" s="336"/>
      <c r="E112" s="336"/>
      <c r="F112" s="336"/>
      <c r="G112" s="336"/>
      <c r="H112" s="339"/>
      <c r="I112" s="338"/>
      <c r="J112" s="336"/>
      <c r="K112" s="336"/>
      <c r="L112" s="336"/>
      <c r="M112" s="336"/>
      <c r="N112" s="336"/>
      <c r="O112" s="336"/>
    </row>
    <row r="113" spans="1:15" s="329" customFormat="1" ht="15" customHeight="1" x14ac:dyDescent="0.35">
      <c r="A113" s="335"/>
      <c r="B113" s="333"/>
      <c r="C113" s="334"/>
      <c r="D113" s="333"/>
      <c r="E113" s="333"/>
      <c r="F113" s="333"/>
      <c r="G113" s="333"/>
      <c r="H113" s="335"/>
      <c r="I113" s="333"/>
      <c r="J113" s="334"/>
      <c r="K113" s="333"/>
      <c r="L113" s="333"/>
      <c r="M113" s="333"/>
      <c r="N113" s="333"/>
      <c r="O113" s="333"/>
    </row>
    <row r="114" spans="1:15" s="329" customFormat="1" ht="15" customHeight="1" x14ac:dyDescent="0.35">
      <c r="A114" s="335"/>
      <c r="B114" s="333"/>
      <c r="C114" s="334"/>
      <c r="D114" s="333"/>
      <c r="E114" s="333"/>
      <c r="F114" s="333"/>
      <c r="G114" s="333"/>
      <c r="H114" s="335"/>
      <c r="I114" s="333"/>
      <c r="J114" s="334"/>
      <c r="K114" s="333"/>
      <c r="L114" s="333"/>
      <c r="M114" s="333"/>
      <c r="N114" s="333"/>
      <c r="O114" s="333"/>
    </row>
    <row r="115" spans="1:15" s="329" customFormat="1" ht="15" customHeight="1" x14ac:dyDescent="0.35">
      <c r="A115" s="335"/>
      <c r="B115" s="333"/>
      <c r="C115" s="334"/>
      <c r="D115" s="333"/>
      <c r="E115" s="333"/>
      <c r="F115" s="333"/>
      <c r="G115" s="333"/>
      <c r="H115" s="335"/>
      <c r="I115" s="333"/>
      <c r="J115" s="334"/>
      <c r="K115" s="333"/>
      <c r="L115" s="333"/>
      <c r="M115" s="333"/>
      <c r="N115" s="333"/>
      <c r="O115" s="333"/>
    </row>
    <row r="116" spans="1:15" s="329" customFormat="1" ht="15" customHeight="1" x14ac:dyDescent="0.35">
      <c r="A116" s="335"/>
      <c r="B116" s="333"/>
      <c r="C116" s="334"/>
      <c r="D116" s="333"/>
      <c r="E116" s="333"/>
      <c r="F116" s="333"/>
      <c r="G116" s="333"/>
      <c r="H116" s="335"/>
      <c r="I116" s="333"/>
      <c r="J116" s="334"/>
      <c r="K116" s="333"/>
      <c r="L116" s="333"/>
      <c r="M116" s="333"/>
      <c r="N116" s="333"/>
      <c r="O116" s="333"/>
    </row>
    <row r="117" spans="1:15" s="329" customFormat="1" ht="15" customHeight="1" x14ac:dyDescent="0.35">
      <c r="A117" s="335"/>
      <c r="B117" s="333"/>
      <c r="C117" s="334"/>
      <c r="D117" s="333"/>
      <c r="E117" s="333"/>
      <c r="F117" s="333"/>
      <c r="G117" s="333"/>
      <c r="H117" s="335"/>
      <c r="I117" s="333"/>
      <c r="J117" s="334"/>
      <c r="K117" s="333"/>
      <c r="L117" s="333"/>
      <c r="M117" s="333"/>
      <c r="N117" s="333"/>
      <c r="O117" s="333"/>
    </row>
    <row r="118" spans="1:15" s="329" customFormat="1" ht="15" customHeight="1" x14ac:dyDescent="0.35">
      <c r="A118" s="335"/>
      <c r="B118" s="333"/>
      <c r="C118" s="333"/>
      <c r="D118" s="333"/>
      <c r="E118" s="333"/>
      <c r="F118" s="333"/>
      <c r="G118" s="333"/>
      <c r="H118" s="335"/>
      <c r="I118" s="333"/>
      <c r="J118" s="333"/>
      <c r="K118" s="333"/>
      <c r="L118" s="333"/>
      <c r="M118" s="333"/>
      <c r="N118" s="333"/>
      <c r="O118" s="333"/>
    </row>
    <row r="119" spans="1:15" s="329" customFormat="1" ht="28.5" customHeight="1" x14ac:dyDescent="0.3">
      <c r="A119" s="339"/>
      <c r="B119" s="338"/>
      <c r="C119" s="336"/>
      <c r="E119" s="336"/>
      <c r="F119" s="336"/>
      <c r="G119" s="340"/>
      <c r="H119" s="339"/>
      <c r="I119" s="338"/>
      <c r="J119" s="336"/>
      <c r="L119" s="336"/>
      <c r="M119" s="336"/>
      <c r="N119" s="337"/>
      <c r="O119" s="336"/>
    </row>
    <row r="120" spans="1:15" s="329" customFormat="1" ht="27" customHeight="1" x14ac:dyDescent="0.35">
      <c r="A120" s="335"/>
      <c r="B120" s="333"/>
      <c r="C120" s="334"/>
      <c r="D120" s="333"/>
      <c r="E120" s="333"/>
      <c r="F120" s="333"/>
      <c r="G120" s="333"/>
      <c r="H120" s="335"/>
      <c r="I120" s="333"/>
      <c r="J120" s="334"/>
      <c r="K120" s="333"/>
      <c r="L120" s="333"/>
      <c r="M120" s="333"/>
      <c r="N120" s="333"/>
      <c r="O120" s="333"/>
    </row>
    <row r="121" spans="1:15" s="329" customFormat="1" ht="28.5" customHeight="1" x14ac:dyDescent="0.3">
      <c r="A121" s="339"/>
      <c r="B121" s="338"/>
      <c r="C121" s="336"/>
      <c r="D121" s="336"/>
      <c r="E121" s="336"/>
      <c r="F121" s="336"/>
      <c r="G121" s="336"/>
      <c r="H121" s="339"/>
      <c r="I121" s="338"/>
      <c r="J121" s="336"/>
      <c r="K121" s="336"/>
      <c r="L121" s="336"/>
      <c r="M121" s="336"/>
      <c r="N121" s="336"/>
      <c r="O121" s="336"/>
    </row>
    <row r="122" spans="1:15" s="329" customFormat="1" ht="15" customHeight="1" x14ac:dyDescent="0.35">
      <c r="A122" s="335"/>
      <c r="B122" s="333"/>
      <c r="C122" s="334"/>
      <c r="D122" s="333"/>
      <c r="E122" s="333"/>
      <c r="F122" s="333"/>
      <c r="G122" s="333"/>
      <c r="H122" s="335"/>
      <c r="I122" s="333"/>
      <c r="J122" s="334"/>
      <c r="K122" s="333"/>
      <c r="L122" s="333"/>
      <c r="M122" s="333"/>
      <c r="N122" s="333"/>
      <c r="O122" s="333"/>
    </row>
    <row r="123" spans="1:15" s="329" customFormat="1" ht="15" customHeight="1" x14ac:dyDescent="0.35">
      <c r="A123" s="335"/>
      <c r="B123" s="333"/>
      <c r="C123" s="334"/>
      <c r="D123" s="333"/>
      <c r="E123" s="333"/>
      <c r="F123" s="333"/>
      <c r="G123" s="333"/>
      <c r="H123" s="335"/>
      <c r="I123" s="333"/>
      <c r="J123" s="334"/>
      <c r="K123" s="333"/>
      <c r="L123" s="333"/>
      <c r="M123" s="333"/>
      <c r="N123" s="333"/>
      <c r="O123" s="333"/>
    </row>
    <row r="124" spans="1:15" s="329" customFormat="1" ht="15" customHeight="1" x14ac:dyDescent="0.35">
      <c r="A124" s="335"/>
      <c r="B124" s="333"/>
      <c r="C124" s="334"/>
      <c r="D124" s="333"/>
      <c r="E124" s="333"/>
      <c r="F124" s="333"/>
      <c r="G124" s="333"/>
      <c r="H124" s="335"/>
      <c r="I124" s="333"/>
      <c r="J124" s="334"/>
      <c r="K124" s="333"/>
      <c r="L124" s="333"/>
      <c r="M124" s="333"/>
      <c r="N124" s="333"/>
      <c r="O124" s="333"/>
    </row>
    <row r="125" spans="1:15" s="329" customFormat="1" ht="15" customHeight="1" x14ac:dyDescent="0.35">
      <c r="A125" s="335"/>
      <c r="B125" s="333"/>
      <c r="C125" s="334"/>
      <c r="D125" s="333"/>
      <c r="E125" s="333"/>
      <c r="F125" s="333"/>
      <c r="G125" s="333"/>
      <c r="H125" s="335"/>
      <c r="I125" s="333"/>
      <c r="J125" s="334"/>
      <c r="K125" s="333"/>
      <c r="L125" s="333"/>
      <c r="M125" s="333"/>
      <c r="N125" s="333"/>
      <c r="O125" s="333"/>
    </row>
    <row r="126" spans="1:15" s="329" customFormat="1" ht="15" customHeight="1" x14ac:dyDescent="0.35">
      <c r="A126" s="335"/>
      <c r="B126" s="333"/>
      <c r="C126" s="334"/>
      <c r="D126" s="333"/>
      <c r="E126" s="333"/>
      <c r="F126" s="333"/>
      <c r="G126" s="333"/>
      <c r="H126" s="335"/>
      <c r="I126" s="333"/>
      <c r="J126" s="334"/>
      <c r="K126" s="333"/>
      <c r="L126" s="333"/>
      <c r="M126" s="333"/>
      <c r="N126" s="333"/>
      <c r="O126" s="333"/>
    </row>
    <row r="127" spans="1:15" s="329" customFormat="1" ht="15" customHeight="1" x14ac:dyDescent="0.35">
      <c r="A127" s="335"/>
      <c r="B127" s="333"/>
      <c r="C127" s="333"/>
      <c r="D127" s="333"/>
      <c r="E127" s="333"/>
      <c r="F127" s="333"/>
      <c r="G127" s="333"/>
      <c r="H127" s="335"/>
      <c r="I127" s="333"/>
      <c r="J127" s="333"/>
      <c r="K127" s="333"/>
      <c r="L127" s="333"/>
      <c r="M127" s="333"/>
      <c r="N127" s="333"/>
      <c r="O127" s="333"/>
    </row>
    <row r="128" spans="1:15" s="329" customFormat="1" ht="27" customHeight="1" x14ac:dyDescent="0.3">
      <c r="A128" s="339"/>
      <c r="B128" s="338"/>
      <c r="C128" s="336"/>
      <c r="E128" s="336"/>
      <c r="F128" s="336"/>
      <c r="G128" s="340"/>
      <c r="H128" s="339"/>
      <c r="I128" s="338"/>
      <c r="J128" s="336"/>
      <c r="L128" s="336"/>
      <c r="M128" s="336"/>
      <c r="N128" s="337"/>
      <c r="O128" s="336"/>
    </row>
    <row r="129" spans="1:15" s="329" customFormat="1" ht="15" customHeight="1" x14ac:dyDescent="0.35">
      <c r="A129" s="335"/>
      <c r="B129" s="333"/>
      <c r="C129" s="334"/>
      <c r="D129" s="333"/>
      <c r="E129" s="333"/>
      <c r="F129" s="333"/>
      <c r="G129" s="333"/>
      <c r="H129" s="335"/>
      <c r="I129" s="333"/>
      <c r="J129" s="334"/>
      <c r="K129" s="333"/>
      <c r="L129" s="333"/>
      <c r="M129" s="333"/>
      <c r="N129" s="333"/>
      <c r="O129" s="333"/>
    </row>
    <row r="130" spans="1:15" ht="15" customHeight="1" x14ac:dyDescent="0.35"/>
    <row r="131" spans="1:15" ht="15" customHeight="1" x14ac:dyDescent="0.35"/>
    <row r="132" spans="1:15" ht="15" customHeight="1" x14ac:dyDescent="0.35"/>
    <row r="133" spans="1:15" ht="15" customHeight="1" x14ac:dyDescent="0.35"/>
    <row r="134" spans="1:15" ht="15" customHeight="1" x14ac:dyDescent="0.35"/>
    <row r="135" spans="1:15" ht="15" customHeight="1" x14ac:dyDescent="0.35"/>
    <row r="136" spans="1:15" ht="15" customHeight="1" x14ac:dyDescent="0.35"/>
    <row r="137" spans="1:15" ht="15" customHeight="1" x14ac:dyDescent="0.35"/>
    <row r="138" spans="1:15" ht="15" customHeight="1" x14ac:dyDescent="0.35"/>
    <row r="139" spans="1:15" ht="15" customHeight="1" x14ac:dyDescent="0.35"/>
    <row r="140" spans="1:15" ht="15" customHeight="1" x14ac:dyDescent="0.35"/>
    <row r="141" spans="1:15" ht="15" customHeight="1" x14ac:dyDescent="0.35"/>
    <row r="142" spans="1:15" ht="15" customHeight="1" x14ac:dyDescent="0.35"/>
    <row r="143" spans="1:15" ht="15" customHeight="1" x14ac:dyDescent="0.35"/>
    <row r="144" spans="1:15" ht="15" customHeight="1" x14ac:dyDescent="0.35"/>
    <row r="145" ht="15" customHeight="1" x14ac:dyDescent="0.35"/>
    <row r="146" ht="15" customHeight="1" x14ac:dyDescent="0.35"/>
    <row r="147" ht="15" customHeight="1" x14ac:dyDescent="0.35"/>
  </sheetData>
  <mergeCells count="6">
    <mergeCell ref="A1:G1"/>
    <mergeCell ref="H1:O1"/>
    <mergeCell ref="A2:G2"/>
    <mergeCell ref="H2:O2"/>
    <mergeCell ref="A66:G66"/>
    <mergeCell ref="H66:O6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pageOrder="overThenDown" orientation="portrait" r:id="rId1"/>
  <headerFooter alignWithMargins="0"/>
  <rowBreaks count="1" manualBreakCount="1">
    <brk id="64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L281"/>
  <sheetViews>
    <sheetView showGridLines="0" view="pageBreakPreview" zoomScale="50" zoomScaleNormal="50" zoomScaleSheetLayoutView="50" workbookViewId="0">
      <selection activeCell="E15" sqref="E15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58" t="s">
        <v>115</v>
      </c>
      <c r="B1" s="384" t="str">
        <f>+TrimART!B1</f>
        <v>ARTIGIANI</v>
      </c>
      <c r="C1" s="384"/>
      <c r="D1" s="384"/>
      <c r="E1" s="384"/>
      <c r="F1" s="384"/>
      <c r="G1" s="384" t="str">
        <f>+B1</f>
        <v>ARTIGIANI</v>
      </c>
      <c r="H1" s="384"/>
      <c r="I1" s="384"/>
      <c r="J1" s="384"/>
      <c r="K1" s="384"/>
      <c r="L1" s="384"/>
    </row>
    <row r="2" spans="1:12" ht="15.5" customHeight="1" x14ac:dyDescent="0.35">
      <c r="A2" s="58"/>
      <c r="B2" s="407"/>
      <c r="C2" s="407"/>
      <c r="D2" s="407"/>
      <c r="E2" s="407"/>
      <c r="F2" s="407"/>
      <c r="G2" s="398"/>
      <c r="H2" s="398"/>
      <c r="I2" s="398"/>
      <c r="J2" s="398"/>
      <c r="K2" s="398"/>
      <c r="L2" s="398"/>
    </row>
    <row r="4" spans="1:12" ht="15" customHeight="1" x14ac:dyDescent="0.3">
      <c r="A4" s="397" t="s">
        <v>73</v>
      </c>
      <c r="B4" s="397"/>
      <c r="C4" s="397"/>
      <c r="D4" s="397"/>
      <c r="E4" s="397"/>
      <c r="F4" s="397"/>
      <c r="G4" s="408" t="s">
        <v>129</v>
      </c>
      <c r="H4" s="408"/>
      <c r="I4" s="408"/>
      <c r="J4" s="408"/>
      <c r="K4" s="408"/>
      <c r="L4" s="408"/>
    </row>
    <row r="5" spans="1:12" x14ac:dyDescent="0.3">
      <c r="A5" s="58"/>
      <c r="B5" s="59"/>
      <c r="C5" s="59"/>
      <c r="D5" s="59"/>
      <c r="E5" s="59"/>
      <c r="F5" s="59"/>
    </row>
    <row r="6" spans="1:12" x14ac:dyDescent="0.3">
      <c r="A6" s="370" t="str">
        <f>+Riepilogo!$A$5</f>
        <v>Rilevazione al 02/07/2020</v>
      </c>
      <c r="B6" s="370"/>
      <c r="C6" s="370"/>
      <c r="D6" s="370"/>
      <c r="E6" s="370"/>
      <c r="F6" s="370"/>
      <c r="G6" s="395" t="str">
        <f>+Riepilogo!$A$5</f>
        <v>Rilevazione al 02/07/2020</v>
      </c>
      <c r="H6" s="395"/>
      <c r="I6" s="395"/>
      <c r="J6" s="395"/>
      <c r="K6" s="395"/>
      <c r="L6" s="395"/>
    </row>
    <row r="7" spans="1:12" x14ac:dyDescent="0.3">
      <c r="A7" s="58"/>
      <c r="B7" s="180"/>
      <c r="C7" s="181"/>
      <c r="D7" s="182"/>
      <c r="E7" s="179"/>
      <c r="F7" s="2"/>
    </row>
    <row r="8" spans="1:12" x14ac:dyDescent="0.3">
      <c r="B8" s="2"/>
      <c r="C8" s="181"/>
      <c r="D8" s="2"/>
      <c r="E8" s="2"/>
      <c r="F8" s="2"/>
      <c r="G8" s="409" t="str">
        <f>+B31</f>
        <v>Decorrenti gennaio - giugno 2020</v>
      </c>
      <c r="H8" s="409"/>
      <c r="I8" s="409"/>
      <c r="J8" s="409"/>
      <c r="K8" s="409"/>
      <c r="L8" s="409"/>
    </row>
    <row r="9" spans="1:12" x14ac:dyDescent="0.3">
      <c r="A9" s="220"/>
      <c r="B9" s="183"/>
      <c r="C9" s="184"/>
      <c r="D9" s="184"/>
      <c r="E9" s="184"/>
      <c r="F9" s="183"/>
    </row>
    <row r="10" spans="1:12" ht="30" x14ac:dyDescent="0.3">
      <c r="A10" s="240" t="s">
        <v>49</v>
      </c>
      <c r="B10" s="54" t="s">
        <v>62</v>
      </c>
      <c r="C10" s="53" t="s">
        <v>169</v>
      </c>
      <c r="D10" s="54" t="s">
        <v>40</v>
      </c>
      <c r="E10" s="54" t="s">
        <v>41</v>
      </c>
      <c r="F10" s="244" t="s">
        <v>53</v>
      </c>
    </row>
    <row r="11" spans="1:12" x14ac:dyDescent="0.3">
      <c r="A11" s="245" t="s">
        <v>51</v>
      </c>
      <c r="B11" s="185"/>
      <c r="C11" s="186"/>
      <c r="D11" s="186"/>
      <c r="E11" s="186"/>
      <c r="F11" s="246"/>
    </row>
    <row r="12" spans="1:12" x14ac:dyDescent="0.3">
      <c r="A12" s="247"/>
      <c r="B12" s="303"/>
      <c r="C12" s="3"/>
      <c r="D12" s="303"/>
      <c r="E12" s="303"/>
      <c r="F12" s="248"/>
    </row>
    <row r="13" spans="1:12" x14ac:dyDescent="0.3">
      <c r="A13" s="170"/>
      <c r="B13" s="399" t="s">
        <v>193</v>
      </c>
      <c r="C13" s="399"/>
      <c r="D13" s="399"/>
      <c r="E13" s="399"/>
      <c r="F13" s="400"/>
    </row>
    <row r="14" spans="1:12" x14ac:dyDescent="0.3">
      <c r="A14" s="249" t="s">
        <v>72</v>
      </c>
      <c r="B14" s="189">
        <v>0</v>
      </c>
      <c r="C14" s="189">
        <v>2</v>
      </c>
      <c r="D14" s="189">
        <v>2276</v>
      </c>
      <c r="E14" s="189">
        <v>1810</v>
      </c>
      <c r="F14" s="250">
        <v>4088</v>
      </c>
    </row>
    <row r="15" spans="1:12" x14ac:dyDescent="0.3">
      <c r="A15" s="249" t="s">
        <v>55</v>
      </c>
      <c r="B15" s="189">
        <v>0</v>
      </c>
      <c r="C15" s="189">
        <v>7014</v>
      </c>
      <c r="D15" s="189">
        <v>1903</v>
      </c>
      <c r="E15" s="189">
        <v>1392</v>
      </c>
      <c r="F15" s="250">
        <v>10309</v>
      </c>
    </row>
    <row r="16" spans="1:12" x14ac:dyDescent="0.3">
      <c r="A16" s="249" t="s">
        <v>52</v>
      </c>
      <c r="B16" s="189">
        <v>20</v>
      </c>
      <c r="C16" s="189">
        <v>23289</v>
      </c>
      <c r="D16" s="189">
        <v>1456</v>
      </c>
      <c r="E16" s="189">
        <v>2080</v>
      </c>
      <c r="F16" s="250">
        <v>26845</v>
      </c>
    </row>
    <row r="17" spans="1:12" x14ac:dyDescent="0.3">
      <c r="A17" s="249" t="s">
        <v>181</v>
      </c>
      <c r="B17" s="189">
        <v>12027</v>
      </c>
      <c r="C17" s="189">
        <v>5018</v>
      </c>
      <c r="D17" s="189">
        <v>252</v>
      </c>
      <c r="E17" s="189">
        <v>1868</v>
      </c>
      <c r="F17" s="250">
        <v>19165</v>
      </c>
    </row>
    <row r="18" spans="1:12" x14ac:dyDescent="0.3">
      <c r="A18" s="249" t="s">
        <v>182</v>
      </c>
      <c r="B18" s="189">
        <v>633</v>
      </c>
      <c r="C18" s="189">
        <v>0</v>
      </c>
      <c r="D18" s="189">
        <v>15</v>
      </c>
      <c r="E18" s="189">
        <v>19680</v>
      </c>
      <c r="F18" s="106">
        <v>20328</v>
      </c>
    </row>
    <row r="19" spans="1:12" s="4" customFormat="1" x14ac:dyDescent="0.3">
      <c r="A19" s="251" t="s">
        <v>42</v>
      </c>
      <c r="B19" s="190">
        <v>12680</v>
      </c>
      <c r="C19" s="190">
        <v>35323</v>
      </c>
      <c r="D19" s="190">
        <v>5902</v>
      </c>
      <c r="E19" s="190">
        <v>26830</v>
      </c>
      <c r="F19" s="252">
        <v>80735</v>
      </c>
    </row>
    <row r="20" spans="1:12" s="178" customFormat="1" x14ac:dyDescent="0.25">
      <c r="A20" s="253" t="s">
        <v>133</v>
      </c>
      <c r="B20" s="191">
        <v>67.2</v>
      </c>
      <c r="C20" s="192">
        <v>62.33</v>
      </c>
      <c r="D20" s="192">
        <v>55.86</v>
      </c>
      <c r="E20" s="192">
        <v>72.849999999999994</v>
      </c>
      <c r="F20" s="192">
        <v>66.12</v>
      </c>
      <c r="L20" s="223"/>
    </row>
    <row r="21" spans="1:12" s="193" customFormat="1" x14ac:dyDescent="0.3"/>
    <row r="22" spans="1:12" s="195" customFormat="1" x14ac:dyDescent="0.3">
      <c r="A22" s="170"/>
      <c r="B22" s="308"/>
      <c r="C22" s="310" t="s">
        <v>223</v>
      </c>
      <c r="D22" s="308" t="s">
        <v>229</v>
      </c>
      <c r="E22" s="308"/>
      <c r="F22" s="309"/>
    </row>
    <row r="23" spans="1:12" s="195" customFormat="1" x14ac:dyDescent="0.3">
      <c r="A23" s="249" t="s">
        <v>72</v>
      </c>
      <c r="B23" s="189">
        <v>0</v>
      </c>
      <c r="C23" s="189">
        <v>1</v>
      </c>
      <c r="D23" s="189">
        <v>1249</v>
      </c>
      <c r="E23" s="189">
        <v>985</v>
      </c>
      <c r="F23" s="250">
        <v>2235</v>
      </c>
    </row>
    <row r="24" spans="1:12" s="195" customFormat="1" x14ac:dyDescent="0.3">
      <c r="A24" s="249" t="s">
        <v>55</v>
      </c>
      <c r="B24" s="189">
        <v>0</v>
      </c>
      <c r="C24" s="189">
        <v>2685</v>
      </c>
      <c r="D24" s="189">
        <v>991</v>
      </c>
      <c r="E24" s="189">
        <v>739</v>
      </c>
      <c r="F24" s="250">
        <v>4415</v>
      </c>
    </row>
    <row r="25" spans="1:12" s="195" customFormat="1" x14ac:dyDescent="0.3">
      <c r="A25" s="249" t="s">
        <v>52</v>
      </c>
      <c r="B25" s="189">
        <v>20</v>
      </c>
      <c r="C25" s="189">
        <v>12333</v>
      </c>
      <c r="D25" s="189">
        <v>785</v>
      </c>
      <c r="E25" s="189">
        <v>1071</v>
      </c>
      <c r="F25" s="250">
        <v>14209</v>
      </c>
    </row>
    <row r="26" spans="1:12" s="195" customFormat="1" x14ac:dyDescent="0.3">
      <c r="A26" s="249" t="s">
        <v>181</v>
      </c>
      <c r="B26" s="189">
        <v>2186</v>
      </c>
      <c r="C26" s="189">
        <v>3341</v>
      </c>
      <c r="D26" s="189">
        <v>122</v>
      </c>
      <c r="E26" s="189">
        <v>977</v>
      </c>
      <c r="F26" s="250">
        <v>6626</v>
      </c>
      <c r="G26" s="409" t="str">
        <f>+D22</f>
        <v>Decorrenti gennaio - giugno 2019</v>
      </c>
      <c r="H26" s="409"/>
      <c r="I26" s="409"/>
      <c r="J26" s="409"/>
      <c r="K26" s="409"/>
      <c r="L26" s="409"/>
    </row>
    <row r="27" spans="1:12" s="175" customFormat="1" x14ac:dyDescent="0.3">
      <c r="A27" s="249" t="s">
        <v>182</v>
      </c>
      <c r="B27" s="189">
        <v>355</v>
      </c>
      <c r="C27" s="189">
        <v>0</v>
      </c>
      <c r="D27" s="189">
        <v>7</v>
      </c>
      <c r="E27" s="189">
        <v>10422</v>
      </c>
      <c r="F27" s="106">
        <v>10784</v>
      </c>
    </row>
    <row r="28" spans="1:12" s="178" customFormat="1" x14ac:dyDescent="0.3">
      <c r="A28" s="251" t="s">
        <v>42</v>
      </c>
      <c r="B28" s="190">
        <v>2561</v>
      </c>
      <c r="C28" s="190">
        <v>18360</v>
      </c>
      <c r="D28" s="190">
        <v>3154</v>
      </c>
      <c r="E28" s="190">
        <v>14194</v>
      </c>
      <c r="F28" s="252">
        <v>38269</v>
      </c>
    </row>
    <row r="29" spans="1:12" x14ac:dyDescent="0.3">
      <c r="A29" s="253" t="s">
        <v>133</v>
      </c>
      <c r="B29" s="191">
        <v>67.31</v>
      </c>
      <c r="C29" s="192">
        <v>62.84</v>
      </c>
      <c r="D29" s="192">
        <v>55.76</v>
      </c>
      <c r="E29" s="192">
        <v>72.760000000000005</v>
      </c>
      <c r="F29" s="192">
        <v>66.23</v>
      </c>
      <c r="H29" s="7"/>
    </row>
    <row r="30" spans="1:12" x14ac:dyDescent="0.3">
      <c r="L30" s="6"/>
    </row>
    <row r="31" spans="1:12" x14ac:dyDescent="0.3">
      <c r="A31" s="170"/>
      <c r="B31" s="399" t="s">
        <v>230</v>
      </c>
      <c r="C31" s="399"/>
      <c r="D31" s="399"/>
      <c r="E31" s="399"/>
      <c r="F31" s="400"/>
    </row>
    <row r="32" spans="1:12" x14ac:dyDescent="0.3">
      <c r="A32" s="249" t="s">
        <v>72</v>
      </c>
      <c r="B32" s="197">
        <v>0</v>
      </c>
      <c r="C32" s="197">
        <v>2</v>
      </c>
      <c r="D32" s="197">
        <v>682</v>
      </c>
      <c r="E32" s="197">
        <v>748</v>
      </c>
      <c r="F32" s="254">
        <v>1432</v>
      </c>
    </row>
    <row r="33" spans="1:12" x14ac:dyDescent="0.3">
      <c r="A33" s="249" t="s">
        <v>55</v>
      </c>
      <c r="B33" s="197">
        <v>0</v>
      </c>
      <c r="C33" s="197">
        <v>4325</v>
      </c>
      <c r="D33" s="197">
        <v>571</v>
      </c>
      <c r="E33" s="197">
        <v>678</v>
      </c>
      <c r="F33" s="254">
        <v>5574</v>
      </c>
    </row>
    <row r="34" spans="1:12" x14ac:dyDescent="0.3">
      <c r="A34" s="249" t="s">
        <v>52</v>
      </c>
      <c r="B34" s="197">
        <v>4</v>
      </c>
      <c r="C34" s="197">
        <v>10855</v>
      </c>
      <c r="D34" s="197">
        <v>392</v>
      </c>
      <c r="E34" s="197">
        <v>1137</v>
      </c>
      <c r="F34" s="254">
        <v>12388</v>
      </c>
    </row>
    <row r="35" spans="1:12" s="175" customFormat="1" x14ac:dyDescent="0.3">
      <c r="A35" s="249" t="s">
        <v>181</v>
      </c>
      <c r="B35" s="197">
        <v>10227</v>
      </c>
      <c r="C35" s="197">
        <v>1413</v>
      </c>
      <c r="D35" s="197">
        <v>80</v>
      </c>
      <c r="E35" s="197">
        <v>1021</v>
      </c>
      <c r="F35" s="254">
        <v>12741</v>
      </c>
    </row>
    <row r="36" spans="1:12" s="178" customFormat="1" x14ac:dyDescent="0.3">
      <c r="A36" s="249" t="s">
        <v>182</v>
      </c>
      <c r="B36" s="197">
        <v>291</v>
      </c>
      <c r="C36" s="197">
        <v>0</v>
      </c>
      <c r="D36" s="197">
        <v>5</v>
      </c>
      <c r="E36" s="197">
        <v>11105</v>
      </c>
      <c r="F36" s="254">
        <v>11401</v>
      </c>
    </row>
    <row r="37" spans="1:12" s="4" customFormat="1" x14ac:dyDescent="0.3">
      <c r="A37" s="251" t="s">
        <v>42</v>
      </c>
      <c r="B37" s="196">
        <v>10522</v>
      </c>
      <c r="C37" s="196">
        <v>16595</v>
      </c>
      <c r="D37" s="196">
        <v>1730</v>
      </c>
      <c r="E37" s="196">
        <v>14689</v>
      </c>
      <c r="F37" s="174">
        <v>43536</v>
      </c>
    </row>
    <row r="38" spans="1:12" x14ac:dyDescent="0.3">
      <c r="A38" s="253" t="s">
        <v>133</v>
      </c>
      <c r="B38" s="191">
        <v>67.17</v>
      </c>
      <c r="C38" s="192">
        <v>61.66</v>
      </c>
      <c r="D38" s="192">
        <v>55.5</v>
      </c>
      <c r="E38" s="192">
        <v>73.58</v>
      </c>
      <c r="F38" s="192">
        <v>66.77</v>
      </c>
    </row>
    <row r="39" spans="1:12" x14ac:dyDescent="0.3">
      <c r="A39" s="255"/>
      <c r="B39" s="256"/>
      <c r="C39" s="256"/>
      <c r="D39" s="256"/>
      <c r="E39" s="256"/>
      <c r="F39" s="257"/>
    </row>
    <row r="40" spans="1:12" x14ac:dyDescent="0.3">
      <c r="A40" s="198" t="s">
        <v>79</v>
      </c>
      <c r="B40" s="194"/>
      <c r="C40" s="194"/>
      <c r="D40" s="194"/>
      <c r="E40" s="194"/>
      <c r="F40" s="194"/>
    </row>
    <row r="43" spans="1:12" x14ac:dyDescent="0.3">
      <c r="A43" s="175"/>
      <c r="B43" s="175"/>
      <c r="C43" s="175"/>
      <c r="D43" s="175"/>
      <c r="E43" s="175"/>
      <c r="F43" s="175"/>
    </row>
    <row r="44" spans="1:12" x14ac:dyDescent="0.3">
      <c r="A44" s="58" t="s">
        <v>116</v>
      </c>
      <c r="B44" s="384" t="str">
        <f>+B$1</f>
        <v>ARTIGIANI</v>
      </c>
      <c r="C44" s="384"/>
      <c r="D44" s="384"/>
      <c r="E44" s="384"/>
      <c r="F44" s="384"/>
      <c r="G44" s="384" t="str">
        <f>+G$1</f>
        <v>ARTIGIANI</v>
      </c>
      <c r="H44" s="384"/>
      <c r="I44" s="384"/>
      <c r="J44" s="384"/>
      <c r="K44" s="384"/>
      <c r="L44" s="384"/>
    </row>
    <row r="45" spans="1:12" ht="15.5" x14ac:dyDescent="0.35">
      <c r="A45" s="58"/>
      <c r="B45" s="407"/>
      <c r="C45" s="407"/>
      <c r="D45" s="407"/>
      <c r="E45" s="407"/>
      <c r="F45" s="407"/>
      <c r="G45" s="398"/>
      <c r="H45" s="398"/>
      <c r="I45" s="398"/>
      <c r="J45" s="398"/>
      <c r="K45" s="398"/>
      <c r="L45" s="398"/>
    </row>
    <row r="47" spans="1:12" x14ac:dyDescent="0.3">
      <c r="A47" s="397" t="s">
        <v>10</v>
      </c>
      <c r="B47" s="397"/>
      <c r="C47" s="397"/>
      <c r="D47" s="397"/>
      <c r="E47" s="397"/>
      <c r="F47" s="397"/>
      <c r="G47" s="412" t="s">
        <v>131</v>
      </c>
      <c r="H47" s="412"/>
      <c r="I47" s="412"/>
      <c r="J47" s="412"/>
      <c r="K47" s="412"/>
      <c r="L47" s="412"/>
    </row>
    <row r="48" spans="1:12" x14ac:dyDescent="0.3">
      <c r="A48" s="59"/>
      <c r="B48" s="59"/>
      <c r="C48" s="59"/>
      <c r="D48" s="59"/>
      <c r="E48" s="59"/>
      <c r="F48" s="59"/>
      <c r="G48" s="233"/>
      <c r="H48" s="233"/>
      <c r="I48" s="233"/>
      <c r="J48" s="233"/>
      <c r="K48" s="233"/>
      <c r="L48" s="233"/>
    </row>
    <row r="49" spans="1:12" x14ac:dyDescent="0.3">
      <c r="A49" s="370" t="str">
        <f>+Riepilogo!$A$5</f>
        <v>Rilevazione al 02/07/2020</v>
      </c>
      <c r="B49" s="370"/>
      <c r="C49" s="370"/>
      <c r="D49" s="370"/>
      <c r="E49" s="370"/>
      <c r="F49" s="370"/>
      <c r="G49" s="395" t="str">
        <f>+Riepilogo!$A$5</f>
        <v>Rilevazione al 02/07/2020</v>
      </c>
      <c r="H49" s="395"/>
      <c r="I49" s="395"/>
      <c r="J49" s="395"/>
      <c r="K49" s="395"/>
      <c r="L49" s="395"/>
    </row>
    <row r="50" spans="1:12" x14ac:dyDescent="0.3">
      <c r="A50" s="58"/>
      <c r="B50" s="180"/>
      <c r="C50" s="180"/>
      <c r="D50" s="180"/>
      <c r="E50" s="179"/>
      <c r="F50" s="2"/>
    </row>
    <row r="51" spans="1:12" x14ac:dyDescent="0.3">
      <c r="A51" s="140"/>
      <c r="B51" s="2"/>
      <c r="C51" s="199"/>
      <c r="D51" s="2"/>
      <c r="E51" s="2"/>
      <c r="F51" s="2"/>
    </row>
    <row r="52" spans="1:12" ht="15" customHeight="1" x14ac:dyDescent="0.3">
      <c r="A52" s="238" t="s">
        <v>54</v>
      </c>
      <c r="B52" s="183"/>
      <c r="C52" s="184"/>
      <c r="D52" s="184"/>
      <c r="E52" s="184"/>
      <c r="F52" s="183"/>
    </row>
    <row r="53" spans="1:12" ht="30" x14ac:dyDescent="0.3">
      <c r="A53" s="258" t="s">
        <v>134</v>
      </c>
      <c r="B53" s="54" t="s">
        <v>62</v>
      </c>
      <c r="C53" s="53" t="s">
        <v>169</v>
      </c>
      <c r="D53" s="54" t="s">
        <v>40</v>
      </c>
      <c r="E53" s="54" t="s">
        <v>41</v>
      </c>
      <c r="F53" s="244" t="s">
        <v>53</v>
      </c>
    </row>
    <row r="54" spans="1:12" x14ac:dyDescent="0.3">
      <c r="A54" s="259" t="s">
        <v>135</v>
      </c>
      <c r="B54" s="185"/>
      <c r="C54" s="186"/>
      <c r="D54" s="186"/>
      <c r="E54" s="186"/>
      <c r="F54" s="246"/>
    </row>
    <row r="55" spans="1:12" x14ac:dyDescent="0.3">
      <c r="A55" s="247"/>
      <c r="B55" s="303"/>
      <c r="C55" s="3"/>
      <c r="D55" s="303"/>
      <c r="E55" s="303"/>
      <c r="F55" s="248"/>
    </row>
    <row r="56" spans="1:12" x14ac:dyDescent="0.3">
      <c r="A56" s="260"/>
      <c r="B56" s="401" t="str">
        <f>+B13</f>
        <v>Decorrenti ANNO 2019</v>
      </c>
      <c r="C56" s="401"/>
      <c r="D56" s="401"/>
      <c r="E56" s="401"/>
      <c r="F56" s="402"/>
    </row>
    <row r="57" spans="1:12" x14ac:dyDescent="0.3">
      <c r="A57" s="261" t="s">
        <v>81</v>
      </c>
      <c r="B57" s="197">
        <v>1374</v>
      </c>
      <c r="C57" s="197">
        <v>183</v>
      </c>
      <c r="D57" s="197">
        <v>1187</v>
      </c>
      <c r="E57" s="197">
        <v>6688</v>
      </c>
      <c r="F57" s="254">
        <v>9432</v>
      </c>
    </row>
    <row r="58" spans="1:12" x14ac:dyDescent="0.3">
      <c r="A58" s="261" t="s">
        <v>82</v>
      </c>
      <c r="B58" s="197">
        <v>7616</v>
      </c>
      <c r="C58" s="197">
        <v>6200</v>
      </c>
      <c r="D58" s="197">
        <v>3743</v>
      </c>
      <c r="E58" s="197">
        <v>18054</v>
      </c>
      <c r="F58" s="254">
        <v>35613</v>
      </c>
    </row>
    <row r="59" spans="1:12" x14ac:dyDescent="0.3">
      <c r="A59" s="261" t="s">
        <v>83</v>
      </c>
      <c r="B59" s="197">
        <v>2653</v>
      </c>
      <c r="C59" s="197">
        <v>15122</v>
      </c>
      <c r="D59" s="197">
        <v>830</v>
      </c>
      <c r="E59" s="197">
        <v>1744</v>
      </c>
      <c r="F59" s="254">
        <v>20349</v>
      </c>
    </row>
    <row r="60" spans="1:12" x14ac:dyDescent="0.3">
      <c r="A60" s="261" t="s">
        <v>84</v>
      </c>
      <c r="B60" s="197">
        <v>718</v>
      </c>
      <c r="C60" s="197">
        <v>8614</v>
      </c>
      <c r="D60" s="197">
        <v>114</v>
      </c>
      <c r="E60" s="197">
        <v>305</v>
      </c>
      <c r="F60" s="254">
        <v>9751</v>
      </c>
    </row>
    <row r="61" spans="1:12" x14ac:dyDescent="0.3">
      <c r="A61" s="261" t="s">
        <v>85</v>
      </c>
      <c r="B61" s="197">
        <v>263</v>
      </c>
      <c r="C61" s="197">
        <v>4241</v>
      </c>
      <c r="D61" s="197">
        <v>20</v>
      </c>
      <c r="E61" s="197">
        <v>37</v>
      </c>
      <c r="F61" s="254">
        <v>4561</v>
      </c>
    </row>
    <row r="62" spans="1:12" x14ac:dyDescent="0.3">
      <c r="A62" s="261" t="s">
        <v>86</v>
      </c>
      <c r="B62" s="197">
        <v>56</v>
      </c>
      <c r="C62" s="197">
        <v>963</v>
      </c>
      <c r="D62" s="197">
        <v>8</v>
      </c>
      <c r="E62" s="197">
        <v>2</v>
      </c>
      <c r="F62" s="254">
        <v>1029</v>
      </c>
    </row>
    <row r="63" spans="1:12" x14ac:dyDescent="0.3">
      <c r="A63" s="262"/>
      <c r="B63" s="197"/>
      <c r="C63" s="197"/>
      <c r="D63" s="197"/>
      <c r="E63" s="197"/>
      <c r="F63" s="263"/>
    </row>
    <row r="64" spans="1:12" x14ac:dyDescent="0.3">
      <c r="A64" s="251" t="s">
        <v>42</v>
      </c>
      <c r="B64" s="190">
        <v>12680</v>
      </c>
      <c r="C64" s="190">
        <v>35323</v>
      </c>
      <c r="D64" s="190">
        <v>5902</v>
      </c>
      <c r="E64" s="190">
        <v>26830</v>
      </c>
      <c r="F64" s="252">
        <v>80735</v>
      </c>
    </row>
    <row r="65" spans="1:6" s="4" customFormat="1" x14ac:dyDescent="0.3"/>
    <row r="66" spans="1:6" x14ac:dyDescent="0.3">
      <c r="A66" s="260"/>
      <c r="B66" s="187"/>
      <c r="C66" s="310" t="str">
        <f>+C22</f>
        <v>di cui:</v>
      </c>
      <c r="D66" s="307" t="str">
        <f>+D22</f>
        <v>Decorrenti gennaio - giugno 2019</v>
      </c>
      <c r="E66" s="303"/>
      <c r="F66" s="305"/>
    </row>
    <row r="67" spans="1:6" x14ac:dyDescent="0.3">
      <c r="A67" s="261" t="s">
        <v>81</v>
      </c>
      <c r="B67" s="197">
        <v>360</v>
      </c>
      <c r="C67" s="197">
        <v>103</v>
      </c>
      <c r="D67" s="197">
        <v>611</v>
      </c>
      <c r="E67" s="197">
        <v>3650</v>
      </c>
      <c r="F67" s="254">
        <v>4724</v>
      </c>
    </row>
    <row r="68" spans="1:6" x14ac:dyDescent="0.3">
      <c r="A68" s="261" t="s">
        <v>82</v>
      </c>
      <c r="B68" s="197">
        <v>1439</v>
      </c>
      <c r="C68" s="197">
        <v>3417</v>
      </c>
      <c r="D68" s="197">
        <v>2008</v>
      </c>
      <c r="E68" s="197">
        <v>9454</v>
      </c>
      <c r="F68" s="254">
        <v>16318</v>
      </c>
    </row>
    <row r="69" spans="1:6" x14ac:dyDescent="0.3">
      <c r="A69" s="261" t="s">
        <v>83</v>
      </c>
      <c r="B69" s="197">
        <v>534</v>
      </c>
      <c r="C69" s="197">
        <v>8078</v>
      </c>
      <c r="D69" s="197">
        <v>447</v>
      </c>
      <c r="E69" s="197">
        <v>903</v>
      </c>
      <c r="F69" s="254">
        <v>9962</v>
      </c>
    </row>
    <row r="70" spans="1:6" x14ac:dyDescent="0.3">
      <c r="A70" s="261" t="s">
        <v>84</v>
      </c>
      <c r="B70" s="197">
        <v>162</v>
      </c>
      <c r="C70" s="197">
        <v>4382</v>
      </c>
      <c r="D70" s="197">
        <v>73</v>
      </c>
      <c r="E70" s="197">
        <v>162</v>
      </c>
      <c r="F70" s="254">
        <v>4779</v>
      </c>
    </row>
    <row r="71" spans="1:6" x14ac:dyDescent="0.3">
      <c r="A71" s="261" t="s">
        <v>85</v>
      </c>
      <c r="B71" s="197">
        <v>48</v>
      </c>
      <c r="C71" s="197">
        <v>1975</v>
      </c>
      <c r="D71" s="197">
        <v>11</v>
      </c>
      <c r="E71" s="197">
        <v>24</v>
      </c>
      <c r="F71" s="254">
        <v>2058</v>
      </c>
    </row>
    <row r="72" spans="1:6" x14ac:dyDescent="0.3">
      <c r="A72" s="261" t="s">
        <v>86</v>
      </c>
      <c r="B72" s="197">
        <v>18</v>
      </c>
      <c r="C72" s="197">
        <v>405</v>
      </c>
      <c r="D72" s="197">
        <v>4</v>
      </c>
      <c r="E72" s="197">
        <v>1</v>
      </c>
      <c r="F72" s="254">
        <v>428</v>
      </c>
    </row>
    <row r="73" spans="1:6" x14ac:dyDescent="0.3">
      <c r="A73" s="262"/>
      <c r="B73" s="197"/>
      <c r="C73" s="197"/>
      <c r="D73" s="197"/>
      <c r="E73" s="197"/>
      <c r="F73" s="263"/>
    </row>
    <row r="74" spans="1:6" x14ac:dyDescent="0.3">
      <c r="A74" s="251" t="s">
        <v>42</v>
      </c>
      <c r="B74" s="190">
        <v>2561</v>
      </c>
      <c r="C74" s="190">
        <v>18360</v>
      </c>
      <c r="D74" s="190">
        <v>3154</v>
      </c>
      <c r="E74" s="190">
        <v>14194</v>
      </c>
      <c r="F74" s="252">
        <v>38269</v>
      </c>
    </row>
    <row r="75" spans="1:6" s="4" customFormat="1" x14ac:dyDescent="0.3">
      <c r="A75" s="260"/>
      <c r="B75" s="194"/>
      <c r="C75" s="194"/>
      <c r="D75" s="194"/>
      <c r="E75" s="194"/>
      <c r="F75" s="264"/>
    </row>
    <row r="76" spans="1:6" s="4" customFormat="1" x14ac:dyDescent="0.3">
      <c r="A76" s="260"/>
      <c r="B76" s="401" t="str">
        <f>+B31</f>
        <v>Decorrenti gennaio - giugno 2020</v>
      </c>
      <c r="C76" s="401"/>
      <c r="D76" s="401"/>
      <c r="E76" s="401"/>
      <c r="F76" s="402"/>
    </row>
    <row r="77" spans="1:6" s="4" customFormat="1" x14ac:dyDescent="0.3">
      <c r="A77" s="261" t="s">
        <v>81</v>
      </c>
      <c r="B77" s="197">
        <v>849</v>
      </c>
      <c r="C77" s="197">
        <v>60</v>
      </c>
      <c r="D77" s="197">
        <v>387</v>
      </c>
      <c r="E77" s="197">
        <v>3364</v>
      </c>
      <c r="F77" s="254">
        <v>4660</v>
      </c>
    </row>
    <row r="78" spans="1:6" s="4" customFormat="1" x14ac:dyDescent="0.3">
      <c r="A78" s="261" t="s">
        <v>82</v>
      </c>
      <c r="B78" s="197">
        <v>6680</v>
      </c>
      <c r="C78" s="197">
        <v>3010</v>
      </c>
      <c r="D78" s="197">
        <v>1054</v>
      </c>
      <c r="E78" s="197">
        <v>9993</v>
      </c>
      <c r="F78" s="254">
        <v>20737</v>
      </c>
    </row>
    <row r="79" spans="1:6" s="4" customFormat="1" x14ac:dyDescent="0.3">
      <c r="A79" s="261" t="s">
        <v>83</v>
      </c>
      <c r="B79" s="197">
        <v>2197</v>
      </c>
      <c r="C79" s="197">
        <v>6860</v>
      </c>
      <c r="D79" s="197">
        <v>249</v>
      </c>
      <c r="E79" s="197">
        <v>1131</v>
      </c>
      <c r="F79" s="254">
        <v>10437</v>
      </c>
    </row>
    <row r="80" spans="1:6" s="4" customFormat="1" x14ac:dyDescent="0.3">
      <c r="A80" s="261" t="s">
        <v>84</v>
      </c>
      <c r="B80" s="197">
        <v>532</v>
      </c>
      <c r="C80" s="197">
        <v>4093</v>
      </c>
      <c r="D80" s="197">
        <v>35</v>
      </c>
      <c r="E80" s="197">
        <v>163</v>
      </c>
      <c r="F80" s="254">
        <v>4823</v>
      </c>
    </row>
    <row r="81" spans="1:12" s="4" customFormat="1" x14ac:dyDescent="0.3">
      <c r="A81" s="261" t="s">
        <v>85</v>
      </c>
      <c r="B81" s="197">
        <v>222</v>
      </c>
      <c r="C81" s="197">
        <v>2081</v>
      </c>
      <c r="D81" s="197">
        <v>5</v>
      </c>
      <c r="E81" s="197">
        <v>37</v>
      </c>
      <c r="F81" s="254">
        <v>2345</v>
      </c>
    </row>
    <row r="82" spans="1:12" s="4" customFormat="1" x14ac:dyDescent="0.3">
      <c r="A82" s="261" t="s">
        <v>86</v>
      </c>
      <c r="B82" s="197">
        <v>42</v>
      </c>
      <c r="C82" s="197">
        <v>491</v>
      </c>
      <c r="D82" s="197">
        <v>0</v>
      </c>
      <c r="E82" s="197">
        <v>1</v>
      </c>
      <c r="F82" s="254">
        <v>534</v>
      </c>
    </row>
    <row r="83" spans="1:12" s="4" customFormat="1" x14ac:dyDescent="0.3">
      <c r="A83" s="262"/>
      <c r="B83" s="197"/>
      <c r="C83" s="197"/>
      <c r="D83" s="197"/>
      <c r="E83" s="197"/>
      <c r="F83" s="263"/>
    </row>
    <row r="84" spans="1:12" s="4" customFormat="1" x14ac:dyDescent="0.3">
      <c r="A84" s="265" t="s">
        <v>42</v>
      </c>
      <c r="B84" s="266">
        <v>10522</v>
      </c>
      <c r="C84" s="266">
        <v>16595</v>
      </c>
      <c r="D84" s="266">
        <v>1730</v>
      </c>
      <c r="E84" s="266">
        <v>14689</v>
      </c>
      <c r="F84" s="267">
        <v>43536</v>
      </c>
    </row>
    <row r="85" spans="1:12" s="4" customFormat="1" x14ac:dyDescent="0.3">
      <c r="A85" s="1"/>
      <c r="B85" s="93"/>
      <c r="C85" s="93"/>
      <c r="D85" s="93"/>
      <c r="E85" s="93"/>
      <c r="F85" s="93"/>
    </row>
    <row r="86" spans="1:12" x14ac:dyDescent="0.3">
      <c r="A86" s="58" t="s">
        <v>142</v>
      </c>
      <c r="B86" s="384" t="str">
        <f>+B$1</f>
        <v>ARTIGIANI</v>
      </c>
      <c r="C86" s="384"/>
      <c r="D86" s="384"/>
      <c r="E86" s="384"/>
      <c r="F86" s="384"/>
      <c r="G86" s="384" t="str">
        <f>+G$1</f>
        <v>ARTIGIANI</v>
      </c>
      <c r="H86" s="384"/>
      <c r="I86" s="384"/>
      <c r="J86" s="384"/>
      <c r="K86" s="384"/>
      <c r="L86" s="384"/>
    </row>
    <row r="87" spans="1:12" ht="15.5" x14ac:dyDescent="0.35">
      <c r="A87" s="58"/>
      <c r="B87" s="407"/>
      <c r="C87" s="407"/>
      <c r="D87" s="407"/>
      <c r="E87" s="407"/>
      <c r="F87" s="407"/>
      <c r="G87" s="398"/>
      <c r="H87" s="398"/>
      <c r="I87" s="398"/>
      <c r="J87" s="398"/>
      <c r="K87" s="398"/>
      <c r="L87" s="398"/>
    </row>
    <row r="89" spans="1:12" ht="15" customHeight="1" x14ac:dyDescent="0.3">
      <c r="A89" s="408" t="s">
        <v>78</v>
      </c>
      <c r="B89" s="408"/>
      <c r="C89" s="408"/>
      <c r="D89" s="408"/>
      <c r="E89" s="408"/>
      <c r="F89" s="408"/>
      <c r="G89" s="412" t="s">
        <v>194</v>
      </c>
      <c r="H89" s="412"/>
      <c r="I89" s="412"/>
      <c r="J89" s="412"/>
      <c r="K89" s="412"/>
      <c r="L89" s="412"/>
    </row>
    <row r="90" spans="1:12" x14ac:dyDescent="0.3">
      <c r="A90" s="58"/>
      <c r="B90" s="202"/>
      <c r="C90" s="203"/>
      <c r="D90" s="2"/>
      <c r="E90" s="2"/>
      <c r="F90" s="2"/>
      <c r="G90" s="233"/>
      <c r="H90" s="233"/>
      <c r="I90" s="233"/>
      <c r="J90" s="233"/>
      <c r="K90" s="233"/>
      <c r="L90" s="233"/>
    </row>
    <row r="91" spans="1:12" x14ac:dyDescent="0.3">
      <c r="A91" s="370" t="str">
        <f>+Riepilogo!$A$5</f>
        <v>Rilevazione al 02/07/2020</v>
      </c>
      <c r="B91" s="370"/>
      <c r="C91" s="370"/>
      <c r="D91" s="370"/>
      <c r="E91" s="370"/>
      <c r="F91" s="370"/>
      <c r="G91" s="395" t="str">
        <f>+Riepilogo!$A$5</f>
        <v>Rilevazione al 02/07/2020</v>
      </c>
      <c r="H91" s="395"/>
      <c r="I91" s="395"/>
      <c r="J91" s="395"/>
      <c r="K91" s="395"/>
      <c r="L91" s="395"/>
    </row>
    <row r="92" spans="1:12" ht="15.75" customHeight="1" x14ac:dyDescent="0.3">
      <c r="A92" s="4"/>
      <c r="B92" s="4"/>
      <c r="C92" s="4"/>
      <c r="D92" s="4"/>
      <c r="E92" s="4"/>
      <c r="F92" s="4"/>
      <c r="G92" s="229"/>
      <c r="H92" s="229"/>
      <c r="I92" s="231"/>
      <c r="J92" s="230"/>
      <c r="K92" s="229"/>
      <c r="L92" s="229"/>
    </row>
    <row r="93" spans="1:12" s="4" customFormat="1" ht="15" customHeight="1" x14ac:dyDescent="0.3">
      <c r="A93" s="1"/>
      <c r="B93" s="93"/>
      <c r="C93" s="93"/>
      <c r="D93" s="93"/>
      <c r="E93" s="93"/>
      <c r="F93" s="93"/>
      <c r="G93" s="409" t="str">
        <f>+B112</f>
        <v>Decorrenti gennaio - giugno 2020</v>
      </c>
      <c r="H93" s="409"/>
      <c r="I93" s="409"/>
      <c r="J93" s="409"/>
      <c r="K93" s="409"/>
      <c r="L93" s="409"/>
    </row>
    <row r="94" spans="1:12" s="201" customFormat="1" x14ac:dyDescent="0.3">
      <c r="A94" s="220"/>
      <c r="B94" s="183"/>
      <c r="C94" s="184"/>
      <c r="D94" s="184"/>
      <c r="E94" s="184"/>
      <c r="F94" s="183"/>
    </row>
    <row r="95" spans="1:12" ht="28.5" customHeight="1" x14ac:dyDescent="0.3">
      <c r="A95" s="273" t="s">
        <v>170</v>
      </c>
      <c r="B95" s="54" t="s">
        <v>62</v>
      </c>
      <c r="C95" s="53" t="s">
        <v>169</v>
      </c>
      <c r="D95" s="54" t="s">
        <v>40</v>
      </c>
      <c r="E95" s="54" t="s">
        <v>41</v>
      </c>
      <c r="F95" s="244" t="s">
        <v>53</v>
      </c>
    </row>
    <row r="96" spans="1:12" x14ac:dyDescent="0.3">
      <c r="A96" s="268"/>
      <c r="B96" s="185"/>
      <c r="C96" s="186"/>
      <c r="D96" s="186"/>
      <c r="E96" s="186"/>
      <c r="F96" s="246"/>
    </row>
    <row r="97" spans="1:12" ht="15" customHeight="1" x14ac:dyDescent="0.3">
      <c r="A97" s="260"/>
      <c r="B97" s="187"/>
      <c r="C97" s="188"/>
      <c r="D97" s="188"/>
      <c r="E97" s="303"/>
      <c r="F97" s="305"/>
    </row>
    <row r="98" spans="1:12" x14ac:dyDescent="0.3">
      <c r="A98" s="260"/>
      <c r="B98" s="410" t="str">
        <f>+B13</f>
        <v>Decorrenti ANNO 2019</v>
      </c>
      <c r="C98" s="410"/>
      <c r="D98" s="410"/>
      <c r="E98" s="410"/>
      <c r="F98" s="411"/>
    </row>
    <row r="99" spans="1:12" ht="15" customHeight="1" x14ac:dyDescent="0.3">
      <c r="A99" s="249"/>
      <c r="B99" s="127"/>
      <c r="C99" s="189"/>
      <c r="D99" s="189"/>
      <c r="E99" s="189"/>
      <c r="F99" s="106"/>
    </row>
    <row r="100" spans="1:12" x14ac:dyDescent="0.3">
      <c r="A100" s="249" t="s">
        <v>178</v>
      </c>
      <c r="B100" s="127">
        <v>12463</v>
      </c>
      <c r="C100" s="189">
        <v>34245</v>
      </c>
      <c r="D100" s="189">
        <v>5402</v>
      </c>
      <c r="E100" s="189">
        <v>26619</v>
      </c>
      <c r="F100" s="106">
        <v>78729</v>
      </c>
    </row>
    <row r="101" spans="1:12" x14ac:dyDescent="0.3">
      <c r="A101" s="249" t="s">
        <v>56</v>
      </c>
      <c r="B101" s="127">
        <v>217</v>
      </c>
      <c r="C101" s="189">
        <v>1078</v>
      </c>
      <c r="D101" s="189">
        <v>500</v>
      </c>
      <c r="E101" s="189">
        <v>211</v>
      </c>
      <c r="F101" s="106">
        <v>2006</v>
      </c>
    </row>
    <row r="102" spans="1:12" x14ac:dyDescent="0.3">
      <c r="A102" s="262"/>
      <c r="B102" s="127"/>
      <c r="C102" s="189"/>
      <c r="D102" s="189"/>
      <c r="E102" s="189"/>
      <c r="F102" s="106"/>
    </row>
    <row r="103" spans="1:12" x14ac:dyDescent="0.3">
      <c r="A103" s="269" t="s">
        <v>42</v>
      </c>
      <c r="B103" s="205">
        <v>12680</v>
      </c>
      <c r="C103" s="206">
        <v>35323</v>
      </c>
      <c r="D103" s="206">
        <v>5902</v>
      </c>
      <c r="E103" s="206">
        <v>26830</v>
      </c>
      <c r="F103" s="270">
        <v>80735</v>
      </c>
    </row>
    <row r="105" spans="1:12" x14ac:dyDescent="0.3">
      <c r="A105" s="260"/>
      <c r="B105" s="303"/>
      <c r="C105" s="315" t="str">
        <f>+C22</f>
        <v>di cui:</v>
      </c>
      <c r="D105" s="314" t="str">
        <f>+D22</f>
        <v>Decorrenti gennaio - giugno 2019</v>
      </c>
      <c r="E105" s="303"/>
      <c r="F105" s="305"/>
    </row>
    <row r="106" spans="1:12" x14ac:dyDescent="0.3">
      <c r="A106" s="249"/>
      <c r="B106" s="127"/>
      <c r="C106" s="189"/>
      <c r="D106" s="189"/>
      <c r="E106" s="189"/>
      <c r="F106" s="106"/>
    </row>
    <row r="107" spans="1:12" x14ac:dyDescent="0.3">
      <c r="A107" s="249" t="s">
        <v>178</v>
      </c>
      <c r="B107" s="127">
        <v>2489</v>
      </c>
      <c r="C107" s="189">
        <v>17804</v>
      </c>
      <c r="D107" s="189">
        <v>2898</v>
      </c>
      <c r="E107" s="189">
        <v>14083</v>
      </c>
      <c r="F107" s="106">
        <v>37274</v>
      </c>
    </row>
    <row r="108" spans="1:12" x14ac:dyDescent="0.3">
      <c r="A108" s="249" t="s">
        <v>56</v>
      </c>
      <c r="B108" s="127">
        <v>72</v>
      </c>
      <c r="C108" s="189">
        <v>556</v>
      </c>
      <c r="D108" s="189">
        <v>256</v>
      </c>
      <c r="E108" s="189">
        <v>111</v>
      </c>
      <c r="F108" s="106">
        <v>995</v>
      </c>
      <c r="G108" s="409" t="str">
        <f>+D105</f>
        <v>Decorrenti gennaio - giugno 2019</v>
      </c>
      <c r="H108" s="409"/>
      <c r="I108" s="409"/>
      <c r="J108" s="409"/>
      <c r="K108" s="409"/>
      <c r="L108" s="409"/>
    </row>
    <row r="109" spans="1:12" x14ac:dyDescent="0.3">
      <c r="A109" s="262"/>
      <c r="B109" s="127"/>
      <c r="C109" s="189"/>
      <c r="D109" s="189"/>
      <c r="E109" s="189"/>
      <c r="F109" s="106"/>
    </row>
    <row r="110" spans="1:12" x14ac:dyDescent="0.3">
      <c r="A110" s="269" t="s">
        <v>42</v>
      </c>
      <c r="B110" s="205">
        <v>2561</v>
      </c>
      <c r="C110" s="206">
        <v>18360</v>
      </c>
      <c r="D110" s="206">
        <v>3154</v>
      </c>
      <c r="E110" s="206">
        <v>14194</v>
      </c>
      <c r="F110" s="270">
        <v>38269</v>
      </c>
    </row>
    <row r="112" spans="1:12" x14ac:dyDescent="0.3">
      <c r="A112" s="249"/>
      <c r="B112" s="404" t="str">
        <f>+B31</f>
        <v>Decorrenti gennaio - giugno 2020</v>
      </c>
      <c r="C112" s="405"/>
      <c r="D112" s="405"/>
      <c r="E112" s="405"/>
      <c r="F112" s="406"/>
    </row>
    <row r="113" spans="1:12" x14ac:dyDescent="0.3">
      <c r="A113" s="249"/>
      <c r="B113" s="197"/>
      <c r="C113" s="197"/>
      <c r="D113" s="197"/>
      <c r="E113" s="197"/>
      <c r="F113" s="254"/>
    </row>
    <row r="114" spans="1:12" x14ac:dyDescent="0.3">
      <c r="A114" s="249" t="s">
        <v>178</v>
      </c>
      <c r="B114" s="197">
        <v>10372</v>
      </c>
      <c r="C114" s="197">
        <v>16046</v>
      </c>
      <c r="D114" s="197">
        <v>1562</v>
      </c>
      <c r="E114" s="197">
        <v>14603</v>
      </c>
      <c r="F114" s="254">
        <v>42583</v>
      </c>
    </row>
    <row r="115" spans="1:12" x14ac:dyDescent="0.3">
      <c r="A115" s="249" t="s">
        <v>56</v>
      </c>
      <c r="B115" s="197">
        <v>150</v>
      </c>
      <c r="C115" s="197">
        <v>549</v>
      </c>
      <c r="D115" s="197">
        <v>168</v>
      </c>
      <c r="E115" s="197">
        <v>86</v>
      </c>
      <c r="F115" s="254">
        <v>953</v>
      </c>
    </row>
    <row r="116" spans="1:12" x14ac:dyDescent="0.3">
      <c r="A116" s="262"/>
      <c r="B116" s="197"/>
      <c r="C116" s="197"/>
      <c r="D116" s="197"/>
      <c r="E116" s="197"/>
      <c r="F116" s="263"/>
    </row>
    <row r="117" spans="1:12" ht="15" customHeight="1" x14ac:dyDescent="0.3">
      <c r="A117" s="265" t="s">
        <v>42</v>
      </c>
      <c r="B117" s="266">
        <v>10522</v>
      </c>
      <c r="C117" s="266">
        <v>16595</v>
      </c>
      <c r="D117" s="266">
        <v>1730</v>
      </c>
      <c r="E117" s="266">
        <v>14689</v>
      </c>
      <c r="F117" s="267">
        <v>43536</v>
      </c>
    </row>
    <row r="118" spans="1:12" ht="86" customHeight="1" x14ac:dyDescent="0.3">
      <c r="A118" s="403" t="s">
        <v>179</v>
      </c>
      <c r="B118" s="403"/>
      <c r="C118" s="403"/>
      <c r="D118" s="403"/>
      <c r="E118" s="403"/>
      <c r="F118" s="403"/>
    </row>
    <row r="119" spans="1:12" x14ac:dyDescent="0.3">
      <c r="B119" s="194"/>
      <c r="C119" s="194"/>
      <c r="D119" s="194"/>
      <c r="E119" s="194"/>
      <c r="F119" s="194"/>
    </row>
    <row r="120" spans="1:12" s="113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58" t="s">
        <v>117</v>
      </c>
      <c r="B123" s="384" t="str">
        <f>+B$1</f>
        <v>ARTIGIANI</v>
      </c>
      <c r="C123" s="384"/>
      <c r="D123" s="384"/>
      <c r="E123" s="384"/>
      <c r="F123" s="384"/>
      <c r="G123" s="384" t="str">
        <f>+G$1</f>
        <v>ARTIGIANI</v>
      </c>
      <c r="H123" s="384"/>
      <c r="I123" s="384"/>
      <c r="J123" s="384"/>
      <c r="K123" s="384"/>
      <c r="L123" s="384"/>
    </row>
    <row r="124" spans="1:12" ht="15.5" x14ac:dyDescent="0.35">
      <c r="A124" s="58"/>
      <c r="B124" s="407"/>
      <c r="C124" s="407"/>
      <c r="D124" s="407"/>
      <c r="E124" s="407"/>
      <c r="F124" s="407"/>
      <c r="G124" s="398"/>
      <c r="H124" s="398"/>
      <c r="I124" s="398"/>
      <c r="J124" s="398"/>
      <c r="K124" s="398"/>
      <c r="L124" s="398"/>
    </row>
    <row r="126" spans="1:12" x14ac:dyDescent="0.3">
      <c r="A126" s="397" t="s">
        <v>13</v>
      </c>
      <c r="B126" s="397"/>
      <c r="C126" s="397"/>
      <c r="D126" s="397"/>
      <c r="E126" s="397"/>
      <c r="F126" s="397"/>
      <c r="G126" s="412" t="s">
        <v>195</v>
      </c>
      <c r="H126" s="412"/>
      <c r="I126" s="412"/>
      <c r="J126" s="412"/>
      <c r="K126" s="412"/>
      <c r="L126" s="412"/>
    </row>
    <row r="128" spans="1:12" ht="15.75" customHeight="1" x14ac:dyDescent="0.3">
      <c r="A128" s="370" t="str">
        <f>+Riepilogo!$A$5</f>
        <v>Rilevazione al 02/07/2020</v>
      </c>
      <c r="B128" s="370"/>
      <c r="C128" s="370"/>
      <c r="D128" s="370"/>
      <c r="E128" s="370"/>
      <c r="F128" s="370"/>
      <c r="G128" s="395" t="str">
        <f>+Riepilogo!$A$5</f>
        <v>Rilevazione al 02/07/2020</v>
      </c>
      <c r="H128" s="395"/>
      <c r="I128" s="395"/>
      <c r="J128" s="395"/>
      <c r="K128" s="395"/>
      <c r="L128" s="395"/>
    </row>
    <row r="130" spans="1:12" x14ac:dyDescent="0.3">
      <c r="G130" s="384" t="str">
        <f>+B147</f>
        <v>Decorrenti gennaio - giugno 2020</v>
      </c>
      <c r="H130" s="384"/>
      <c r="I130" s="384"/>
      <c r="J130" s="384"/>
      <c r="K130" s="384"/>
      <c r="L130" s="384"/>
    </row>
    <row r="131" spans="1:12" s="4" customFormat="1" ht="15" customHeight="1" x14ac:dyDescent="0.3">
      <c r="A131" s="220"/>
      <c r="B131" s="183"/>
      <c r="C131" s="184"/>
      <c r="D131" s="184"/>
      <c r="E131" s="184"/>
      <c r="F131" s="183"/>
    </row>
    <row r="132" spans="1:12" s="201" customFormat="1" ht="30" x14ac:dyDescent="0.3">
      <c r="A132" s="240" t="s">
        <v>64</v>
      </c>
      <c r="B132" s="54" t="s">
        <v>62</v>
      </c>
      <c r="C132" s="53" t="s">
        <v>169</v>
      </c>
      <c r="D132" s="54" t="s">
        <v>40</v>
      </c>
      <c r="E132" s="54" t="s">
        <v>41</v>
      </c>
      <c r="F132" s="244" t="s">
        <v>53</v>
      </c>
    </row>
    <row r="133" spans="1:12" x14ac:dyDescent="0.3">
      <c r="A133" s="268"/>
      <c r="B133" s="185"/>
      <c r="C133" s="186"/>
      <c r="D133" s="186"/>
      <c r="E133" s="186"/>
      <c r="F133" s="246"/>
      <c r="H133" s="234"/>
      <c r="I133" s="234"/>
      <c r="J133" s="234"/>
      <c r="K133" s="234"/>
      <c r="L133" s="234"/>
    </row>
    <row r="134" spans="1:12" ht="15" customHeight="1" x14ac:dyDescent="0.3">
      <c r="A134" s="247"/>
      <c r="B134" s="303"/>
      <c r="C134" s="204"/>
      <c r="D134" s="303"/>
      <c r="E134" s="303"/>
      <c r="F134" s="248"/>
      <c r="I134" s="306"/>
      <c r="J134" s="306"/>
      <c r="K134" s="306"/>
    </row>
    <row r="135" spans="1:12" x14ac:dyDescent="0.3">
      <c r="A135" s="260"/>
      <c r="B135" s="399" t="str">
        <f>+B13</f>
        <v>Decorrenti ANNO 2019</v>
      </c>
      <c r="C135" s="399"/>
      <c r="D135" s="399"/>
      <c r="E135" s="399"/>
      <c r="F135" s="400"/>
    </row>
    <row r="136" spans="1:12" ht="15.75" customHeight="1" x14ac:dyDescent="0.3">
      <c r="A136" s="249" t="s">
        <v>58</v>
      </c>
      <c r="B136" s="197">
        <v>8933</v>
      </c>
      <c r="C136" s="197">
        <v>29837</v>
      </c>
      <c r="D136" s="197">
        <v>4774</v>
      </c>
      <c r="E136" s="197">
        <v>2734</v>
      </c>
      <c r="F136" s="254">
        <v>46278</v>
      </c>
    </row>
    <row r="137" spans="1:12" ht="15" customHeight="1" x14ac:dyDescent="0.3">
      <c r="A137" s="249" t="s">
        <v>59</v>
      </c>
      <c r="B137" s="197">
        <v>3747</v>
      </c>
      <c r="C137" s="197">
        <v>5486</v>
      </c>
      <c r="D137" s="197">
        <v>1128</v>
      </c>
      <c r="E137" s="197">
        <v>24096</v>
      </c>
      <c r="F137" s="254">
        <v>34457</v>
      </c>
    </row>
    <row r="138" spans="1:12" s="4" customFormat="1" x14ac:dyDescent="0.3">
      <c r="A138" s="274"/>
      <c r="B138" s="208"/>
      <c r="C138" s="208"/>
      <c r="D138" s="208"/>
      <c r="E138" s="208"/>
      <c r="F138" s="275"/>
    </row>
    <row r="139" spans="1:12" x14ac:dyDescent="0.3">
      <c r="A139" s="269" t="s">
        <v>42</v>
      </c>
      <c r="B139" s="205">
        <v>12680</v>
      </c>
      <c r="C139" s="206">
        <v>35323</v>
      </c>
      <c r="D139" s="206">
        <v>5902</v>
      </c>
      <c r="E139" s="206">
        <v>26830</v>
      </c>
      <c r="F139" s="270">
        <v>80735</v>
      </c>
      <c r="G139" s="209"/>
    </row>
    <row r="140" spans="1:12" x14ac:dyDescent="0.3">
      <c r="A140" s="170"/>
      <c r="B140" s="3"/>
      <c r="C140" s="3"/>
      <c r="D140" s="3"/>
      <c r="E140" s="3"/>
      <c r="F140" s="148"/>
    </row>
    <row r="141" spans="1:12" x14ac:dyDescent="0.3">
      <c r="A141" s="260"/>
      <c r="B141" s="187"/>
      <c r="C141" s="310" t="str">
        <f>+C22</f>
        <v>di cui:</v>
      </c>
      <c r="D141" s="307" t="str">
        <f>+D22</f>
        <v>Decorrenti gennaio - giugno 2019</v>
      </c>
      <c r="E141" s="303"/>
      <c r="F141" s="305"/>
      <c r="G141" s="178"/>
    </row>
    <row r="142" spans="1:12" x14ac:dyDescent="0.3">
      <c r="A142" s="249" t="s">
        <v>58</v>
      </c>
      <c r="B142" s="197">
        <v>1898</v>
      </c>
      <c r="C142" s="197">
        <v>15774</v>
      </c>
      <c r="D142" s="197">
        <v>2565</v>
      </c>
      <c r="E142" s="197">
        <v>1437</v>
      </c>
      <c r="F142" s="254">
        <v>21674</v>
      </c>
    </row>
    <row r="143" spans="1:12" x14ac:dyDescent="0.3">
      <c r="A143" s="249" t="s">
        <v>59</v>
      </c>
      <c r="B143" s="197">
        <v>663</v>
      </c>
      <c r="C143" s="197">
        <v>2586</v>
      </c>
      <c r="D143" s="197">
        <v>589</v>
      </c>
      <c r="E143" s="197">
        <v>12757</v>
      </c>
      <c r="F143" s="254">
        <v>16595</v>
      </c>
    </row>
    <row r="144" spans="1:12" ht="15" customHeight="1" x14ac:dyDescent="0.3">
      <c r="A144" s="274"/>
      <c r="B144" s="208"/>
      <c r="C144" s="208"/>
      <c r="D144" s="208"/>
      <c r="E144" s="208"/>
      <c r="F144" s="275"/>
      <c r="G144" s="384" t="str">
        <f>+D141</f>
        <v>Decorrenti gennaio - giugno 2019</v>
      </c>
      <c r="H144" s="384"/>
      <c r="I144" s="384"/>
      <c r="J144" s="384"/>
      <c r="K144" s="384"/>
      <c r="L144" s="384"/>
    </row>
    <row r="145" spans="1:12" x14ac:dyDescent="0.3">
      <c r="A145" s="269" t="s">
        <v>42</v>
      </c>
      <c r="B145" s="205">
        <v>2561</v>
      </c>
      <c r="C145" s="206">
        <v>18360</v>
      </c>
      <c r="D145" s="206">
        <v>3154</v>
      </c>
      <c r="E145" s="206">
        <v>14194</v>
      </c>
      <c r="F145" s="270">
        <v>38269</v>
      </c>
    </row>
    <row r="146" spans="1:12" x14ac:dyDescent="0.3">
      <c r="A146" s="316"/>
      <c r="B146" s="99"/>
      <c r="C146" s="99"/>
      <c r="D146" s="99"/>
      <c r="E146" s="99"/>
      <c r="F146" s="317"/>
      <c r="H146" s="209"/>
      <c r="I146" s="209"/>
      <c r="J146" s="209"/>
      <c r="K146" s="209"/>
      <c r="L146" s="209"/>
    </row>
    <row r="147" spans="1:12" x14ac:dyDescent="0.3">
      <c r="A147" s="260"/>
      <c r="B147" s="399" t="str">
        <f>+B31</f>
        <v>Decorrenti gennaio - giugno 2020</v>
      </c>
      <c r="C147" s="399"/>
      <c r="D147" s="399"/>
      <c r="E147" s="399"/>
      <c r="F147" s="400"/>
      <c r="H147" s="304"/>
      <c r="I147" s="306"/>
      <c r="J147" s="306"/>
      <c r="K147" s="306"/>
    </row>
    <row r="148" spans="1:12" x14ac:dyDescent="0.3">
      <c r="A148" s="249" t="s">
        <v>58</v>
      </c>
      <c r="B148" s="197">
        <v>6894</v>
      </c>
      <c r="C148" s="197">
        <v>13563</v>
      </c>
      <c r="D148" s="197">
        <v>1409</v>
      </c>
      <c r="E148" s="197">
        <v>1319</v>
      </c>
      <c r="F148" s="254">
        <v>23185</v>
      </c>
      <c r="H148" s="304"/>
      <c r="I148" s="306"/>
      <c r="J148" s="306"/>
      <c r="K148" s="306"/>
    </row>
    <row r="149" spans="1:12" x14ac:dyDescent="0.3">
      <c r="A149" s="249" t="s">
        <v>59</v>
      </c>
      <c r="B149" s="197">
        <v>3628</v>
      </c>
      <c r="C149" s="197">
        <v>3032</v>
      </c>
      <c r="D149" s="197">
        <v>321</v>
      </c>
      <c r="E149" s="197">
        <v>13370</v>
      </c>
      <c r="F149" s="254">
        <v>20351</v>
      </c>
      <c r="H149" s="304"/>
      <c r="I149" s="306"/>
      <c r="J149" s="306"/>
      <c r="K149" s="306"/>
    </row>
    <row r="150" spans="1:12" x14ac:dyDescent="0.3">
      <c r="A150" s="274"/>
      <c r="B150" s="208"/>
      <c r="C150" s="208"/>
      <c r="D150" s="208"/>
      <c r="E150" s="208"/>
      <c r="F150" s="275"/>
      <c r="H150" s="304"/>
      <c r="I150" s="306"/>
      <c r="J150" s="306"/>
      <c r="K150" s="306"/>
    </row>
    <row r="151" spans="1:12" x14ac:dyDescent="0.3">
      <c r="A151" s="276" t="s">
        <v>42</v>
      </c>
      <c r="B151" s="210">
        <v>10522</v>
      </c>
      <c r="C151" s="211">
        <v>16595</v>
      </c>
      <c r="D151" s="211">
        <v>1730</v>
      </c>
      <c r="E151" s="211">
        <v>14689</v>
      </c>
      <c r="F151" s="277">
        <v>43536</v>
      </c>
      <c r="H151" s="304"/>
      <c r="I151" s="306"/>
      <c r="J151" s="306"/>
      <c r="K151" s="306"/>
    </row>
    <row r="152" spans="1:12" ht="15" customHeight="1" x14ac:dyDescent="0.3">
      <c r="H152" s="304"/>
      <c r="I152" s="306"/>
      <c r="J152" s="306"/>
      <c r="K152" s="306"/>
    </row>
    <row r="153" spans="1:12" ht="15.5" x14ac:dyDescent="0.3">
      <c r="A153" s="58"/>
      <c r="B153" s="312"/>
      <c r="C153" s="312"/>
      <c r="D153" s="312"/>
      <c r="E153" s="312"/>
      <c r="F153" s="312"/>
      <c r="H153" s="304"/>
      <c r="I153" s="306"/>
      <c r="J153" s="306"/>
      <c r="K153" s="306"/>
    </row>
    <row r="154" spans="1:12" x14ac:dyDescent="0.3">
      <c r="I154" s="306"/>
      <c r="J154" s="306"/>
      <c r="K154" s="306"/>
      <c r="L154" s="178"/>
    </row>
    <row r="155" spans="1:12" x14ac:dyDescent="0.3">
      <c r="A155" s="59"/>
      <c r="B155" s="59"/>
      <c r="C155" s="59"/>
      <c r="D155" s="59"/>
      <c r="E155" s="59"/>
      <c r="F155" s="59"/>
      <c r="I155" s="306"/>
      <c r="J155" s="306"/>
      <c r="K155" s="306"/>
      <c r="L155" s="178"/>
    </row>
    <row r="157" spans="1:12" x14ac:dyDescent="0.3">
      <c r="A157" s="313"/>
      <c r="B157" s="313"/>
      <c r="C157" s="313"/>
      <c r="D157" s="313"/>
      <c r="E157" s="313"/>
      <c r="F157" s="313"/>
      <c r="G157" s="209"/>
    </row>
    <row r="158" spans="1:12" x14ac:dyDescent="0.3">
      <c r="G158" s="209"/>
    </row>
    <row r="159" spans="1:12" x14ac:dyDescent="0.3">
      <c r="A159" s="58"/>
      <c r="B159" s="180"/>
      <c r="C159" s="180"/>
      <c r="D159" s="180"/>
      <c r="E159" s="180"/>
      <c r="F159" s="2"/>
      <c r="G159" s="209"/>
      <c r="I159" s="209"/>
      <c r="J159" s="209"/>
      <c r="K159" s="209"/>
      <c r="L159" s="209"/>
    </row>
    <row r="160" spans="1:12" x14ac:dyDescent="0.3">
      <c r="A160" s="58" t="s">
        <v>118</v>
      </c>
      <c r="B160" s="384" t="str">
        <f>+B$1</f>
        <v>ARTIGIANI</v>
      </c>
      <c r="C160" s="384"/>
      <c r="D160" s="384"/>
      <c r="E160" s="384"/>
      <c r="F160" s="384"/>
      <c r="G160" s="384" t="str">
        <f>+G$1</f>
        <v>ARTIGIANI</v>
      </c>
      <c r="H160" s="384"/>
      <c r="I160" s="384"/>
      <c r="J160" s="384"/>
      <c r="K160" s="384"/>
      <c r="L160" s="384"/>
    </row>
    <row r="161" spans="1:12" ht="15.5" x14ac:dyDescent="0.35">
      <c r="A161" s="58"/>
      <c r="B161" s="407"/>
      <c r="C161" s="407"/>
      <c r="D161" s="407"/>
      <c r="E161" s="407"/>
      <c r="F161" s="407"/>
      <c r="G161" s="398"/>
      <c r="H161" s="398"/>
      <c r="I161" s="398"/>
      <c r="J161" s="398"/>
      <c r="K161" s="398"/>
      <c r="L161" s="398"/>
    </row>
    <row r="163" spans="1:12" ht="15" customHeight="1" x14ac:dyDescent="0.3">
      <c r="A163" s="397" t="s">
        <v>15</v>
      </c>
      <c r="B163" s="397"/>
      <c r="C163" s="397"/>
      <c r="D163" s="397"/>
      <c r="E163" s="397"/>
      <c r="F163" s="397"/>
      <c r="G163" s="412" t="s">
        <v>130</v>
      </c>
      <c r="H163" s="412"/>
      <c r="I163" s="412"/>
      <c r="J163" s="412"/>
      <c r="K163" s="412"/>
      <c r="L163" s="412"/>
    </row>
    <row r="164" spans="1:12" x14ac:dyDescent="0.3">
      <c r="A164" s="58"/>
      <c r="B164" s="59"/>
      <c r="C164" s="59"/>
      <c r="D164" s="59"/>
      <c r="E164" s="59"/>
      <c r="F164" s="59"/>
    </row>
    <row r="165" spans="1:12" ht="15.75" customHeight="1" x14ac:dyDescent="0.3">
      <c r="A165" s="370" t="str">
        <f>+Riepilogo!$A$5</f>
        <v>Rilevazione al 02/07/2020</v>
      </c>
      <c r="B165" s="370"/>
      <c r="C165" s="370"/>
      <c r="D165" s="370"/>
      <c r="E165" s="370"/>
      <c r="F165" s="370"/>
      <c r="G165" s="395" t="str">
        <f>+Riepilogo!$A$5</f>
        <v>Rilevazione al 02/07/2020</v>
      </c>
      <c r="H165" s="395"/>
      <c r="I165" s="395"/>
      <c r="J165" s="395"/>
      <c r="K165" s="395"/>
      <c r="L165" s="395"/>
    </row>
    <row r="166" spans="1:12" s="209" customFormat="1" x14ac:dyDescent="0.3">
      <c r="A166" s="1"/>
      <c r="B166" s="1"/>
      <c r="C166" s="1"/>
      <c r="D166" s="1"/>
      <c r="E166" s="1"/>
      <c r="F166" s="1"/>
      <c r="H166" s="1"/>
    </row>
    <row r="167" spans="1:12" s="209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220"/>
      <c r="B168" s="183"/>
      <c r="C168" s="184"/>
      <c r="D168" s="184"/>
      <c r="E168" s="184"/>
      <c r="F168" s="183"/>
    </row>
    <row r="169" spans="1:12" s="178" customFormat="1" ht="30" x14ac:dyDescent="0.3">
      <c r="A169" s="240" t="s">
        <v>65</v>
      </c>
      <c r="B169" s="54" t="s">
        <v>62</v>
      </c>
      <c r="C169" s="53" t="s">
        <v>169</v>
      </c>
      <c r="D169" s="54" t="s">
        <v>40</v>
      </c>
      <c r="E169" s="54" t="s">
        <v>41</v>
      </c>
      <c r="F169" s="244" t="s">
        <v>53</v>
      </c>
      <c r="H169" s="1"/>
      <c r="I169" s="201"/>
      <c r="J169" s="201"/>
      <c r="K169" s="201"/>
      <c r="L169" s="201"/>
    </row>
    <row r="170" spans="1:12" x14ac:dyDescent="0.3">
      <c r="A170" s="271" t="s">
        <v>51</v>
      </c>
      <c r="B170" s="185"/>
      <c r="C170" s="186"/>
      <c r="D170" s="186"/>
      <c r="E170" s="186"/>
      <c r="F170" s="246"/>
      <c r="H170" s="209"/>
    </row>
    <row r="171" spans="1:12" x14ac:dyDescent="0.3">
      <c r="A171" s="247"/>
      <c r="B171" s="303"/>
      <c r="C171" s="204"/>
      <c r="D171" s="303"/>
      <c r="E171" s="303"/>
      <c r="F171" s="248"/>
    </row>
    <row r="172" spans="1:12" s="209" customFormat="1" x14ac:dyDescent="0.3">
      <c r="A172" s="260"/>
      <c r="B172" s="399" t="str">
        <f>+B13</f>
        <v>Decorrenti ANNO 2019</v>
      </c>
      <c r="C172" s="399"/>
      <c r="D172" s="399"/>
      <c r="E172" s="399"/>
      <c r="F172" s="400"/>
    </row>
    <row r="173" spans="1:12" s="209" customFormat="1" x14ac:dyDescent="0.3">
      <c r="A173" s="272" t="s">
        <v>66</v>
      </c>
      <c r="B173" s="197">
        <v>3645</v>
      </c>
      <c r="C173" s="197">
        <v>12025</v>
      </c>
      <c r="D173" s="197">
        <v>1438</v>
      </c>
      <c r="E173" s="197">
        <v>8359</v>
      </c>
      <c r="F173" s="250">
        <v>25467</v>
      </c>
    </row>
    <row r="174" spans="1:12" x14ac:dyDescent="0.3">
      <c r="A174" s="272" t="s">
        <v>67</v>
      </c>
      <c r="B174" s="197">
        <v>2537</v>
      </c>
      <c r="C174" s="197">
        <v>10519</v>
      </c>
      <c r="D174" s="197">
        <v>1308</v>
      </c>
      <c r="E174" s="197">
        <v>6626</v>
      </c>
      <c r="F174" s="254">
        <v>20990</v>
      </c>
    </row>
    <row r="175" spans="1:12" x14ac:dyDescent="0.3">
      <c r="A175" s="272" t="s">
        <v>68</v>
      </c>
      <c r="B175" s="197">
        <v>2555</v>
      </c>
      <c r="C175" s="197">
        <v>6775</v>
      </c>
      <c r="D175" s="197">
        <v>1340</v>
      </c>
      <c r="E175" s="197">
        <v>5638</v>
      </c>
      <c r="F175" s="254">
        <v>16308</v>
      </c>
    </row>
    <row r="176" spans="1:12" x14ac:dyDescent="0.3">
      <c r="A176" s="272" t="s">
        <v>69</v>
      </c>
      <c r="B176" s="197">
        <v>3943</v>
      </c>
      <c r="C176" s="197">
        <v>6004</v>
      </c>
      <c r="D176" s="197">
        <v>1816</v>
      </c>
      <c r="E176" s="197">
        <v>6207</v>
      </c>
      <c r="F176" s="254">
        <v>17970</v>
      </c>
    </row>
    <row r="177" spans="1:6" x14ac:dyDescent="0.3">
      <c r="A177" s="262"/>
      <c r="B177" s="197"/>
      <c r="C177" s="197"/>
      <c r="D177" s="197"/>
      <c r="E177" s="197"/>
      <c r="F177" s="263"/>
    </row>
    <row r="178" spans="1:6" s="209" customFormat="1" ht="15.75" customHeight="1" x14ac:dyDescent="0.3">
      <c r="A178" s="251" t="s">
        <v>42</v>
      </c>
      <c r="B178" s="190">
        <v>12680</v>
      </c>
      <c r="C178" s="190">
        <v>35323</v>
      </c>
      <c r="D178" s="190">
        <v>5902</v>
      </c>
      <c r="E178" s="190">
        <v>26830</v>
      </c>
      <c r="F178" s="252">
        <v>80735</v>
      </c>
    </row>
    <row r="179" spans="1:6" s="209" customFormat="1" ht="15.75" customHeight="1" x14ac:dyDescent="0.3">
      <c r="A179" s="283"/>
      <c r="B179" s="284"/>
      <c r="C179" s="284"/>
      <c r="D179" s="284"/>
      <c r="E179" s="284"/>
      <c r="F179" s="285"/>
    </row>
    <row r="180" spans="1:6" x14ac:dyDescent="0.3">
      <c r="A180" s="260"/>
      <c r="B180" s="187"/>
      <c r="C180" s="310" t="str">
        <f>+C22</f>
        <v>di cui:</v>
      </c>
      <c r="D180" s="307" t="str">
        <f>+D22</f>
        <v>Decorrenti gennaio - giugno 2019</v>
      </c>
      <c r="E180" s="303"/>
      <c r="F180" s="305"/>
    </row>
    <row r="181" spans="1:6" x14ac:dyDescent="0.3">
      <c r="A181" s="272" t="s">
        <v>66</v>
      </c>
      <c r="B181" s="197">
        <v>758</v>
      </c>
      <c r="C181" s="197">
        <v>6057</v>
      </c>
      <c r="D181" s="197">
        <v>771</v>
      </c>
      <c r="E181" s="197">
        <v>4414</v>
      </c>
      <c r="F181" s="250">
        <v>12000</v>
      </c>
    </row>
    <row r="182" spans="1:6" x14ac:dyDescent="0.3">
      <c r="A182" s="272" t="s">
        <v>67</v>
      </c>
      <c r="B182" s="197">
        <v>518</v>
      </c>
      <c r="C182" s="197">
        <v>4972</v>
      </c>
      <c r="D182" s="197">
        <v>664</v>
      </c>
      <c r="E182" s="197">
        <v>3406</v>
      </c>
      <c r="F182" s="254">
        <v>9560</v>
      </c>
    </row>
    <row r="183" spans="1:6" x14ac:dyDescent="0.3">
      <c r="A183" s="272" t="s">
        <v>68</v>
      </c>
      <c r="B183" s="197">
        <v>525</v>
      </c>
      <c r="C183" s="197">
        <v>3598</v>
      </c>
      <c r="D183" s="197">
        <v>723</v>
      </c>
      <c r="E183" s="197">
        <v>3054</v>
      </c>
      <c r="F183" s="254">
        <v>7900</v>
      </c>
    </row>
    <row r="184" spans="1:6" x14ac:dyDescent="0.3">
      <c r="A184" s="272" t="s">
        <v>69</v>
      </c>
      <c r="B184" s="197">
        <v>760</v>
      </c>
      <c r="C184" s="197">
        <v>3733</v>
      </c>
      <c r="D184" s="197">
        <v>996</v>
      </c>
      <c r="E184" s="197">
        <v>3320</v>
      </c>
      <c r="F184" s="254">
        <v>8809</v>
      </c>
    </row>
    <row r="185" spans="1:6" x14ac:dyDescent="0.3">
      <c r="A185" s="262"/>
      <c r="B185" s="197"/>
      <c r="C185" s="197"/>
      <c r="D185" s="197"/>
      <c r="E185" s="197"/>
      <c r="F185" s="263"/>
    </row>
    <row r="186" spans="1:6" x14ac:dyDescent="0.3">
      <c r="A186" s="251" t="s">
        <v>42</v>
      </c>
      <c r="B186" s="190">
        <v>2561</v>
      </c>
      <c r="C186" s="190">
        <v>18360</v>
      </c>
      <c r="D186" s="190">
        <v>3154</v>
      </c>
      <c r="E186" s="190">
        <v>14194</v>
      </c>
      <c r="F186" s="252">
        <v>38269</v>
      </c>
    </row>
    <row r="187" spans="1:6" x14ac:dyDescent="0.3">
      <c r="A187" s="283"/>
      <c r="B187" s="284"/>
      <c r="C187" s="284"/>
      <c r="D187" s="284"/>
      <c r="E187" s="284"/>
      <c r="F187" s="285"/>
    </row>
    <row r="188" spans="1:6" x14ac:dyDescent="0.3">
      <c r="A188" s="260"/>
      <c r="B188" s="405" t="str">
        <f>+B31</f>
        <v>Decorrenti gennaio - giugno 2020</v>
      </c>
      <c r="C188" s="405"/>
      <c r="D188" s="405"/>
      <c r="E188" s="405"/>
      <c r="F188" s="406"/>
    </row>
    <row r="189" spans="1:6" ht="15" customHeight="1" x14ac:dyDescent="0.3">
      <c r="A189" s="272" t="s">
        <v>66</v>
      </c>
      <c r="B189" s="197">
        <v>2985</v>
      </c>
      <c r="C189" s="197">
        <v>5907</v>
      </c>
      <c r="D189" s="197">
        <v>451</v>
      </c>
      <c r="E189" s="197">
        <v>5291</v>
      </c>
      <c r="F189" s="250">
        <v>14634</v>
      </c>
    </row>
    <row r="190" spans="1:6" x14ac:dyDescent="0.3">
      <c r="A190" s="272" t="s">
        <v>67</v>
      </c>
      <c r="B190" s="197">
        <v>2137</v>
      </c>
      <c r="C190" s="197">
        <v>5355</v>
      </c>
      <c r="D190" s="197">
        <v>409</v>
      </c>
      <c r="E190" s="197">
        <v>3538</v>
      </c>
      <c r="F190" s="254">
        <v>11439</v>
      </c>
    </row>
    <row r="191" spans="1:6" x14ac:dyDescent="0.3">
      <c r="A191" s="272" t="s">
        <v>68</v>
      </c>
      <c r="B191" s="197">
        <v>2163</v>
      </c>
      <c r="C191" s="197">
        <v>3133</v>
      </c>
      <c r="D191" s="197">
        <v>385</v>
      </c>
      <c r="E191" s="197">
        <v>2768</v>
      </c>
      <c r="F191" s="254">
        <v>8449</v>
      </c>
    </row>
    <row r="192" spans="1:6" x14ac:dyDescent="0.3">
      <c r="A192" s="272" t="s">
        <v>69</v>
      </c>
      <c r="B192" s="197">
        <v>3237</v>
      </c>
      <c r="C192" s="197">
        <v>2200</v>
      </c>
      <c r="D192" s="197">
        <v>485</v>
      </c>
      <c r="E192" s="197">
        <v>3092</v>
      </c>
      <c r="F192" s="254">
        <v>9014</v>
      </c>
    </row>
    <row r="193" spans="1:12" x14ac:dyDescent="0.3">
      <c r="A193" s="262"/>
      <c r="B193" s="197"/>
      <c r="C193" s="197"/>
      <c r="D193" s="197"/>
      <c r="E193" s="197"/>
      <c r="F193" s="263"/>
    </row>
    <row r="194" spans="1:12" x14ac:dyDescent="0.3">
      <c r="A194" s="265" t="s">
        <v>42</v>
      </c>
      <c r="B194" s="266">
        <v>10522</v>
      </c>
      <c r="C194" s="266">
        <v>16595</v>
      </c>
      <c r="D194" s="266">
        <v>1730</v>
      </c>
      <c r="E194" s="266">
        <v>14689</v>
      </c>
      <c r="F194" s="267">
        <v>43536</v>
      </c>
    </row>
    <row r="195" spans="1:12" x14ac:dyDescent="0.3">
      <c r="A195" s="1" t="s">
        <v>74</v>
      </c>
      <c r="B195" s="93"/>
      <c r="C195" s="93"/>
      <c r="D195" s="93"/>
      <c r="E195" s="93"/>
      <c r="F195" s="93"/>
    </row>
    <row r="196" spans="1:12" x14ac:dyDescent="0.3">
      <c r="A196" s="1" t="s">
        <v>77</v>
      </c>
    </row>
    <row r="197" spans="1:12" x14ac:dyDescent="0.3">
      <c r="A197" s="1" t="s">
        <v>76</v>
      </c>
    </row>
    <row r="198" spans="1:12" x14ac:dyDescent="0.3">
      <c r="A198" s="1" t="s">
        <v>75</v>
      </c>
    </row>
    <row r="200" spans="1:12" x14ac:dyDescent="0.3">
      <c r="A200" s="59"/>
      <c r="B200" s="59"/>
      <c r="C200" s="59"/>
      <c r="D200" s="59"/>
      <c r="E200" s="59"/>
      <c r="F200" s="59"/>
    </row>
    <row r="201" spans="1:12" s="4" customFormat="1" x14ac:dyDescent="0.3">
      <c r="A201" s="58"/>
      <c r="B201" s="59"/>
      <c r="C201" s="59"/>
      <c r="D201" s="59"/>
      <c r="E201" s="59"/>
      <c r="F201" s="59"/>
    </row>
    <row r="202" spans="1:12" x14ac:dyDescent="0.3">
      <c r="A202" s="58" t="s">
        <v>119</v>
      </c>
      <c r="B202" s="384" t="str">
        <f>+B$1</f>
        <v>ARTIGIANI</v>
      </c>
      <c r="C202" s="384"/>
      <c r="D202" s="384"/>
      <c r="E202" s="384"/>
      <c r="F202" s="384"/>
      <c r="G202" s="384" t="str">
        <f>+G$1</f>
        <v>ARTIGIANI</v>
      </c>
      <c r="H202" s="384"/>
      <c r="I202" s="384"/>
      <c r="J202" s="384"/>
      <c r="K202" s="384"/>
      <c r="L202" s="384"/>
    </row>
    <row r="203" spans="1:12" ht="15.5" x14ac:dyDescent="0.35">
      <c r="A203" s="58"/>
      <c r="B203" s="407"/>
      <c r="C203" s="407"/>
      <c r="D203" s="407"/>
      <c r="E203" s="407"/>
      <c r="F203" s="407"/>
      <c r="G203" s="398"/>
      <c r="H203" s="398"/>
      <c r="I203" s="398"/>
      <c r="J203" s="398"/>
      <c r="K203" s="398"/>
      <c r="L203" s="398"/>
    </row>
    <row r="204" spans="1:12" ht="15.5" x14ac:dyDescent="0.3">
      <c r="A204" s="58"/>
      <c r="B204" s="407"/>
      <c r="C204" s="407"/>
      <c r="D204" s="407"/>
      <c r="E204" s="407"/>
      <c r="F204" s="407"/>
    </row>
    <row r="205" spans="1:12" ht="15" customHeight="1" x14ac:dyDescent="0.3">
      <c r="A205" s="397" t="s">
        <v>126</v>
      </c>
      <c r="B205" s="397"/>
      <c r="C205" s="397"/>
      <c r="D205" s="397"/>
      <c r="E205" s="397"/>
      <c r="F205" s="397"/>
      <c r="G205" s="416" t="s">
        <v>128</v>
      </c>
      <c r="H205" s="416"/>
      <c r="I205" s="416"/>
      <c r="J205" s="416"/>
      <c r="K205" s="416"/>
      <c r="L205" s="416"/>
    </row>
    <row r="207" spans="1:12" ht="15.75" customHeight="1" x14ac:dyDescent="0.3">
      <c r="A207" s="370" t="str">
        <f>+Riepilogo!$A$5</f>
        <v>Rilevazione al 02/07/2020</v>
      </c>
      <c r="B207" s="370"/>
      <c r="C207" s="370"/>
      <c r="D207" s="370"/>
      <c r="E207" s="370"/>
      <c r="F207" s="370"/>
      <c r="G207" s="395" t="str">
        <f>+Riepilogo!$A$5</f>
        <v>Rilevazione al 02/07/2020</v>
      </c>
      <c r="H207" s="395"/>
      <c r="I207" s="395"/>
      <c r="J207" s="395"/>
      <c r="K207" s="395"/>
      <c r="L207" s="395"/>
    </row>
    <row r="208" spans="1:12" x14ac:dyDescent="0.3">
      <c r="A208" s="415" t="s">
        <v>127</v>
      </c>
      <c r="B208" s="415"/>
      <c r="C208" s="415"/>
      <c r="D208" s="415"/>
      <c r="E208" s="415"/>
      <c r="F208" s="415"/>
    </row>
    <row r="209" spans="1:6" s="4" customFormat="1" x14ac:dyDescent="0.3">
      <c r="A209" s="415"/>
      <c r="B209" s="415"/>
      <c r="C209" s="415"/>
      <c r="D209" s="415"/>
      <c r="E209" s="415"/>
      <c r="F209" s="415"/>
    </row>
    <row r="210" spans="1:6" x14ac:dyDescent="0.3">
      <c r="A210" s="220"/>
      <c r="B210" s="183"/>
      <c r="C210" s="184"/>
      <c r="D210" s="184"/>
      <c r="E210" s="184"/>
      <c r="F210" s="183"/>
    </row>
    <row r="211" spans="1:6" ht="30" x14ac:dyDescent="0.3">
      <c r="A211" s="240" t="s">
        <v>64</v>
      </c>
      <c r="B211" s="54" t="s">
        <v>62</v>
      </c>
      <c r="C211" s="53" t="s">
        <v>169</v>
      </c>
      <c r="D211" s="54" t="s">
        <v>40</v>
      </c>
      <c r="E211" s="54" t="s">
        <v>41</v>
      </c>
      <c r="F211" s="244" t="s">
        <v>53</v>
      </c>
    </row>
    <row r="212" spans="1:6" x14ac:dyDescent="0.3">
      <c r="A212" s="268"/>
      <c r="B212" s="185"/>
      <c r="C212" s="186"/>
      <c r="D212" s="186"/>
      <c r="E212" s="186"/>
      <c r="F212" s="246"/>
    </row>
    <row r="213" spans="1:6" x14ac:dyDescent="0.3">
      <c r="A213" s="247"/>
      <c r="B213" s="303"/>
      <c r="C213" s="204"/>
      <c r="D213" s="303"/>
      <c r="E213" s="303"/>
      <c r="F213" s="248"/>
    </row>
    <row r="214" spans="1:6" x14ac:dyDescent="0.3">
      <c r="A214" s="260"/>
      <c r="B214" s="399" t="str">
        <f>+B13</f>
        <v>Decorrenti ANNO 2019</v>
      </c>
      <c r="C214" s="399"/>
      <c r="D214" s="399"/>
      <c r="E214" s="399"/>
      <c r="F214" s="400"/>
    </row>
    <row r="215" spans="1:6" x14ac:dyDescent="0.3">
      <c r="A215" s="249" t="s">
        <v>58</v>
      </c>
      <c r="B215" s="212">
        <v>67.209999999999994</v>
      </c>
      <c r="C215" s="212">
        <v>62.48</v>
      </c>
      <c r="D215" s="212">
        <v>56.09</v>
      </c>
      <c r="E215" s="212">
        <v>75.38</v>
      </c>
      <c r="F215" s="278">
        <v>63.49</v>
      </c>
    </row>
    <row r="216" spans="1:6" s="4" customFormat="1" x14ac:dyDescent="0.3">
      <c r="A216" s="249" t="s">
        <v>59</v>
      </c>
      <c r="B216" s="212">
        <v>67.17</v>
      </c>
      <c r="C216" s="212">
        <v>61.54</v>
      </c>
      <c r="D216" s="212">
        <v>54.85</v>
      </c>
      <c r="E216" s="212">
        <v>72.569999999999993</v>
      </c>
      <c r="F216" s="278">
        <v>69.64</v>
      </c>
    </row>
    <row r="217" spans="1:6" x14ac:dyDescent="0.3">
      <c r="A217" s="274"/>
      <c r="B217" s="213"/>
      <c r="C217" s="213"/>
      <c r="D217" s="213"/>
      <c r="E217" s="213"/>
      <c r="F217" s="279"/>
    </row>
    <row r="218" spans="1:6" s="201" customFormat="1" x14ac:dyDescent="0.3">
      <c r="A218" s="269" t="s">
        <v>42</v>
      </c>
      <c r="B218" s="214">
        <v>67.2</v>
      </c>
      <c r="C218" s="215">
        <v>62.33</v>
      </c>
      <c r="D218" s="215">
        <v>55.86</v>
      </c>
      <c r="E218" s="215">
        <v>72.849999999999994</v>
      </c>
      <c r="F218" s="280">
        <v>66.12</v>
      </c>
    </row>
    <row r="219" spans="1:6" x14ac:dyDescent="0.3">
      <c r="A219" s="170"/>
      <c r="B219" s="216"/>
      <c r="C219" s="216"/>
      <c r="D219" s="216"/>
      <c r="E219" s="216"/>
      <c r="F219" s="281"/>
    </row>
    <row r="220" spans="1:6" ht="15.75" customHeight="1" x14ac:dyDescent="0.3">
      <c r="A220" s="260"/>
      <c r="B220" s="187"/>
      <c r="C220" s="310" t="str">
        <f>+C22</f>
        <v>di cui:</v>
      </c>
      <c r="D220" s="307" t="str">
        <f>+D22</f>
        <v>Decorrenti gennaio - giugno 2019</v>
      </c>
      <c r="E220" s="303"/>
      <c r="F220" s="305"/>
    </row>
    <row r="221" spans="1:6" ht="15" customHeight="1" x14ac:dyDescent="0.3">
      <c r="A221" s="249" t="s">
        <v>58</v>
      </c>
      <c r="B221" s="212">
        <v>67.36</v>
      </c>
      <c r="C221" s="212">
        <v>62.99</v>
      </c>
      <c r="D221" s="212">
        <v>55.94</v>
      </c>
      <c r="E221" s="212">
        <v>75.22</v>
      </c>
      <c r="F221" s="278">
        <v>63.35</v>
      </c>
    </row>
    <row r="222" spans="1:6" x14ac:dyDescent="0.3">
      <c r="A222" s="249" t="s">
        <v>59</v>
      </c>
      <c r="B222" s="212">
        <v>67.180000000000007</v>
      </c>
      <c r="C222" s="212">
        <v>61.91</v>
      </c>
      <c r="D222" s="212">
        <v>54.96</v>
      </c>
      <c r="E222" s="212">
        <v>72.48</v>
      </c>
      <c r="F222" s="278">
        <v>70</v>
      </c>
    </row>
    <row r="223" spans="1:6" x14ac:dyDescent="0.3">
      <c r="A223" s="274"/>
      <c r="B223" s="213"/>
      <c r="C223" s="213"/>
      <c r="D223" s="213"/>
      <c r="E223" s="213"/>
      <c r="F223" s="279"/>
    </row>
    <row r="224" spans="1:6" x14ac:dyDescent="0.3">
      <c r="A224" s="269" t="s">
        <v>42</v>
      </c>
      <c r="B224" s="214">
        <v>67.31</v>
      </c>
      <c r="C224" s="215">
        <v>62.84</v>
      </c>
      <c r="D224" s="215">
        <v>55.76</v>
      </c>
      <c r="E224" s="215">
        <v>72.760000000000005</v>
      </c>
      <c r="F224" s="280">
        <v>66.23</v>
      </c>
    </row>
    <row r="225" spans="1:6" x14ac:dyDescent="0.3">
      <c r="A225" s="316"/>
      <c r="B225" s="319"/>
      <c r="C225" s="319"/>
      <c r="D225" s="319"/>
      <c r="E225" s="319"/>
      <c r="F225" s="320"/>
    </row>
    <row r="226" spans="1:6" x14ac:dyDescent="0.3">
      <c r="A226" s="260"/>
      <c r="B226" s="413" t="str">
        <f>+B31</f>
        <v>Decorrenti gennaio - giugno 2020</v>
      </c>
      <c r="C226" s="413"/>
      <c r="D226" s="413"/>
      <c r="E226" s="413"/>
      <c r="F226" s="414"/>
    </row>
    <row r="227" spans="1:6" x14ac:dyDescent="0.3">
      <c r="A227" s="249" t="s">
        <v>58</v>
      </c>
      <c r="B227" s="212">
        <v>67.19</v>
      </c>
      <c r="C227" s="212">
        <v>61.75</v>
      </c>
      <c r="D227" s="212">
        <v>55.77</v>
      </c>
      <c r="E227" s="212">
        <v>76.040000000000006</v>
      </c>
      <c r="F227" s="278">
        <v>63.82</v>
      </c>
    </row>
    <row r="228" spans="1:6" x14ac:dyDescent="0.3">
      <c r="A228" s="249" t="s">
        <v>59</v>
      </c>
      <c r="B228" s="212">
        <v>67.12</v>
      </c>
      <c r="C228" s="212">
        <v>61.25</v>
      </c>
      <c r="D228" s="212">
        <v>54.29</v>
      </c>
      <c r="E228" s="212">
        <v>73.34</v>
      </c>
      <c r="F228" s="278">
        <v>70.13</v>
      </c>
    </row>
    <row r="229" spans="1:6" x14ac:dyDescent="0.3">
      <c r="A229" s="274"/>
      <c r="B229" s="213"/>
      <c r="C229" s="213"/>
      <c r="D229" s="213"/>
      <c r="E229" s="213"/>
      <c r="F229" s="279"/>
    </row>
    <row r="230" spans="1:6" x14ac:dyDescent="0.3">
      <c r="A230" s="276" t="s">
        <v>42</v>
      </c>
      <c r="B230" s="217">
        <v>67.17</v>
      </c>
      <c r="C230" s="218">
        <v>61.66</v>
      </c>
      <c r="D230" s="218">
        <v>55.5</v>
      </c>
      <c r="E230" s="218">
        <v>73.58</v>
      </c>
      <c r="F230" s="282">
        <v>66.77</v>
      </c>
    </row>
    <row r="231" spans="1:6" ht="15" customHeight="1" x14ac:dyDescent="0.3"/>
    <row r="245" spans="1:6" x14ac:dyDescent="0.3">
      <c r="A245" s="58"/>
      <c r="B245" s="311"/>
      <c r="C245" s="311"/>
      <c r="D245" s="311"/>
      <c r="E245" s="311"/>
      <c r="F245" s="311"/>
    </row>
    <row r="246" spans="1:6" ht="15.5" x14ac:dyDescent="0.3">
      <c r="A246" s="58"/>
      <c r="B246" s="312"/>
      <c r="C246" s="312"/>
      <c r="D246" s="312"/>
      <c r="E246" s="312"/>
      <c r="F246" s="312"/>
    </row>
    <row r="248" spans="1:6" x14ac:dyDescent="0.3">
      <c r="A248" s="59"/>
      <c r="B248" s="59"/>
      <c r="C248" s="59"/>
      <c r="D248" s="59"/>
      <c r="E248" s="59"/>
      <c r="F248" s="59"/>
    </row>
    <row r="249" spans="1:6" x14ac:dyDescent="0.3">
      <c r="A249" s="58"/>
      <c r="B249" s="202"/>
      <c r="C249" s="203"/>
      <c r="D249" s="2"/>
      <c r="E249" s="2"/>
      <c r="F249" s="2"/>
    </row>
    <row r="250" spans="1:6" x14ac:dyDescent="0.3">
      <c r="A250" s="313"/>
      <c r="B250" s="313"/>
      <c r="C250" s="313"/>
      <c r="D250" s="313"/>
      <c r="E250" s="313"/>
      <c r="F250" s="313"/>
    </row>
    <row r="251" spans="1:6" x14ac:dyDescent="0.3">
      <c r="A251" s="318"/>
      <c r="B251" s="318"/>
      <c r="C251" s="318"/>
      <c r="D251" s="318"/>
      <c r="E251" s="318"/>
      <c r="F251" s="318"/>
    </row>
    <row r="252" spans="1:6" x14ac:dyDescent="0.3">
      <c r="B252" s="2"/>
      <c r="C252" s="181"/>
      <c r="D252" s="2"/>
      <c r="E252" s="2"/>
      <c r="F252" s="2"/>
    </row>
    <row r="281" spans="1:1" x14ac:dyDescent="0.3">
      <c r="A281" s="235"/>
    </row>
  </sheetData>
  <mergeCells count="70"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  <mergeCell ref="B44:F44"/>
    <mergeCell ref="G44:L44"/>
    <mergeCell ref="B45:F45"/>
    <mergeCell ref="G45:L45"/>
    <mergeCell ref="A47:F47"/>
    <mergeCell ref="G47:L47"/>
    <mergeCell ref="A49:F49"/>
    <mergeCell ref="G49:L49"/>
    <mergeCell ref="B56:F56"/>
    <mergeCell ref="B76:F76"/>
    <mergeCell ref="B86:F86"/>
    <mergeCell ref="G86:L86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B124:F124"/>
    <mergeCell ref="G124:L124"/>
    <mergeCell ref="A126:F126"/>
    <mergeCell ref="G126:L126"/>
    <mergeCell ref="A128:F128"/>
    <mergeCell ref="G128:L128"/>
    <mergeCell ref="G130:L130"/>
    <mergeCell ref="B135:F135"/>
    <mergeCell ref="G144:L144"/>
    <mergeCell ref="B147:F147"/>
    <mergeCell ref="B160:F160"/>
    <mergeCell ref="G160:L160"/>
    <mergeCell ref="B161:F161"/>
    <mergeCell ref="G161:L161"/>
    <mergeCell ref="A163:F163"/>
    <mergeCell ref="G163:L163"/>
    <mergeCell ref="A165:F165"/>
    <mergeCell ref="G165:L16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A209:F209"/>
    <mergeCell ref="B214:F214"/>
    <mergeCell ref="B226:F226"/>
    <mergeCell ref="B204:F204"/>
    <mergeCell ref="A205:F20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HF60"/>
  <sheetViews>
    <sheetView showGridLines="0" view="pageBreakPreview" zoomScale="50" zoomScaleNormal="50" zoomScaleSheetLayoutView="50" workbookViewId="0">
      <selection activeCell="Q34" sqref="Q34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58" t="s">
        <v>120</v>
      </c>
      <c r="B1" s="384" t="s">
        <v>29</v>
      </c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5.5" x14ac:dyDescent="0.3">
      <c r="A2" s="62"/>
      <c r="B2" s="417"/>
      <c r="C2" s="389"/>
      <c r="D2" s="389"/>
      <c r="E2" s="389"/>
      <c r="F2" s="389"/>
      <c r="G2" s="389"/>
      <c r="H2" s="389"/>
      <c r="I2" s="389"/>
      <c r="J2" s="389"/>
      <c r="K2" s="389"/>
    </row>
    <row r="3" spans="1:11" x14ac:dyDescent="0.3">
      <c r="B3" s="384" t="s">
        <v>186</v>
      </c>
      <c r="C3" s="384"/>
      <c r="D3" s="384"/>
      <c r="E3" s="384"/>
      <c r="F3" s="384"/>
      <c r="G3" s="384"/>
      <c r="H3" s="384"/>
      <c r="I3" s="384"/>
      <c r="J3" s="384"/>
      <c r="K3" s="384"/>
    </row>
    <row r="4" spans="1:11" ht="10.5" customHeight="1" x14ac:dyDescent="0.3">
      <c r="A4" s="62"/>
      <c r="B4" s="58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95" t="str">
        <f>+Riepilogo!$A$5</f>
        <v>Rilevazione al 02/07/2020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1" ht="8.25" customHeight="1" x14ac:dyDescent="0.3">
      <c r="A6" s="45"/>
      <c r="B6" s="2"/>
      <c r="C6" s="64"/>
      <c r="D6" s="64"/>
      <c r="E6" s="64"/>
      <c r="F6" s="2"/>
      <c r="G6" s="2"/>
      <c r="H6" s="2"/>
      <c r="I6" s="2"/>
      <c r="J6" s="2"/>
      <c r="K6" s="2"/>
    </row>
    <row r="7" spans="1:11" x14ac:dyDescent="0.3">
      <c r="A7" s="390" t="s">
        <v>187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</row>
    <row r="8" spans="1:11" ht="6" customHeight="1" x14ac:dyDescent="0.3">
      <c r="A8" s="3"/>
      <c r="B8" s="64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85" t="s">
        <v>80</v>
      </c>
      <c r="B9" s="164"/>
      <c r="C9" s="164"/>
      <c r="D9" s="166"/>
      <c r="E9" s="164"/>
      <c r="F9" s="166"/>
      <c r="G9" s="164"/>
      <c r="H9" s="166"/>
      <c r="I9" s="164"/>
      <c r="J9" s="166"/>
      <c r="K9" s="165"/>
    </row>
    <row r="10" spans="1:11" x14ac:dyDescent="0.3">
      <c r="A10" s="386"/>
      <c r="B10" s="393" t="s">
        <v>91</v>
      </c>
      <c r="C10" s="394"/>
      <c r="D10" s="391" t="s">
        <v>167</v>
      </c>
      <c r="E10" s="392"/>
      <c r="F10" s="391" t="s">
        <v>40</v>
      </c>
      <c r="G10" s="392"/>
      <c r="H10" s="391" t="s">
        <v>41</v>
      </c>
      <c r="I10" s="392"/>
      <c r="J10" s="391" t="s">
        <v>53</v>
      </c>
      <c r="K10" s="392"/>
    </row>
    <row r="11" spans="1:11" x14ac:dyDescent="0.3">
      <c r="A11" s="386"/>
      <c r="B11" s="167"/>
      <c r="C11" s="168"/>
      <c r="D11" s="84"/>
      <c r="E11" s="168"/>
      <c r="F11" s="84"/>
      <c r="G11" s="168"/>
      <c r="H11" s="84"/>
      <c r="I11" s="84"/>
      <c r="J11" s="219"/>
      <c r="K11" s="168"/>
    </row>
    <row r="12" spans="1:11" x14ac:dyDescent="0.3">
      <c r="A12" s="386"/>
      <c r="B12" s="12" t="s">
        <v>38</v>
      </c>
      <c r="C12" s="79" t="s">
        <v>43</v>
      </c>
      <c r="D12" s="79" t="s">
        <v>38</v>
      </c>
      <c r="E12" s="79" t="s">
        <v>43</v>
      </c>
      <c r="F12" s="79" t="s">
        <v>38</v>
      </c>
      <c r="G12" s="79" t="s">
        <v>43</v>
      </c>
      <c r="H12" s="79" t="s">
        <v>38</v>
      </c>
      <c r="I12" s="79" t="s">
        <v>43</v>
      </c>
      <c r="J12" s="79" t="s">
        <v>38</v>
      </c>
      <c r="K12" s="79" t="s">
        <v>43</v>
      </c>
    </row>
    <row r="13" spans="1:11" x14ac:dyDescent="0.3">
      <c r="A13" s="387"/>
      <c r="B13" s="168"/>
      <c r="C13" s="169" t="s">
        <v>39</v>
      </c>
      <c r="D13" s="83"/>
      <c r="E13" s="169" t="s">
        <v>39</v>
      </c>
      <c r="F13" s="83"/>
      <c r="G13" s="169" t="s">
        <v>39</v>
      </c>
      <c r="H13" s="83"/>
      <c r="I13" s="169" t="s">
        <v>39</v>
      </c>
      <c r="J13" s="83"/>
      <c r="K13" s="169" t="s">
        <v>39</v>
      </c>
    </row>
    <row r="14" spans="1:11" x14ac:dyDescent="0.3">
      <c r="A14" s="242"/>
      <c r="B14" s="303"/>
      <c r="C14" s="243"/>
      <c r="D14" s="303"/>
      <c r="E14" s="243"/>
      <c r="F14" s="303"/>
      <c r="G14" s="243"/>
      <c r="H14" s="303"/>
      <c r="I14" s="243"/>
      <c r="J14" s="303"/>
      <c r="K14" s="243"/>
    </row>
    <row r="15" spans="1:11" x14ac:dyDescent="0.3">
      <c r="A15" s="171" t="str">
        <f>+Riepilogo!B10</f>
        <v>ANNO 2019</v>
      </c>
      <c r="B15" s="35"/>
      <c r="C15" s="17"/>
      <c r="D15" s="35"/>
      <c r="E15" s="17"/>
      <c r="F15" s="35"/>
      <c r="G15" s="17"/>
      <c r="H15" s="35"/>
      <c r="I15" s="17"/>
      <c r="J15" s="35"/>
      <c r="K15" s="17"/>
    </row>
    <row r="16" spans="1:11" x14ac:dyDescent="0.3">
      <c r="A16" s="170"/>
      <c r="B16" s="35"/>
      <c r="C16" s="17"/>
      <c r="D16" s="35"/>
      <c r="E16" s="17"/>
      <c r="F16" s="35"/>
      <c r="G16" s="17"/>
      <c r="H16" s="35"/>
      <c r="I16" s="17"/>
      <c r="J16" s="35"/>
      <c r="K16" s="17"/>
    </row>
    <row r="17" spans="1:214" x14ac:dyDescent="0.3">
      <c r="A17" s="170" t="s">
        <v>44</v>
      </c>
      <c r="B17" s="92">
        <v>2789</v>
      </c>
      <c r="C17" s="91">
        <v>899</v>
      </c>
      <c r="D17" s="92">
        <v>2776</v>
      </c>
      <c r="E17" s="91">
        <v>1581</v>
      </c>
      <c r="F17" s="92">
        <v>1341</v>
      </c>
      <c r="G17" s="91">
        <v>673</v>
      </c>
      <c r="H17" s="92">
        <v>5454</v>
      </c>
      <c r="I17" s="91">
        <v>563</v>
      </c>
      <c r="J17" s="92">
        <v>12360</v>
      </c>
      <c r="K17" s="91">
        <v>879</v>
      </c>
    </row>
    <row r="18" spans="1:214" x14ac:dyDescent="0.3">
      <c r="A18" s="170" t="s">
        <v>45</v>
      </c>
      <c r="B18" s="92">
        <v>445</v>
      </c>
      <c r="C18" s="91">
        <v>594</v>
      </c>
      <c r="D18" s="92">
        <v>12716</v>
      </c>
      <c r="E18" s="91">
        <v>1546</v>
      </c>
      <c r="F18" s="92">
        <v>1423</v>
      </c>
      <c r="G18" s="91">
        <v>650</v>
      </c>
      <c r="H18" s="92">
        <v>4986</v>
      </c>
      <c r="I18" s="91">
        <v>566</v>
      </c>
      <c r="J18" s="92">
        <v>19570</v>
      </c>
      <c r="K18" s="91">
        <v>1210</v>
      </c>
    </row>
    <row r="19" spans="1:214" x14ac:dyDescent="0.3">
      <c r="A19" s="170" t="s">
        <v>46</v>
      </c>
      <c r="B19" s="92">
        <v>6260</v>
      </c>
      <c r="C19" s="91">
        <v>902</v>
      </c>
      <c r="D19" s="92">
        <v>6548</v>
      </c>
      <c r="E19" s="91">
        <v>1610</v>
      </c>
      <c r="F19" s="92">
        <v>1194</v>
      </c>
      <c r="G19" s="91">
        <v>652</v>
      </c>
      <c r="H19" s="92">
        <v>4684</v>
      </c>
      <c r="I19" s="91">
        <v>572</v>
      </c>
      <c r="J19" s="92">
        <v>18686</v>
      </c>
      <c r="K19" s="91">
        <v>1051</v>
      </c>
    </row>
    <row r="20" spans="1:214" x14ac:dyDescent="0.3">
      <c r="A20" s="170" t="s">
        <v>47</v>
      </c>
      <c r="B20" s="92">
        <v>6210</v>
      </c>
      <c r="C20" s="91">
        <v>884</v>
      </c>
      <c r="D20" s="92">
        <v>6692</v>
      </c>
      <c r="E20" s="91">
        <v>1577</v>
      </c>
      <c r="F20" s="92">
        <v>1348</v>
      </c>
      <c r="G20" s="91">
        <v>643</v>
      </c>
      <c r="H20" s="92">
        <v>4645</v>
      </c>
      <c r="I20" s="91">
        <v>574</v>
      </c>
      <c r="J20" s="92">
        <v>18895</v>
      </c>
      <c r="K20" s="91">
        <v>1036</v>
      </c>
    </row>
    <row r="21" spans="1:214" x14ac:dyDescent="0.3">
      <c r="A21" s="170"/>
      <c r="B21" s="92"/>
      <c r="C21" s="91"/>
      <c r="D21" s="92"/>
      <c r="E21" s="91"/>
      <c r="F21" s="92"/>
      <c r="G21" s="91"/>
      <c r="H21" s="92"/>
      <c r="I21" s="91"/>
      <c r="J21" s="92"/>
      <c r="K21" s="91"/>
    </row>
    <row r="22" spans="1:214" s="175" customFormat="1" x14ac:dyDescent="0.3">
      <c r="A22" s="172" t="s">
        <v>48</v>
      </c>
      <c r="B22" s="221">
        <v>15704</v>
      </c>
      <c r="C22" s="222">
        <v>886</v>
      </c>
      <c r="D22" s="221">
        <v>28732</v>
      </c>
      <c r="E22" s="222">
        <v>1571</v>
      </c>
      <c r="F22" s="221">
        <v>5306</v>
      </c>
      <c r="G22" s="222">
        <v>655</v>
      </c>
      <c r="H22" s="221">
        <v>19769</v>
      </c>
      <c r="I22" s="222">
        <v>569</v>
      </c>
      <c r="J22" s="221">
        <v>69511</v>
      </c>
      <c r="K22" s="222">
        <v>1061</v>
      </c>
    </row>
    <row r="23" spans="1:214" x14ac:dyDescent="0.3">
      <c r="A23" s="170"/>
      <c r="B23" s="92"/>
      <c r="C23" s="91"/>
      <c r="D23" s="92"/>
      <c r="E23" s="91"/>
      <c r="F23" s="92"/>
      <c r="G23" s="91"/>
      <c r="H23" s="92"/>
      <c r="I23" s="91"/>
      <c r="J23" s="92"/>
      <c r="K23" s="91"/>
    </row>
    <row r="24" spans="1:214" x14ac:dyDescent="0.3">
      <c r="A24" s="171" t="str">
        <f>+CONCATENATE("ANNO ",RIGHT(Riepilogo!D10,4))</f>
        <v>ANNO 2020</v>
      </c>
      <c r="B24" s="92"/>
      <c r="C24" s="91"/>
      <c r="D24" s="92"/>
      <c r="E24" s="91"/>
      <c r="F24" s="92"/>
      <c r="G24" s="91"/>
      <c r="H24" s="92"/>
      <c r="I24" s="91"/>
      <c r="J24" s="92"/>
      <c r="K24" s="91"/>
    </row>
    <row r="25" spans="1:214" x14ac:dyDescent="0.3">
      <c r="A25" s="170"/>
      <c r="B25" s="92"/>
      <c r="C25" s="91"/>
      <c r="D25" s="92"/>
      <c r="E25" s="91"/>
      <c r="F25" s="92"/>
      <c r="G25" s="91"/>
      <c r="H25" s="92"/>
      <c r="I25" s="91"/>
      <c r="J25" s="92"/>
      <c r="K25" s="91"/>
    </row>
    <row r="26" spans="1:214" x14ac:dyDescent="0.3">
      <c r="A26" s="170" t="s">
        <v>44</v>
      </c>
      <c r="B26" s="92">
        <v>6651</v>
      </c>
      <c r="C26" s="91">
        <v>909</v>
      </c>
      <c r="D26" s="92">
        <v>7808</v>
      </c>
      <c r="E26" s="91">
        <v>1560</v>
      </c>
      <c r="F26" s="92">
        <v>1138</v>
      </c>
      <c r="G26" s="91">
        <v>674</v>
      </c>
      <c r="H26" s="92">
        <v>4768</v>
      </c>
      <c r="I26" s="91">
        <v>582</v>
      </c>
      <c r="J26" s="92">
        <v>20365</v>
      </c>
      <c r="K26" s="91">
        <v>1069</v>
      </c>
    </row>
    <row r="27" spans="1:214" x14ac:dyDescent="0.3">
      <c r="A27" s="170" t="s">
        <v>45</v>
      </c>
      <c r="B27" s="92">
        <v>6053</v>
      </c>
      <c r="C27" s="91">
        <v>914</v>
      </c>
      <c r="D27" s="92">
        <v>5204</v>
      </c>
      <c r="E27" s="91">
        <v>1544</v>
      </c>
      <c r="F27" s="92">
        <v>465</v>
      </c>
      <c r="G27" s="91">
        <v>625</v>
      </c>
      <c r="H27" s="92">
        <v>5386</v>
      </c>
      <c r="I27" s="91">
        <v>611</v>
      </c>
      <c r="J27" s="92">
        <v>17108</v>
      </c>
      <c r="K27" s="91">
        <v>1002</v>
      </c>
    </row>
    <row r="28" spans="1:214" x14ac:dyDescent="0.3">
      <c r="A28" s="170" t="s">
        <v>46</v>
      </c>
      <c r="B28" s="92">
        <v>0</v>
      </c>
      <c r="C28" s="91">
        <v>0</v>
      </c>
      <c r="D28" s="92">
        <v>0</v>
      </c>
      <c r="E28" s="91">
        <v>0</v>
      </c>
      <c r="F28" s="92">
        <v>0</v>
      </c>
      <c r="G28" s="91">
        <v>0</v>
      </c>
      <c r="H28" s="92">
        <v>0</v>
      </c>
      <c r="I28" s="91">
        <v>0</v>
      </c>
      <c r="J28" s="92">
        <v>0</v>
      </c>
      <c r="K28" s="91">
        <v>0</v>
      </c>
    </row>
    <row r="29" spans="1:214" x14ac:dyDescent="0.3">
      <c r="A29" s="170" t="s">
        <v>47</v>
      </c>
      <c r="B29" s="92">
        <v>0</v>
      </c>
      <c r="C29" s="91">
        <v>0</v>
      </c>
      <c r="D29" s="92">
        <v>0</v>
      </c>
      <c r="E29" s="91">
        <v>0</v>
      </c>
      <c r="F29" s="92">
        <v>0</v>
      </c>
      <c r="G29" s="91">
        <v>0</v>
      </c>
      <c r="H29" s="92">
        <v>0</v>
      </c>
      <c r="I29" s="91">
        <v>0</v>
      </c>
      <c r="J29" s="92">
        <v>0</v>
      </c>
      <c r="K29" s="91">
        <v>0</v>
      </c>
    </row>
    <row r="30" spans="1:214" x14ac:dyDescent="0.3">
      <c r="A30" s="170"/>
      <c r="B30" s="92"/>
      <c r="C30" s="91"/>
      <c r="D30" s="92"/>
      <c r="E30" s="91"/>
      <c r="F30" s="92"/>
      <c r="G30" s="91"/>
      <c r="H30" s="92"/>
      <c r="I30" s="91"/>
      <c r="J30" s="92"/>
      <c r="K30" s="91"/>
    </row>
    <row r="31" spans="1:214" s="5" customFormat="1" x14ac:dyDescent="0.3">
      <c r="A31" s="176" t="s">
        <v>48</v>
      </c>
      <c r="B31" s="221">
        <v>12704</v>
      </c>
      <c r="C31" s="222">
        <v>911</v>
      </c>
      <c r="D31" s="221">
        <v>13012</v>
      </c>
      <c r="E31" s="222">
        <v>1553</v>
      </c>
      <c r="F31" s="221">
        <v>1603</v>
      </c>
      <c r="G31" s="222">
        <v>660</v>
      </c>
      <c r="H31" s="221">
        <v>10154</v>
      </c>
      <c r="I31" s="222">
        <v>598</v>
      </c>
      <c r="J31" s="221">
        <v>37473</v>
      </c>
      <c r="K31" s="222">
        <v>1038</v>
      </c>
    </row>
    <row r="32" spans="1:214" s="143" customFormat="1" x14ac:dyDescent="0.3">
      <c r="A32" s="388" t="s">
        <v>172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177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L281"/>
  <sheetViews>
    <sheetView showGridLines="0" view="pageBreakPreview" zoomScale="50" zoomScaleNormal="50" zoomScaleSheetLayoutView="50" workbookViewId="0">
      <selection activeCell="E26" sqref="E26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58" t="s">
        <v>202</v>
      </c>
      <c r="B1" s="384" t="str">
        <f>+TrimCOMM!B1:K1</f>
        <v>COMMERCIANTI</v>
      </c>
      <c r="C1" s="384"/>
      <c r="D1" s="384"/>
      <c r="E1" s="384"/>
      <c r="F1" s="384"/>
      <c r="G1" s="384" t="str">
        <f>+B1</f>
        <v>COMMERCIANTI</v>
      </c>
      <c r="H1" s="384"/>
      <c r="I1" s="384"/>
      <c r="J1" s="384"/>
      <c r="K1" s="384"/>
      <c r="L1" s="384"/>
    </row>
    <row r="2" spans="1:12" ht="15.5" customHeight="1" x14ac:dyDescent="0.35">
      <c r="A2" s="58"/>
      <c r="B2" s="407"/>
      <c r="C2" s="407"/>
      <c r="D2" s="407"/>
      <c r="E2" s="407"/>
      <c r="F2" s="407"/>
      <c r="G2" s="398"/>
      <c r="H2" s="398"/>
      <c r="I2" s="398"/>
      <c r="J2" s="398"/>
      <c r="K2" s="398"/>
      <c r="L2" s="398"/>
    </row>
    <row r="4" spans="1:12" ht="15" customHeight="1" x14ac:dyDescent="0.3">
      <c r="A4" s="397" t="s">
        <v>73</v>
      </c>
      <c r="B4" s="397"/>
      <c r="C4" s="397"/>
      <c r="D4" s="397"/>
      <c r="E4" s="397"/>
      <c r="F4" s="397"/>
      <c r="G4" s="408" t="s">
        <v>129</v>
      </c>
      <c r="H4" s="408"/>
      <c r="I4" s="408"/>
      <c r="J4" s="408"/>
      <c r="K4" s="408"/>
      <c r="L4" s="408"/>
    </row>
    <row r="5" spans="1:12" x14ac:dyDescent="0.3">
      <c r="A5" s="58"/>
      <c r="B5" s="59"/>
      <c r="C5" s="59"/>
      <c r="D5" s="59"/>
      <c r="E5" s="59"/>
      <c r="F5" s="59"/>
    </row>
    <row r="6" spans="1:12" x14ac:dyDescent="0.3">
      <c r="A6" s="370" t="str">
        <f>+Riepilogo!$A$5</f>
        <v>Rilevazione al 02/07/2020</v>
      </c>
      <c r="B6" s="370"/>
      <c r="C6" s="370"/>
      <c r="D6" s="370"/>
      <c r="E6" s="370"/>
      <c r="F6" s="370"/>
      <c r="G6" s="395" t="str">
        <f>+Riepilogo!$A$5</f>
        <v>Rilevazione al 02/07/2020</v>
      </c>
      <c r="H6" s="395"/>
      <c r="I6" s="395"/>
      <c r="J6" s="395"/>
      <c r="K6" s="395"/>
      <c r="L6" s="395"/>
    </row>
    <row r="7" spans="1:12" x14ac:dyDescent="0.3">
      <c r="A7" s="58"/>
      <c r="B7" s="180"/>
      <c r="C7" s="181"/>
      <c r="D7" s="182"/>
      <c r="E7" s="179"/>
      <c r="F7" s="2"/>
    </row>
    <row r="8" spans="1:12" x14ac:dyDescent="0.3">
      <c r="B8" s="2"/>
      <c r="C8" s="181"/>
      <c r="D8" s="2"/>
      <c r="E8" s="2"/>
      <c r="F8" s="2"/>
      <c r="G8" s="409" t="str">
        <f>+B31</f>
        <v>Decorrenti gennaio - giugno 2020</v>
      </c>
      <c r="H8" s="409"/>
      <c r="I8" s="409"/>
      <c r="J8" s="409"/>
      <c r="K8" s="409"/>
      <c r="L8" s="409"/>
    </row>
    <row r="9" spans="1:12" x14ac:dyDescent="0.3">
      <c r="A9" s="220"/>
      <c r="B9" s="183"/>
      <c r="C9" s="184"/>
      <c r="D9" s="184"/>
      <c r="E9" s="184"/>
      <c r="F9" s="183"/>
    </row>
    <row r="10" spans="1:12" ht="30" x14ac:dyDescent="0.3">
      <c r="A10" s="240" t="s">
        <v>49</v>
      </c>
      <c r="B10" s="54" t="s">
        <v>62</v>
      </c>
      <c r="C10" s="53" t="s">
        <v>169</v>
      </c>
      <c r="D10" s="54" t="s">
        <v>40</v>
      </c>
      <c r="E10" s="54" t="s">
        <v>41</v>
      </c>
      <c r="F10" s="244" t="s">
        <v>53</v>
      </c>
    </row>
    <row r="11" spans="1:12" x14ac:dyDescent="0.3">
      <c r="A11" s="245" t="s">
        <v>51</v>
      </c>
      <c r="B11" s="185"/>
      <c r="C11" s="186"/>
      <c r="D11" s="186"/>
      <c r="E11" s="186"/>
      <c r="F11" s="246"/>
    </row>
    <row r="12" spans="1:12" x14ac:dyDescent="0.3">
      <c r="A12" s="247"/>
      <c r="B12" s="303"/>
      <c r="C12" s="3"/>
      <c r="D12" s="303"/>
      <c r="E12" s="303"/>
      <c r="F12" s="248"/>
    </row>
    <row r="13" spans="1:12" x14ac:dyDescent="0.3">
      <c r="A13" s="170"/>
      <c r="B13" s="399" t="s">
        <v>193</v>
      </c>
      <c r="C13" s="399"/>
      <c r="D13" s="399"/>
      <c r="E13" s="399"/>
      <c r="F13" s="400"/>
    </row>
    <row r="14" spans="1:12" x14ac:dyDescent="0.3">
      <c r="A14" s="249" t="s">
        <v>72</v>
      </c>
      <c r="B14" s="189">
        <v>0</v>
      </c>
      <c r="C14" s="189">
        <v>3</v>
      </c>
      <c r="D14" s="189">
        <v>2112</v>
      </c>
      <c r="E14" s="189">
        <v>1426</v>
      </c>
      <c r="F14" s="250">
        <v>3541</v>
      </c>
    </row>
    <row r="15" spans="1:12" x14ac:dyDescent="0.3">
      <c r="A15" s="249" t="s">
        <v>55</v>
      </c>
      <c r="B15" s="189">
        <v>0</v>
      </c>
      <c r="C15" s="189">
        <v>2745</v>
      </c>
      <c r="D15" s="189">
        <v>1587</v>
      </c>
      <c r="E15" s="189">
        <v>999</v>
      </c>
      <c r="F15" s="250">
        <v>5331</v>
      </c>
    </row>
    <row r="16" spans="1:12" x14ac:dyDescent="0.3">
      <c r="A16" s="249" t="s">
        <v>52</v>
      </c>
      <c r="B16" s="189">
        <v>22</v>
      </c>
      <c r="C16" s="189">
        <v>20656</v>
      </c>
      <c r="D16" s="189">
        <v>1360</v>
      </c>
      <c r="E16" s="189">
        <v>1556</v>
      </c>
      <c r="F16" s="250">
        <v>23594</v>
      </c>
    </row>
    <row r="17" spans="1:12" x14ac:dyDescent="0.3">
      <c r="A17" s="249" t="s">
        <v>181</v>
      </c>
      <c r="B17" s="189">
        <v>14672</v>
      </c>
      <c r="C17" s="189">
        <v>5328</v>
      </c>
      <c r="D17" s="189">
        <v>218</v>
      </c>
      <c r="E17" s="189">
        <v>1184</v>
      </c>
      <c r="F17" s="250">
        <v>21402</v>
      </c>
    </row>
    <row r="18" spans="1:12" x14ac:dyDescent="0.3">
      <c r="A18" s="249" t="s">
        <v>182</v>
      </c>
      <c r="B18" s="189">
        <v>1010</v>
      </c>
      <c r="C18" s="189">
        <v>0</v>
      </c>
      <c r="D18" s="189">
        <v>29</v>
      </c>
      <c r="E18" s="189">
        <v>14604</v>
      </c>
      <c r="F18" s="106">
        <v>15643</v>
      </c>
    </row>
    <row r="19" spans="1:12" s="4" customFormat="1" x14ac:dyDescent="0.3">
      <c r="A19" s="251" t="s">
        <v>42</v>
      </c>
      <c r="B19" s="190">
        <v>15704</v>
      </c>
      <c r="C19" s="190">
        <v>28732</v>
      </c>
      <c r="D19" s="190">
        <v>5306</v>
      </c>
      <c r="E19" s="190">
        <v>19769</v>
      </c>
      <c r="F19" s="252">
        <v>69511</v>
      </c>
    </row>
    <row r="20" spans="1:12" s="178" customFormat="1" x14ac:dyDescent="0.25">
      <c r="A20" s="253" t="s">
        <v>133</v>
      </c>
      <c r="B20" s="191">
        <v>67.3</v>
      </c>
      <c r="C20" s="192">
        <v>63</v>
      </c>
      <c r="D20" s="192">
        <v>55.57</v>
      </c>
      <c r="E20" s="192">
        <v>73.41</v>
      </c>
      <c r="F20" s="192">
        <v>66.36</v>
      </c>
      <c r="L20" s="223"/>
    </row>
    <row r="21" spans="1:12" s="193" customFormat="1" x14ac:dyDescent="0.3"/>
    <row r="22" spans="1:12" s="195" customFormat="1" x14ac:dyDescent="0.3">
      <c r="A22" s="170"/>
      <c r="B22" s="308"/>
      <c r="C22" s="310" t="s">
        <v>223</v>
      </c>
      <c r="D22" s="308" t="s">
        <v>229</v>
      </c>
      <c r="E22" s="308"/>
      <c r="F22" s="309"/>
    </row>
    <row r="23" spans="1:12" s="195" customFormat="1" x14ac:dyDescent="0.3">
      <c r="A23" s="249" t="s">
        <v>72</v>
      </c>
      <c r="B23" s="189">
        <v>0</v>
      </c>
      <c r="C23" s="189">
        <v>1</v>
      </c>
      <c r="D23" s="189">
        <v>1140</v>
      </c>
      <c r="E23" s="189">
        <v>786</v>
      </c>
      <c r="F23" s="250">
        <v>1927</v>
      </c>
    </row>
    <row r="24" spans="1:12" s="195" customFormat="1" x14ac:dyDescent="0.3">
      <c r="A24" s="249" t="s">
        <v>55</v>
      </c>
      <c r="B24" s="189">
        <v>0</v>
      </c>
      <c r="C24" s="189">
        <v>1104</v>
      </c>
      <c r="D24" s="189">
        <v>811</v>
      </c>
      <c r="E24" s="189">
        <v>528</v>
      </c>
      <c r="F24" s="250">
        <v>2443</v>
      </c>
    </row>
    <row r="25" spans="1:12" s="195" customFormat="1" x14ac:dyDescent="0.3">
      <c r="A25" s="249" t="s">
        <v>52</v>
      </c>
      <c r="B25" s="189">
        <v>20</v>
      </c>
      <c r="C25" s="189">
        <v>10949</v>
      </c>
      <c r="D25" s="189">
        <v>688</v>
      </c>
      <c r="E25" s="189">
        <v>825</v>
      </c>
      <c r="F25" s="250">
        <v>12482</v>
      </c>
    </row>
    <row r="26" spans="1:12" s="195" customFormat="1" x14ac:dyDescent="0.3">
      <c r="A26" s="249" t="s">
        <v>181</v>
      </c>
      <c r="B26" s="189">
        <v>2666</v>
      </c>
      <c r="C26" s="189">
        <v>3438</v>
      </c>
      <c r="D26" s="189">
        <v>115</v>
      </c>
      <c r="E26" s="189">
        <v>616</v>
      </c>
      <c r="F26" s="250">
        <v>6835</v>
      </c>
      <c r="G26" s="409" t="str">
        <f>+D22</f>
        <v>Decorrenti gennaio - giugno 2019</v>
      </c>
      <c r="H26" s="409"/>
      <c r="I26" s="409"/>
      <c r="J26" s="409"/>
      <c r="K26" s="409"/>
      <c r="L26" s="409"/>
    </row>
    <row r="27" spans="1:12" s="175" customFormat="1" x14ac:dyDescent="0.3">
      <c r="A27" s="249" t="s">
        <v>182</v>
      </c>
      <c r="B27" s="189">
        <v>548</v>
      </c>
      <c r="C27" s="189">
        <v>0</v>
      </c>
      <c r="D27" s="189">
        <v>10</v>
      </c>
      <c r="E27" s="189">
        <v>7685</v>
      </c>
      <c r="F27" s="106">
        <v>8243</v>
      </c>
    </row>
    <row r="28" spans="1:12" s="178" customFormat="1" x14ac:dyDescent="0.3">
      <c r="A28" s="251" t="s">
        <v>42</v>
      </c>
      <c r="B28" s="190">
        <v>3234</v>
      </c>
      <c r="C28" s="190">
        <v>15492</v>
      </c>
      <c r="D28" s="190">
        <v>2764</v>
      </c>
      <c r="E28" s="190">
        <v>10440</v>
      </c>
      <c r="F28" s="252">
        <v>31930</v>
      </c>
    </row>
    <row r="29" spans="1:12" x14ac:dyDescent="0.3">
      <c r="A29" s="253" t="s">
        <v>133</v>
      </c>
      <c r="B29" s="191">
        <v>67.55</v>
      </c>
      <c r="C29" s="192">
        <v>63.36</v>
      </c>
      <c r="D29" s="192">
        <v>55.44</v>
      </c>
      <c r="E29" s="192">
        <v>73.38</v>
      </c>
      <c r="F29" s="192">
        <v>66.38</v>
      </c>
      <c r="H29" s="7"/>
    </row>
    <row r="30" spans="1:12" x14ac:dyDescent="0.3">
      <c r="L30" s="6"/>
    </row>
    <row r="31" spans="1:12" x14ac:dyDescent="0.3">
      <c r="A31" s="170"/>
      <c r="B31" s="399" t="s">
        <v>230</v>
      </c>
      <c r="C31" s="399"/>
      <c r="D31" s="399"/>
      <c r="E31" s="399"/>
      <c r="F31" s="400"/>
    </row>
    <row r="32" spans="1:12" x14ac:dyDescent="0.3">
      <c r="A32" s="249" t="s">
        <v>72</v>
      </c>
      <c r="B32" s="197">
        <v>0</v>
      </c>
      <c r="C32" s="197">
        <v>2</v>
      </c>
      <c r="D32" s="197">
        <v>635</v>
      </c>
      <c r="E32" s="197">
        <v>552</v>
      </c>
      <c r="F32" s="254">
        <v>1189</v>
      </c>
    </row>
    <row r="33" spans="1:12" x14ac:dyDescent="0.3">
      <c r="A33" s="249" t="s">
        <v>55</v>
      </c>
      <c r="B33" s="197">
        <v>0</v>
      </c>
      <c r="C33" s="197">
        <v>1748</v>
      </c>
      <c r="D33" s="197">
        <v>487</v>
      </c>
      <c r="E33" s="197">
        <v>497</v>
      </c>
      <c r="F33" s="254">
        <v>2732</v>
      </c>
    </row>
    <row r="34" spans="1:12" x14ac:dyDescent="0.3">
      <c r="A34" s="249" t="s">
        <v>52</v>
      </c>
      <c r="B34" s="197">
        <v>2</v>
      </c>
      <c r="C34" s="197">
        <v>9588</v>
      </c>
      <c r="D34" s="197">
        <v>397</v>
      </c>
      <c r="E34" s="197">
        <v>799</v>
      </c>
      <c r="F34" s="254">
        <v>10786</v>
      </c>
    </row>
    <row r="35" spans="1:12" s="175" customFormat="1" x14ac:dyDescent="0.3">
      <c r="A35" s="249" t="s">
        <v>181</v>
      </c>
      <c r="B35" s="197">
        <v>12322</v>
      </c>
      <c r="C35" s="197">
        <v>1674</v>
      </c>
      <c r="D35" s="197">
        <v>75</v>
      </c>
      <c r="E35" s="197">
        <v>605</v>
      </c>
      <c r="F35" s="254">
        <v>14676</v>
      </c>
    </row>
    <row r="36" spans="1:12" s="178" customFormat="1" x14ac:dyDescent="0.3">
      <c r="A36" s="249" t="s">
        <v>182</v>
      </c>
      <c r="B36" s="197">
        <v>380</v>
      </c>
      <c r="C36" s="197">
        <v>0</v>
      </c>
      <c r="D36" s="197">
        <v>9</v>
      </c>
      <c r="E36" s="197">
        <v>7701</v>
      </c>
      <c r="F36" s="254">
        <v>8090</v>
      </c>
    </row>
    <row r="37" spans="1:12" s="4" customFormat="1" x14ac:dyDescent="0.3">
      <c r="A37" s="251" t="s">
        <v>42</v>
      </c>
      <c r="B37" s="196">
        <v>12704</v>
      </c>
      <c r="C37" s="196">
        <v>13012</v>
      </c>
      <c r="D37" s="196">
        <v>1603</v>
      </c>
      <c r="E37" s="196">
        <v>10154</v>
      </c>
      <c r="F37" s="174">
        <v>37473</v>
      </c>
    </row>
    <row r="38" spans="1:12" x14ac:dyDescent="0.3">
      <c r="A38" s="253" t="s">
        <v>133</v>
      </c>
      <c r="B38" s="191">
        <v>67.19</v>
      </c>
      <c r="C38" s="192">
        <v>62.41</v>
      </c>
      <c r="D38" s="192">
        <v>55.48</v>
      </c>
      <c r="E38" s="192">
        <v>74.2</v>
      </c>
      <c r="F38" s="192">
        <v>66.930000000000007</v>
      </c>
    </row>
    <row r="39" spans="1:12" x14ac:dyDescent="0.3">
      <c r="A39" s="255"/>
      <c r="B39" s="256"/>
      <c r="C39" s="256"/>
      <c r="D39" s="256"/>
      <c r="E39" s="256"/>
      <c r="F39" s="257"/>
    </row>
    <row r="40" spans="1:12" x14ac:dyDescent="0.3">
      <c r="A40" s="198" t="s">
        <v>79</v>
      </c>
      <c r="B40" s="194"/>
      <c r="C40" s="194"/>
      <c r="D40" s="194"/>
      <c r="E40" s="194"/>
      <c r="F40" s="194"/>
    </row>
    <row r="43" spans="1:12" x14ac:dyDescent="0.3">
      <c r="A43" s="175"/>
      <c r="B43" s="175"/>
      <c r="C43" s="175"/>
      <c r="D43" s="175"/>
      <c r="E43" s="175"/>
      <c r="F43" s="175"/>
    </row>
    <row r="44" spans="1:12" x14ac:dyDescent="0.3">
      <c r="A44" s="58" t="s">
        <v>161</v>
      </c>
      <c r="B44" s="384" t="str">
        <f>+B$1</f>
        <v>COMMERCIANTI</v>
      </c>
      <c r="C44" s="384"/>
      <c r="D44" s="384"/>
      <c r="E44" s="384"/>
      <c r="F44" s="384"/>
      <c r="G44" s="384" t="str">
        <f>+G$1</f>
        <v>COMMERCIANTI</v>
      </c>
      <c r="H44" s="384"/>
      <c r="I44" s="384"/>
      <c r="J44" s="384"/>
      <c r="K44" s="384"/>
      <c r="L44" s="384"/>
    </row>
    <row r="45" spans="1:12" ht="15.5" x14ac:dyDescent="0.35">
      <c r="A45" s="58"/>
      <c r="B45" s="407"/>
      <c r="C45" s="407"/>
      <c r="D45" s="407"/>
      <c r="E45" s="407"/>
      <c r="F45" s="407"/>
      <c r="G45" s="398"/>
      <c r="H45" s="398"/>
      <c r="I45" s="398"/>
      <c r="J45" s="398"/>
      <c r="K45" s="398"/>
      <c r="L45" s="398"/>
    </row>
    <row r="47" spans="1:12" x14ac:dyDescent="0.3">
      <c r="A47" s="397" t="s">
        <v>10</v>
      </c>
      <c r="B47" s="397"/>
      <c r="C47" s="397"/>
      <c r="D47" s="397"/>
      <c r="E47" s="397"/>
      <c r="F47" s="397"/>
      <c r="G47" s="412" t="s">
        <v>131</v>
      </c>
      <c r="H47" s="412"/>
      <c r="I47" s="412"/>
      <c r="J47" s="412"/>
      <c r="K47" s="412"/>
      <c r="L47" s="412"/>
    </row>
    <row r="48" spans="1:12" x14ac:dyDescent="0.3">
      <c r="A48" s="59"/>
      <c r="B48" s="59"/>
      <c r="C48" s="59"/>
      <c r="D48" s="59"/>
      <c r="E48" s="59"/>
      <c r="F48" s="59"/>
      <c r="G48" s="233"/>
      <c r="H48" s="233"/>
      <c r="I48" s="233"/>
      <c r="J48" s="233"/>
      <c r="K48" s="233"/>
      <c r="L48" s="233"/>
    </row>
    <row r="49" spans="1:12" x14ac:dyDescent="0.3">
      <c r="A49" s="370" t="str">
        <f>+Riepilogo!$A$5</f>
        <v>Rilevazione al 02/07/2020</v>
      </c>
      <c r="B49" s="370"/>
      <c r="C49" s="370"/>
      <c r="D49" s="370"/>
      <c r="E49" s="370"/>
      <c r="F49" s="370"/>
      <c r="G49" s="395" t="str">
        <f>+Riepilogo!$A$5</f>
        <v>Rilevazione al 02/07/2020</v>
      </c>
      <c r="H49" s="395"/>
      <c r="I49" s="395"/>
      <c r="J49" s="395"/>
      <c r="K49" s="395"/>
      <c r="L49" s="395"/>
    </row>
    <row r="50" spans="1:12" x14ac:dyDescent="0.3">
      <c r="A50" s="58"/>
      <c r="B50" s="180"/>
      <c r="C50" s="180"/>
      <c r="D50" s="180"/>
      <c r="E50" s="179"/>
      <c r="F50" s="2"/>
    </row>
    <row r="51" spans="1:12" x14ac:dyDescent="0.3">
      <c r="A51" s="140"/>
      <c r="B51" s="2"/>
      <c r="C51" s="199"/>
      <c r="D51" s="2"/>
      <c r="E51" s="2"/>
      <c r="F51" s="2"/>
    </row>
    <row r="52" spans="1:12" ht="15" customHeight="1" x14ac:dyDescent="0.3">
      <c r="A52" s="238" t="s">
        <v>54</v>
      </c>
      <c r="B52" s="183"/>
      <c r="C52" s="184"/>
      <c r="D52" s="184"/>
      <c r="E52" s="184"/>
      <c r="F52" s="183"/>
    </row>
    <row r="53" spans="1:12" ht="30" x14ac:dyDescent="0.3">
      <c r="A53" s="258" t="s">
        <v>134</v>
      </c>
      <c r="B53" s="54" t="s">
        <v>62</v>
      </c>
      <c r="C53" s="53" t="s">
        <v>169</v>
      </c>
      <c r="D53" s="54" t="s">
        <v>40</v>
      </c>
      <c r="E53" s="54" t="s">
        <v>41</v>
      </c>
      <c r="F53" s="244" t="s">
        <v>53</v>
      </c>
    </row>
    <row r="54" spans="1:12" x14ac:dyDescent="0.3">
      <c r="A54" s="259" t="s">
        <v>135</v>
      </c>
      <c r="B54" s="185"/>
      <c r="C54" s="186"/>
      <c r="D54" s="186"/>
      <c r="E54" s="186"/>
      <c r="F54" s="246"/>
    </row>
    <row r="55" spans="1:12" x14ac:dyDescent="0.3">
      <c r="A55" s="247"/>
      <c r="B55" s="303"/>
      <c r="C55" s="3"/>
      <c r="D55" s="303"/>
      <c r="E55" s="303"/>
      <c r="F55" s="248"/>
    </row>
    <row r="56" spans="1:12" x14ac:dyDescent="0.3">
      <c r="A56" s="260"/>
      <c r="B56" s="401" t="str">
        <f>+B13</f>
        <v>Decorrenti ANNO 2019</v>
      </c>
      <c r="C56" s="401"/>
      <c r="D56" s="401"/>
      <c r="E56" s="401"/>
      <c r="F56" s="402"/>
    </row>
    <row r="57" spans="1:12" x14ac:dyDescent="0.3">
      <c r="A57" s="261" t="s">
        <v>81</v>
      </c>
      <c r="B57" s="197">
        <v>2204</v>
      </c>
      <c r="C57" s="197">
        <v>146</v>
      </c>
      <c r="D57" s="197">
        <v>1470</v>
      </c>
      <c r="E57" s="197">
        <v>6979</v>
      </c>
      <c r="F57" s="254">
        <v>10799</v>
      </c>
    </row>
    <row r="58" spans="1:12" x14ac:dyDescent="0.3">
      <c r="A58" s="261" t="s">
        <v>82</v>
      </c>
      <c r="B58" s="197">
        <v>9003</v>
      </c>
      <c r="C58" s="197">
        <v>6230</v>
      </c>
      <c r="D58" s="197">
        <v>3110</v>
      </c>
      <c r="E58" s="197">
        <v>11247</v>
      </c>
      <c r="F58" s="254">
        <v>29590</v>
      </c>
    </row>
    <row r="59" spans="1:12" x14ac:dyDescent="0.3">
      <c r="A59" s="261" t="s">
        <v>83</v>
      </c>
      <c r="B59" s="197">
        <v>2727</v>
      </c>
      <c r="C59" s="197">
        <v>11084</v>
      </c>
      <c r="D59" s="197">
        <v>548</v>
      </c>
      <c r="E59" s="197">
        <v>1152</v>
      </c>
      <c r="F59" s="254">
        <v>15511</v>
      </c>
    </row>
    <row r="60" spans="1:12" x14ac:dyDescent="0.3">
      <c r="A60" s="261" t="s">
        <v>84</v>
      </c>
      <c r="B60" s="197">
        <v>890</v>
      </c>
      <c r="C60" s="197">
        <v>5346</v>
      </c>
      <c r="D60" s="197">
        <v>124</v>
      </c>
      <c r="E60" s="197">
        <v>302</v>
      </c>
      <c r="F60" s="254">
        <v>6662</v>
      </c>
    </row>
    <row r="61" spans="1:12" x14ac:dyDescent="0.3">
      <c r="A61" s="261" t="s">
        <v>85</v>
      </c>
      <c r="B61" s="197">
        <v>674</v>
      </c>
      <c r="C61" s="197">
        <v>3944</v>
      </c>
      <c r="D61" s="197">
        <v>45</v>
      </c>
      <c r="E61" s="197">
        <v>77</v>
      </c>
      <c r="F61" s="254">
        <v>4740</v>
      </c>
    </row>
    <row r="62" spans="1:12" x14ac:dyDescent="0.3">
      <c r="A62" s="261" t="s">
        <v>86</v>
      </c>
      <c r="B62" s="197">
        <v>206</v>
      </c>
      <c r="C62" s="197">
        <v>1982</v>
      </c>
      <c r="D62" s="197">
        <v>9</v>
      </c>
      <c r="E62" s="197">
        <v>12</v>
      </c>
      <c r="F62" s="254">
        <v>2209</v>
      </c>
    </row>
    <row r="63" spans="1:12" x14ac:dyDescent="0.3">
      <c r="A63" s="262"/>
      <c r="B63" s="197"/>
      <c r="C63" s="197"/>
      <c r="D63" s="197"/>
      <c r="E63" s="197"/>
      <c r="F63" s="263"/>
    </row>
    <row r="64" spans="1:12" x14ac:dyDescent="0.3">
      <c r="A64" s="251" t="s">
        <v>42</v>
      </c>
      <c r="B64" s="190">
        <v>15704</v>
      </c>
      <c r="C64" s="190">
        <v>28732</v>
      </c>
      <c r="D64" s="190">
        <v>5306</v>
      </c>
      <c r="E64" s="190">
        <v>19769</v>
      </c>
      <c r="F64" s="252">
        <v>69511</v>
      </c>
    </row>
    <row r="65" spans="1:6" s="4" customFormat="1" x14ac:dyDescent="0.3"/>
    <row r="66" spans="1:6" x14ac:dyDescent="0.3">
      <c r="A66" s="260"/>
      <c r="B66" s="187"/>
      <c r="C66" s="310" t="str">
        <f>+C22</f>
        <v>di cui:</v>
      </c>
      <c r="D66" s="307" t="str">
        <f>+D22</f>
        <v>Decorrenti gennaio - giugno 2019</v>
      </c>
      <c r="E66" s="303"/>
      <c r="F66" s="305"/>
    </row>
    <row r="67" spans="1:6" x14ac:dyDescent="0.3">
      <c r="A67" s="261" t="s">
        <v>81</v>
      </c>
      <c r="B67" s="197">
        <v>655</v>
      </c>
      <c r="C67" s="197">
        <v>79</v>
      </c>
      <c r="D67" s="197">
        <v>745</v>
      </c>
      <c r="E67" s="197">
        <v>3733</v>
      </c>
      <c r="F67" s="254">
        <v>5212</v>
      </c>
    </row>
    <row r="68" spans="1:6" x14ac:dyDescent="0.3">
      <c r="A68" s="261" t="s">
        <v>82</v>
      </c>
      <c r="B68" s="197">
        <v>1628</v>
      </c>
      <c r="C68" s="197">
        <v>3466</v>
      </c>
      <c r="D68" s="197">
        <v>1626</v>
      </c>
      <c r="E68" s="197">
        <v>5915</v>
      </c>
      <c r="F68" s="254">
        <v>12635</v>
      </c>
    </row>
    <row r="69" spans="1:6" x14ac:dyDescent="0.3">
      <c r="A69" s="261" t="s">
        <v>83</v>
      </c>
      <c r="B69" s="197">
        <v>599</v>
      </c>
      <c r="C69" s="197">
        <v>6015</v>
      </c>
      <c r="D69" s="197">
        <v>289</v>
      </c>
      <c r="E69" s="197">
        <v>596</v>
      </c>
      <c r="F69" s="254">
        <v>7499</v>
      </c>
    </row>
    <row r="70" spans="1:6" x14ac:dyDescent="0.3">
      <c r="A70" s="261" t="s">
        <v>84</v>
      </c>
      <c r="B70" s="197">
        <v>161</v>
      </c>
      <c r="C70" s="197">
        <v>2885</v>
      </c>
      <c r="D70" s="197">
        <v>71</v>
      </c>
      <c r="E70" s="197">
        <v>148</v>
      </c>
      <c r="F70" s="254">
        <v>3265</v>
      </c>
    </row>
    <row r="71" spans="1:6" x14ac:dyDescent="0.3">
      <c r="A71" s="261" t="s">
        <v>85</v>
      </c>
      <c r="B71" s="197">
        <v>148</v>
      </c>
      <c r="C71" s="197">
        <v>2048</v>
      </c>
      <c r="D71" s="197">
        <v>26</v>
      </c>
      <c r="E71" s="197">
        <v>42</v>
      </c>
      <c r="F71" s="254">
        <v>2264</v>
      </c>
    </row>
    <row r="72" spans="1:6" x14ac:dyDescent="0.3">
      <c r="A72" s="261" t="s">
        <v>86</v>
      </c>
      <c r="B72" s="197">
        <v>43</v>
      </c>
      <c r="C72" s="197">
        <v>999</v>
      </c>
      <c r="D72" s="197">
        <v>7</v>
      </c>
      <c r="E72" s="197">
        <v>6</v>
      </c>
      <c r="F72" s="254">
        <v>1055</v>
      </c>
    </row>
    <row r="73" spans="1:6" x14ac:dyDescent="0.3">
      <c r="A73" s="262"/>
      <c r="B73" s="197"/>
      <c r="C73" s="197"/>
      <c r="D73" s="197"/>
      <c r="E73" s="197"/>
      <c r="F73" s="263"/>
    </row>
    <row r="74" spans="1:6" x14ac:dyDescent="0.3">
      <c r="A74" s="251" t="s">
        <v>42</v>
      </c>
      <c r="B74" s="190">
        <v>3234</v>
      </c>
      <c r="C74" s="190">
        <v>15492</v>
      </c>
      <c r="D74" s="190">
        <v>2764</v>
      </c>
      <c r="E74" s="190">
        <v>10440</v>
      </c>
      <c r="F74" s="252">
        <v>31930</v>
      </c>
    </row>
    <row r="75" spans="1:6" s="4" customFormat="1" x14ac:dyDescent="0.3">
      <c r="A75" s="260"/>
      <c r="B75" s="194"/>
      <c r="C75" s="194"/>
      <c r="D75" s="194"/>
      <c r="E75" s="194"/>
      <c r="F75" s="264"/>
    </row>
    <row r="76" spans="1:6" s="4" customFormat="1" x14ac:dyDescent="0.3">
      <c r="A76" s="260"/>
      <c r="B76" s="401" t="str">
        <f>+B31</f>
        <v>Decorrenti gennaio - giugno 2020</v>
      </c>
      <c r="C76" s="401"/>
      <c r="D76" s="401"/>
      <c r="E76" s="401"/>
      <c r="F76" s="402"/>
    </row>
    <row r="77" spans="1:6" s="4" customFormat="1" x14ac:dyDescent="0.3">
      <c r="A77" s="261" t="s">
        <v>81</v>
      </c>
      <c r="B77" s="197">
        <v>1280</v>
      </c>
      <c r="C77" s="197">
        <v>68</v>
      </c>
      <c r="D77" s="197">
        <v>453</v>
      </c>
      <c r="E77" s="197">
        <v>3299</v>
      </c>
      <c r="F77" s="254">
        <v>5100</v>
      </c>
    </row>
    <row r="78" spans="1:6" s="4" customFormat="1" x14ac:dyDescent="0.3">
      <c r="A78" s="261" t="s">
        <v>82</v>
      </c>
      <c r="B78" s="197">
        <v>7652</v>
      </c>
      <c r="C78" s="197">
        <v>3122</v>
      </c>
      <c r="D78" s="197">
        <v>919</v>
      </c>
      <c r="E78" s="197">
        <v>5904</v>
      </c>
      <c r="F78" s="254">
        <v>17597</v>
      </c>
    </row>
    <row r="79" spans="1:6" s="4" customFormat="1" x14ac:dyDescent="0.3">
      <c r="A79" s="261" t="s">
        <v>83</v>
      </c>
      <c r="B79" s="197">
        <v>2353</v>
      </c>
      <c r="C79" s="197">
        <v>4842</v>
      </c>
      <c r="D79" s="197">
        <v>173</v>
      </c>
      <c r="E79" s="197">
        <v>700</v>
      </c>
      <c r="F79" s="254">
        <v>8068</v>
      </c>
    </row>
    <row r="80" spans="1:6" s="4" customFormat="1" x14ac:dyDescent="0.3">
      <c r="A80" s="261" t="s">
        <v>84</v>
      </c>
      <c r="B80" s="197">
        <v>765</v>
      </c>
      <c r="C80" s="197">
        <v>2342</v>
      </c>
      <c r="D80" s="197">
        <v>32</v>
      </c>
      <c r="E80" s="197">
        <v>185</v>
      </c>
      <c r="F80" s="254">
        <v>3324</v>
      </c>
    </row>
    <row r="81" spans="1:12" s="4" customFormat="1" x14ac:dyDescent="0.3">
      <c r="A81" s="261" t="s">
        <v>85</v>
      </c>
      <c r="B81" s="197">
        <v>488</v>
      </c>
      <c r="C81" s="197">
        <v>1704</v>
      </c>
      <c r="D81" s="197">
        <v>21</v>
      </c>
      <c r="E81" s="197">
        <v>60</v>
      </c>
      <c r="F81" s="254">
        <v>2273</v>
      </c>
    </row>
    <row r="82" spans="1:12" s="4" customFormat="1" x14ac:dyDescent="0.3">
      <c r="A82" s="261" t="s">
        <v>86</v>
      </c>
      <c r="B82" s="197">
        <v>166</v>
      </c>
      <c r="C82" s="197">
        <v>934</v>
      </c>
      <c r="D82" s="197">
        <v>5</v>
      </c>
      <c r="E82" s="197">
        <v>6</v>
      </c>
      <c r="F82" s="254">
        <v>1111</v>
      </c>
    </row>
    <row r="83" spans="1:12" s="4" customFormat="1" x14ac:dyDescent="0.3">
      <c r="A83" s="262"/>
      <c r="B83" s="197"/>
      <c r="C83" s="197"/>
      <c r="D83" s="197"/>
      <c r="E83" s="197"/>
      <c r="F83" s="263"/>
    </row>
    <row r="84" spans="1:12" s="4" customFormat="1" x14ac:dyDescent="0.3">
      <c r="A84" s="265" t="s">
        <v>42</v>
      </c>
      <c r="B84" s="266">
        <v>12704</v>
      </c>
      <c r="C84" s="266">
        <v>13012</v>
      </c>
      <c r="D84" s="266">
        <v>1603</v>
      </c>
      <c r="E84" s="266">
        <v>10154</v>
      </c>
      <c r="F84" s="267">
        <v>37473</v>
      </c>
    </row>
    <row r="85" spans="1:12" s="4" customFormat="1" x14ac:dyDescent="0.3">
      <c r="A85" s="1"/>
      <c r="B85" s="93"/>
      <c r="C85" s="93"/>
      <c r="D85" s="93"/>
      <c r="E85" s="93"/>
      <c r="F85" s="93"/>
    </row>
    <row r="86" spans="1:12" x14ac:dyDescent="0.3">
      <c r="A86" s="58" t="s">
        <v>207</v>
      </c>
      <c r="B86" s="384" t="str">
        <f>+B$1</f>
        <v>COMMERCIANTI</v>
      </c>
      <c r="C86" s="384"/>
      <c r="D86" s="384"/>
      <c r="E86" s="384"/>
      <c r="F86" s="384"/>
      <c r="G86" s="384" t="str">
        <f>+G$1</f>
        <v>COMMERCIANTI</v>
      </c>
      <c r="H86" s="384"/>
      <c r="I86" s="384"/>
      <c r="J86" s="384"/>
      <c r="K86" s="384"/>
      <c r="L86" s="384"/>
    </row>
    <row r="87" spans="1:12" ht="15.5" x14ac:dyDescent="0.35">
      <c r="A87" s="58"/>
      <c r="B87" s="407"/>
      <c r="C87" s="407"/>
      <c r="D87" s="407"/>
      <c r="E87" s="407"/>
      <c r="F87" s="407"/>
      <c r="G87" s="398"/>
      <c r="H87" s="398"/>
      <c r="I87" s="398"/>
      <c r="J87" s="398"/>
      <c r="K87" s="398"/>
      <c r="L87" s="398"/>
    </row>
    <row r="89" spans="1:12" ht="15" customHeight="1" x14ac:dyDescent="0.3">
      <c r="A89" s="408" t="s">
        <v>78</v>
      </c>
      <c r="B89" s="408"/>
      <c r="C89" s="408"/>
      <c r="D89" s="408"/>
      <c r="E89" s="408"/>
      <c r="F89" s="408"/>
      <c r="G89" s="412" t="s">
        <v>194</v>
      </c>
      <c r="H89" s="412"/>
      <c r="I89" s="412"/>
      <c r="J89" s="412"/>
      <c r="K89" s="412"/>
      <c r="L89" s="412"/>
    </row>
    <row r="90" spans="1:12" x14ac:dyDescent="0.3">
      <c r="A90" s="58"/>
      <c r="B90" s="202"/>
      <c r="C90" s="203"/>
      <c r="D90" s="2"/>
      <c r="E90" s="2"/>
      <c r="F90" s="2"/>
      <c r="G90" s="233"/>
      <c r="H90" s="233"/>
      <c r="I90" s="233"/>
      <c r="J90" s="233"/>
      <c r="K90" s="233"/>
      <c r="L90" s="233"/>
    </row>
    <row r="91" spans="1:12" x14ac:dyDescent="0.3">
      <c r="A91" s="370" t="str">
        <f>+Riepilogo!$A$5</f>
        <v>Rilevazione al 02/07/2020</v>
      </c>
      <c r="B91" s="370"/>
      <c r="C91" s="370"/>
      <c r="D91" s="370"/>
      <c r="E91" s="370"/>
      <c r="F91" s="370"/>
      <c r="G91" s="395" t="str">
        <f>+Riepilogo!$A$5</f>
        <v>Rilevazione al 02/07/2020</v>
      </c>
      <c r="H91" s="395"/>
      <c r="I91" s="395"/>
      <c r="J91" s="395"/>
      <c r="K91" s="395"/>
      <c r="L91" s="395"/>
    </row>
    <row r="92" spans="1:12" ht="15.75" customHeight="1" x14ac:dyDescent="0.3">
      <c r="A92" s="4"/>
      <c r="B92" s="4"/>
      <c r="C92" s="4"/>
      <c r="D92" s="4"/>
      <c r="E92" s="4"/>
      <c r="F92" s="4"/>
      <c r="G92" s="229"/>
      <c r="H92" s="229"/>
      <c r="I92" s="231"/>
      <c r="J92" s="230"/>
      <c r="K92" s="229"/>
      <c r="L92" s="229"/>
    </row>
    <row r="93" spans="1:12" s="4" customFormat="1" ht="15" customHeight="1" x14ac:dyDescent="0.3">
      <c r="A93" s="1"/>
      <c r="B93" s="93"/>
      <c r="C93" s="93"/>
      <c r="D93" s="93"/>
      <c r="E93" s="93"/>
      <c r="F93" s="93"/>
      <c r="G93" s="409" t="str">
        <f>+B112</f>
        <v>Decorrenti gennaio - giugno 2020</v>
      </c>
      <c r="H93" s="409"/>
      <c r="I93" s="409"/>
      <c r="J93" s="409"/>
      <c r="K93" s="409"/>
      <c r="L93" s="409"/>
    </row>
    <row r="94" spans="1:12" s="201" customFormat="1" x14ac:dyDescent="0.3">
      <c r="A94" s="220"/>
      <c r="B94" s="183"/>
      <c r="C94" s="184"/>
      <c r="D94" s="184"/>
      <c r="E94" s="184"/>
      <c r="F94" s="183"/>
    </row>
    <row r="95" spans="1:12" ht="28.5" customHeight="1" x14ac:dyDescent="0.3">
      <c r="A95" s="273" t="s">
        <v>170</v>
      </c>
      <c r="B95" s="54" t="s">
        <v>62</v>
      </c>
      <c r="C95" s="53" t="s">
        <v>169</v>
      </c>
      <c r="D95" s="54" t="s">
        <v>40</v>
      </c>
      <c r="E95" s="54" t="s">
        <v>41</v>
      </c>
      <c r="F95" s="244" t="s">
        <v>53</v>
      </c>
    </row>
    <row r="96" spans="1:12" x14ac:dyDescent="0.3">
      <c r="A96" s="268"/>
      <c r="B96" s="185"/>
      <c r="C96" s="186"/>
      <c r="D96" s="186"/>
      <c r="E96" s="186"/>
      <c r="F96" s="246"/>
    </row>
    <row r="97" spans="1:12" ht="15" customHeight="1" x14ac:dyDescent="0.3">
      <c r="A97" s="260"/>
      <c r="B97" s="187"/>
      <c r="C97" s="188"/>
      <c r="D97" s="188"/>
      <c r="E97" s="303"/>
      <c r="F97" s="305"/>
    </row>
    <row r="98" spans="1:12" x14ac:dyDescent="0.3">
      <c r="A98" s="260"/>
      <c r="B98" s="410" t="str">
        <f>+B13</f>
        <v>Decorrenti ANNO 2019</v>
      </c>
      <c r="C98" s="410"/>
      <c r="D98" s="410"/>
      <c r="E98" s="410"/>
      <c r="F98" s="411"/>
    </row>
    <row r="99" spans="1:12" ht="15" customHeight="1" x14ac:dyDescent="0.3">
      <c r="A99" s="249"/>
      <c r="B99" s="127"/>
      <c r="C99" s="189"/>
      <c r="D99" s="189"/>
      <c r="E99" s="189"/>
      <c r="F99" s="106"/>
    </row>
    <row r="100" spans="1:12" x14ac:dyDescent="0.3">
      <c r="A100" s="249" t="s">
        <v>178</v>
      </c>
      <c r="B100" s="127">
        <v>15125</v>
      </c>
      <c r="C100" s="189">
        <v>26880</v>
      </c>
      <c r="D100" s="189">
        <v>4604</v>
      </c>
      <c r="E100" s="189">
        <v>19489</v>
      </c>
      <c r="F100" s="106">
        <v>66098</v>
      </c>
    </row>
    <row r="101" spans="1:12" x14ac:dyDescent="0.3">
      <c r="A101" s="249" t="s">
        <v>56</v>
      </c>
      <c r="B101" s="127">
        <v>579</v>
      </c>
      <c r="C101" s="189">
        <v>1852</v>
      </c>
      <c r="D101" s="189">
        <v>702</v>
      </c>
      <c r="E101" s="189">
        <v>280</v>
      </c>
      <c r="F101" s="106">
        <v>3413</v>
      </c>
    </row>
    <row r="102" spans="1:12" x14ac:dyDescent="0.3">
      <c r="A102" s="262"/>
      <c r="B102" s="127"/>
      <c r="C102" s="189"/>
      <c r="D102" s="189"/>
      <c r="E102" s="189"/>
      <c r="F102" s="106"/>
    </row>
    <row r="103" spans="1:12" x14ac:dyDescent="0.3">
      <c r="A103" s="269" t="s">
        <v>42</v>
      </c>
      <c r="B103" s="205">
        <v>15704</v>
      </c>
      <c r="C103" s="206">
        <v>28732</v>
      </c>
      <c r="D103" s="206">
        <v>5306</v>
      </c>
      <c r="E103" s="206">
        <v>19769</v>
      </c>
      <c r="F103" s="270">
        <v>69511</v>
      </c>
    </row>
    <row r="105" spans="1:12" x14ac:dyDescent="0.3">
      <c r="A105" s="260"/>
      <c r="B105" s="303"/>
      <c r="C105" s="315" t="str">
        <f>+C22</f>
        <v>di cui:</v>
      </c>
      <c r="D105" s="314" t="str">
        <f>+D22</f>
        <v>Decorrenti gennaio - giugno 2019</v>
      </c>
      <c r="E105" s="303"/>
      <c r="F105" s="305"/>
    </row>
    <row r="106" spans="1:12" x14ac:dyDescent="0.3">
      <c r="A106" s="249"/>
      <c r="B106" s="127"/>
      <c r="C106" s="189"/>
      <c r="D106" s="189"/>
      <c r="E106" s="189"/>
      <c r="F106" s="106"/>
    </row>
    <row r="107" spans="1:12" x14ac:dyDescent="0.3">
      <c r="A107" s="249" t="s">
        <v>178</v>
      </c>
      <c r="B107" s="127">
        <v>3027</v>
      </c>
      <c r="C107" s="189">
        <v>14543</v>
      </c>
      <c r="D107" s="189">
        <v>2396</v>
      </c>
      <c r="E107" s="189">
        <v>10282</v>
      </c>
      <c r="F107" s="106">
        <v>30248</v>
      </c>
    </row>
    <row r="108" spans="1:12" x14ac:dyDescent="0.3">
      <c r="A108" s="249" t="s">
        <v>56</v>
      </c>
      <c r="B108" s="127">
        <v>207</v>
      </c>
      <c r="C108" s="189">
        <v>949</v>
      </c>
      <c r="D108" s="189">
        <v>368</v>
      </c>
      <c r="E108" s="189">
        <v>158</v>
      </c>
      <c r="F108" s="106">
        <v>1682</v>
      </c>
      <c r="G108" s="409" t="str">
        <f>+D105</f>
        <v>Decorrenti gennaio - giugno 2019</v>
      </c>
      <c r="H108" s="409"/>
      <c r="I108" s="409"/>
      <c r="J108" s="409"/>
      <c r="K108" s="409"/>
      <c r="L108" s="409"/>
    </row>
    <row r="109" spans="1:12" x14ac:dyDescent="0.3">
      <c r="A109" s="262"/>
      <c r="B109" s="127"/>
      <c r="C109" s="189"/>
      <c r="D109" s="189"/>
      <c r="E109" s="189"/>
      <c r="F109" s="106"/>
    </row>
    <row r="110" spans="1:12" x14ac:dyDescent="0.3">
      <c r="A110" s="269" t="s">
        <v>42</v>
      </c>
      <c r="B110" s="205">
        <v>3234</v>
      </c>
      <c r="C110" s="206">
        <v>15492</v>
      </c>
      <c r="D110" s="206">
        <v>2764</v>
      </c>
      <c r="E110" s="206">
        <v>10440</v>
      </c>
      <c r="F110" s="270">
        <v>31930</v>
      </c>
    </row>
    <row r="112" spans="1:12" x14ac:dyDescent="0.3">
      <c r="A112" s="249"/>
      <c r="B112" s="404" t="str">
        <f>+B31</f>
        <v>Decorrenti gennaio - giugno 2020</v>
      </c>
      <c r="C112" s="405"/>
      <c r="D112" s="405"/>
      <c r="E112" s="405"/>
      <c r="F112" s="406"/>
    </row>
    <row r="113" spans="1:12" x14ac:dyDescent="0.3">
      <c r="A113" s="249"/>
      <c r="B113" s="197"/>
      <c r="C113" s="197"/>
      <c r="D113" s="197"/>
      <c r="E113" s="197"/>
      <c r="F113" s="254"/>
    </row>
    <row r="114" spans="1:12" x14ac:dyDescent="0.3">
      <c r="A114" s="249" t="s">
        <v>178</v>
      </c>
      <c r="B114" s="197">
        <v>12364</v>
      </c>
      <c r="C114" s="197">
        <v>12069</v>
      </c>
      <c r="D114" s="197">
        <v>1360</v>
      </c>
      <c r="E114" s="197">
        <v>10019</v>
      </c>
      <c r="F114" s="254">
        <v>35812</v>
      </c>
    </row>
    <row r="115" spans="1:12" x14ac:dyDescent="0.3">
      <c r="A115" s="249" t="s">
        <v>56</v>
      </c>
      <c r="B115" s="197">
        <v>340</v>
      </c>
      <c r="C115" s="197">
        <v>943</v>
      </c>
      <c r="D115" s="197">
        <v>243</v>
      </c>
      <c r="E115" s="197">
        <v>135</v>
      </c>
      <c r="F115" s="254">
        <v>1661</v>
      </c>
    </row>
    <row r="116" spans="1:12" x14ac:dyDescent="0.3">
      <c r="A116" s="262"/>
      <c r="B116" s="197"/>
      <c r="C116" s="197"/>
      <c r="D116" s="197"/>
      <c r="E116" s="197"/>
      <c r="F116" s="263"/>
    </row>
    <row r="117" spans="1:12" ht="15" customHeight="1" x14ac:dyDescent="0.3">
      <c r="A117" s="265" t="s">
        <v>42</v>
      </c>
      <c r="B117" s="266">
        <v>12704</v>
      </c>
      <c r="C117" s="266">
        <v>13012</v>
      </c>
      <c r="D117" s="266">
        <v>1603</v>
      </c>
      <c r="E117" s="266">
        <v>10154</v>
      </c>
      <c r="F117" s="267">
        <v>37473</v>
      </c>
    </row>
    <row r="118" spans="1:12" ht="86" customHeight="1" x14ac:dyDescent="0.3">
      <c r="A118" s="403" t="s">
        <v>179</v>
      </c>
      <c r="B118" s="403"/>
      <c r="C118" s="403"/>
      <c r="D118" s="403"/>
      <c r="E118" s="403"/>
      <c r="F118" s="403"/>
    </row>
    <row r="119" spans="1:12" x14ac:dyDescent="0.3">
      <c r="B119" s="194"/>
      <c r="C119" s="194"/>
      <c r="D119" s="194"/>
      <c r="E119" s="194"/>
      <c r="F119" s="194"/>
    </row>
    <row r="120" spans="1:12" s="113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58" t="s">
        <v>208</v>
      </c>
      <c r="B123" s="384" t="str">
        <f>+B$1</f>
        <v>COMMERCIANTI</v>
      </c>
      <c r="C123" s="384"/>
      <c r="D123" s="384"/>
      <c r="E123" s="384"/>
      <c r="F123" s="384"/>
      <c r="G123" s="384" t="str">
        <f>+G$1</f>
        <v>COMMERCIANTI</v>
      </c>
      <c r="H123" s="384"/>
      <c r="I123" s="384"/>
      <c r="J123" s="384"/>
      <c r="K123" s="384"/>
      <c r="L123" s="384"/>
    </row>
    <row r="124" spans="1:12" ht="15.5" x14ac:dyDescent="0.35">
      <c r="A124" s="58"/>
      <c r="B124" s="407"/>
      <c r="C124" s="407"/>
      <c r="D124" s="407"/>
      <c r="E124" s="407"/>
      <c r="F124" s="407"/>
      <c r="G124" s="398"/>
      <c r="H124" s="398"/>
      <c r="I124" s="398"/>
      <c r="J124" s="398"/>
      <c r="K124" s="398"/>
      <c r="L124" s="398"/>
    </row>
    <row r="126" spans="1:12" x14ac:dyDescent="0.3">
      <c r="A126" s="397" t="s">
        <v>13</v>
      </c>
      <c r="B126" s="397"/>
      <c r="C126" s="397"/>
      <c r="D126" s="397"/>
      <c r="E126" s="397"/>
      <c r="F126" s="397"/>
      <c r="G126" s="412" t="s">
        <v>195</v>
      </c>
      <c r="H126" s="412"/>
      <c r="I126" s="412"/>
      <c r="J126" s="412"/>
      <c r="K126" s="412"/>
      <c r="L126" s="412"/>
    </row>
    <row r="128" spans="1:12" ht="15.75" customHeight="1" x14ac:dyDescent="0.3">
      <c r="A128" s="370" t="str">
        <f>+Riepilogo!$A$5</f>
        <v>Rilevazione al 02/07/2020</v>
      </c>
      <c r="B128" s="370"/>
      <c r="C128" s="370"/>
      <c r="D128" s="370"/>
      <c r="E128" s="370"/>
      <c r="F128" s="370"/>
      <c r="G128" s="395" t="str">
        <f>+Riepilogo!$A$5</f>
        <v>Rilevazione al 02/07/2020</v>
      </c>
      <c r="H128" s="395"/>
      <c r="I128" s="395"/>
      <c r="J128" s="395"/>
      <c r="K128" s="395"/>
      <c r="L128" s="395"/>
    </row>
    <row r="130" spans="1:12" x14ac:dyDescent="0.3">
      <c r="G130" s="384" t="str">
        <f>+B147</f>
        <v>Decorrenti gennaio - giugno 2020</v>
      </c>
      <c r="H130" s="384"/>
      <c r="I130" s="384"/>
      <c r="J130" s="384"/>
      <c r="K130" s="384"/>
      <c r="L130" s="384"/>
    </row>
    <row r="131" spans="1:12" s="4" customFormat="1" ht="15" customHeight="1" x14ac:dyDescent="0.3">
      <c r="A131" s="220"/>
      <c r="B131" s="183"/>
      <c r="C131" s="184"/>
      <c r="D131" s="184"/>
      <c r="E131" s="184"/>
      <c r="F131" s="183"/>
    </row>
    <row r="132" spans="1:12" s="201" customFormat="1" ht="30" x14ac:dyDescent="0.3">
      <c r="A132" s="240" t="s">
        <v>64</v>
      </c>
      <c r="B132" s="54" t="s">
        <v>62</v>
      </c>
      <c r="C132" s="53" t="s">
        <v>169</v>
      </c>
      <c r="D132" s="54" t="s">
        <v>40</v>
      </c>
      <c r="E132" s="54" t="s">
        <v>41</v>
      </c>
      <c r="F132" s="244" t="s">
        <v>53</v>
      </c>
    </row>
    <row r="133" spans="1:12" x14ac:dyDescent="0.3">
      <c r="A133" s="268"/>
      <c r="B133" s="185"/>
      <c r="C133" s="186"/>
      <c r="D133" s="186"/>
      <c r="E133" s="186"/>
      <c r="F133" s="246"/>
      <c r="H133" s="234"/>
      <c r="I133" s="234"/>
      <c r="J133" s="234"/>
      <c r="K133" s="234"/>
      <c r="L133" s="234"/>
    </row>
    <row r="134" spans="1:12" ht="15" customHeight="1" x14ac:dyDescent="0.3">
      <c r="A134" s="247"/>
      <c r="B134" s="303"/>
      <c r="C134" s="204"/>
      <c r="D134" s="303"/>
      <c r="E134" s="303"/>
      <c r="F134" s="248"/>
      <c r="I134" s="306"/>
      <c r="J134" s="306"/>
      <c r="K134" s="306"/>
    </row>
    <row r="135" spans="1:12" x14ac:dyDescent="0.3">
      <c r="A135" s="260"/>
      <c r="B135" s="399" t="str">
        <f>+B13</f>
        <v>Decorrenti ANNO 2019</v>
      </c>
      <c r="C135" s="399"/>
      <c r="D135" s="399"/>
      <c r="E135" s="399"/>
      <c r="F135" s="400"/>
    </row>
    <row r="136" spans="1:12" ht="15.75" customHeight="1" x14ac:dyDescent="0.3">
      <c r="A136" s="249" t="s">
        <v>58</v>
      </c>
      <c r="B136" s="197">
        <v>8889</v>
      </c>
      <c r="C136" s="197">
        <v>20901</v>
      </c>
      <c r="D136" s="197">
        <v>3322</v>
      </c>
      <c r="E136" s="197">
        <v>4211</v>
      </c>
      <c r="F136" s="254">
        <v>37323</v>
      </c>
    </row>
    <row r="137" spans="1:12" ht="15" customHeight="1" x14ac:dyDescent="0.3">
      <c r="A137" s="249" t="s">
        <v>59</v>
      </c>
      <c r="B137" s="197">
        <v>6815</v>
      </c>
      <c r="C137" s="197">
        <v>7831</v>
      </c>
      <c r="D137" s="197">
        <v>1984</v>
      </c>
      <c r="E137" s="197">
        <v>15558</v>
      </c>
      <c r="F137" s="254">
        <v>32188</v>
      </c>
    </row>
    <row r="138" spans="1:12" s="4" customFormat="1" x14ac:dyDescent="0.3">
      <c r="A138" s="274"/>
      <c r="B138" s="208"/>
      <c r="C138" s="208"/>
      <c r="D138" s="208"/>
      <c r="E138" s="208"/>
      <c r="F138" s="275"/>
    </row>
    <row r="139" spans="1:12" x14ac:dyDescent="0.3">
      <c r="A139" s="269" t="s">
        <v>42</v>
      </c>
      <c r="B139" s="205">
        <v>15704</v>
      </c>
      <c r="C139" s="206">
        <v>28732</v>
      </c>
      <c r="D139" s="206">
        <v>5306</v>
      </c>
      <c r="E139" s="206">
        <v>19769</v>
      </c>
      <c r="F139" s="270">
        <v>69511</v>
      </c>
      <c r="G139" s="209"/>
    </row>
    <row r="140" spans="1:12" x14ac:dyDescent="0.3">
      <c r="A140" s="170"/>
      <c r="B140" s="3"/>
      <c r="C140" s="3"/>
      <c r="D140" s="3"/>
      <c r="E140" s="3"/>
      <c r="F140" s="148"/>
    </row>
    <row r="141" spans="1:12" x14ac:dyDescent="0.3">
      <c r="A141" s="260"/>
      <c r="B141" s="187"/>
      <c r="C141" s="310" t="str">
        <f>+C22</f>
        <v>di cui:</v>
      </c>
      <c r="D141" s="307" t="str">
        <f>+D22</f>
        <v>Decorrenti gennaio - giugno 2019</v>
      </c>
      <c r="E141" s="303"/>
      <c r="F141" s="305"/>
      <c r="G141" s="178"/>
    </row>
    <row r="142" spans="1:12" x14ac:dyDescent="0.3">
      <c r="A142" s="249" t="s">
        <v>58</v>
      </c>
      <c r="B142" s="197">
        <v>1964</v>
      </c>
      <c r="C142" s="197">
        <v>11749</v>
      </c>
      <c r="D142" s="197">
        <v>1738</v>
      </c>
      <c r="E142" s="197">
        <v>2244</v>
      </c>
      <c r="F142" s="254">
        <v>17695</v>
      </c>
    </row>
    <row r="143" spans="1:12" x14ac:dyDescent="0.3">
      <c r="A143" s="249" t="s">
        <v>59</v>
      </c>
      <c r="B143" s="197">
        <v>1270</v>
      </c>
      <c r="C143" s="197">
        <v>3743</v>
      </c>
      <c r="D143" s="197">
        <v>1026</v>
      </c>
      <c r="E143" s="197">
        <v>8196</v>
      </c>
      <c r="F143" s="254">
        <v>14235</v>
      </c>
    </row>
    <row r="144" spans="1:12" ht="15" customHeight="1" x14ac:dyDescent="0.3">
      <c r="A144" s="274"/>
      <c r="B144" s="208"/>
      <c r="C144" s="208"/>
      <c r="D144" s="208"/>
      <c r="E144" s="208"/>
      <c r="F144" s="275"/>
      <c r="G144" s="384" t="str">
        <f>+D141</f>
        <v>Decorrenti gennaio - giugno 2019</v>
      </c>
      <c r="H144" s="384"/>
      <c r="I144" s="384"/>
      <c r="J144" s="384"/>
      <c r="K144" s="384"/>
      <c r="L144" s="384"/>
    </row>
    <row r="145" spans="1:12" x14ac:dyDescent="0.3">
      <c r="A145" s="269" t="s">
        <v>42</v>
      </c>
      <c r="B145" s="205">
        <v>3234</v>
      </c>
      <c r="C145" s="206">
        <v>15492</v>
      </c>
      <c r="D145" s="206">
        <v>2764</v>
      </c>
      <c r="E145" s="206">
        <v>10440</v>
      </c>
      <c r="F145" s="270">
        <v>31930</v>
      </c>
    </row>
    <row r="146" spans="1:12" x14ac:dyDescent="0.3">
      <c r="A146" s="316"/>
      <c r="B146" s="99"/>
      <c r="C146" s="99"/>
      <c r="D146" s="99"/>
      <c r="E146" s="99"/>
      <c r="F146" s="317"/>
      <c r="H146" s="209"/>
      <c r="I146" s="209"/>
      <c r="J146" s="209"/>
      <c r="K146" s="209"/>
      <c r="L146" s="209"/>
    </row>
    <row r="147" spans="1:12" x14ac:dyDescent="0.3">
      <c r="A147" s="260"/>
      <c r="B147" s="399" t="str">
        <f>+B31</f>
        <v>Decorrenti gennaio - giugno 2020</v>
      </c>
      <c r="C147" s="399"/>
      <c r="D147" s="399"/>
      <c r="E147" s="399"/>
      <c r="F147" s="400"/>
      <c r="H147" s="304"/>
      <c r="I147" s="306"/>
      <c r="J147" s="306"/>
      <c r="K147" s="306"/>
    </row>
    <row r="148" spans="1:12" x14ac:dyDescent="0.3">
      <c r="A148" s="249" t="s">
        <v>58</v>
      </c>
      <c r="B148" s="197">
        <v>6733</v>
      </c>
      <c r="C148" s="197">
        <v>8712</v>
      </c>
      <c r="D148" s="197">
        <v>988</v>
      </c>
      <c r="E148" s="197">
        <v>1924</v>
      </c>
      <c r="F148" s="254">
        <v>18357</v>
      </c>
      <c r="H148" s="304"/>
      <c r="I148" s="306"/>
      <c r="J148" s="306"/>
      <c r="K148" s="306"/>
    </row>
    <row r="149" spans="1:12" x14ac:dyDescent="0.3">
      <c r="A149" s="249" t="s">
        <v>59</v>
      </c>
      <c r="B149" s="197">
        <v>5971</v>
      </c>
      <c r="C149" s="197">
        <v>4300</v>
      </c>
      <c r="D149" s="197">
        <v>615</v>
      </c>
      <c r="E149" s="197">
        <v>8230</v>
      </c>
      <c r="F149" s="254">
        <v>19116</v>
      </c>
      <c r="H149" s="304"/>
      <c r="I149" s="306"/>
      <c r="J149" s="306"/>
      <c r="K149" s="306"/>
    </row>
    <row r="150" spans="1:12" x14ac:dyDescent="0.3">
      <c r="A150" s="274"/>
      <c r="B150" s="208"/>
      <c r="C150" s="208"/>
      <c r="D150" s="208"/>
      <c r="E150" s="208"/>
      <c r="F150" s="275"/>
      <c r="H150" s="304"/>
      <c r="I150" s="306"/>
      <c r="J150" s="306"/>
      <c r="K150" s="306"/>
    </row>
    <row r="151" spans="1:12" x14ac:dyDescent="0.3">
      <c r="A151" s="276" t="s">
        <v>42</v>
      </c>
      <c r="B151" s="210">
        <v>12704</v>
      </c>
      <c r="C151" s="211">
        <v>13012</v>
      </c>
      <c r="D151" s="211">
        <v>1603</v>
      </c>
      <c r="E151" s="211">
        <v>10154</v>
      </c>
      <c r="F151" s="277">
        <v>37473</v>
      </c>
      <c r="H151" s="304"/>
      <c r="I151" s="306"/>
      <c r="J151" s="306"/>
      <c r="K151" s="306"/>
    </row>
    <row r="152" spans="1:12" ht="15" customHeight="1" x14ac:dyDescent="0.3">
      <c r="H152" s="304"/>
      <c r="I152" s="306"/>
      <c r="J152" s="306"/>
      <c r="K152" s="306"/>
    </row>
    <row r="153" spans="1:12" ht="15.5" x14ac:dyDescent="0.3">
      <c r="A153" s="58"/>
      <c r="B153" s="312"/>
      <c r="C153" s="312"/>
      <c r="D153" s="312"/>
      <c r="E153" s="312"/>
      <c r="F153" s="312"/>
      <c r="H153" s="304"/>
      <c r="I153" s="306"/>
      <c r="J153" s="306"/>
      <c r="K153" s="306"/>
    </row>
    <row r="154" spans="1:12" x14ac:dyDescent="0.3">
      <c r="I154" s="306"/>
      <c r="J154" s="306"/>
      <c r="K154" s="306"/>
      <c r="L154" s="178"/>
    </row>
    <row r="155" spans="1:12" x14ac:dyDescent="0.3">
      <c r="A155" s="59"/>
      <c r="B155" s="59"/>
      <c r="C155" s="59"/>
      <c r="D155" s="59"/>
      <c r="E155" s="59"/>
      <c r="F155" s="59"/>
      <c r="I155" s="306"/>
      <c r="J155" s="306"/>
      <c r="K155" s="306"/>
      <c r="L155" s="178"/>
    </row>
    <row r="157" spans="1:12" x14ac:dyDescent="0.3">
      <c r="A157" s="313"/>
      <c r="B157" s="313"/>
      <c r="C157" s="313"/>
      <c r="D157" s="313"/>
      <c r="E157" s="313"/>
      <c r="F157" s="313"/>
      <c r="G157" s="209"/>
    </row>
    <row r="158" spans="1:12" x14ac:dyDescent="0.3">
      <c r="G158" s="209"/>
    </row>
    <row r="159" spans="1:12" x14ac:dyDescent="0.3">
      <c r="A159" s="58"/>
      <c r="B159" s="180"/>
      <c r="C159" s="180"/>
      <c r="D159" s="180"/>
      <c r="E159" s="180"/>
      <c r="F159" s="2"/>
      <c r="G159" s="209"/>
      <c r="I159" s="209"/>
      <c r="J159" s="209"/>
      <c r="K159" s="209"/>
      <c r="L159" s="209"/>
    </row>
    <row r="160" spans="1:12" x14ac:dyDescent="0.3">
      <c r="A160" s="58" t="s">
        <v>209</v>
      </c>
      <c r="B160" s="384" t="str">
        <f>+B$1</f>
        <v>COMMERCIANTI</v>
      </c>
      <c r="C160" s="384"/>
      <c r="D160" s="384"/>
      <c r="E160" s="384"/>
      <c r="F160" s="384"/>
      <c r="G160" s="384" t="str">
        <f>+G$1</f>
        <v>COMMERCIANTI</v>
      </c>
      <c r="H160" s="384"/>
      <c r="I160" s="384"/>
      <c r="J160" s="384"/>
      <c r="K160" s="384"/>
      <c r="L160" s="384"/>
    </row>
    <row r="161" spans="1:12" ht="15.5" x14ac:dyDescent="0.35">
      <c r="A161" s="58"/>
      <c r="B161" s="407"/>
      <c r="C161" s="407"/>
      <c r="D161" s="407"/>
      <c r="E161" s="407"/>
      <c r="F161" s="407"/>
      <c r="G161" s="398"/>
      <c r="H161" s="398"/>
      <c r="I161" s="398"/>
      <c r="J161" s="398"/>
      <c r="K161" s="398"/>
      <c r="L161" s="398"/>
    </row>
    <row r="163" spans="1:12" ht="15" customHeight="1" x14ac:dyDescent="0.3">
      <c r="A163" s="397" t="s">
        <v>15</v>
      </c>
      <c r="B163" s="397"/>
      <c r="C163" s="397"/>
      <c r="D163" s="397"/>
      <c r="E163" s="397"/>
      <c r="F163" s="397"/>
      <c r="G163" s="412" t="s">
        <v>130</v>
      </c>
      <c r="H163" s="412"/>
      <c r="I163" s="412"/>
      <c r="J163" s="412"/>
      <c r="K163" s="412"/>
      <c r="L163" s="412"/>
    </row>
    <row r="164" spans="1:12" x14ac:dyDescent="0.3">
      <c r="A164" s="58"/>
      <c r="B164" s="59"/>
      <c r="C164" s="59"/>
      <c r="D164" s="59"/>
      <c r="E164" s="59"/>
      <c r="F164" s="59"/>
    </row>
    <row r="165" spans="1:12" ht="15.75" customHeight="1" x14ac:dyDescent="0.3">
      <c r="A165" s="370" t="str">
        <f>+Riepilogo!$A$5</f>
        <v>Rilevazione al 02/07/2020</v>
      </c>
      <c r="B165" s="370"/>
      <c r="C165" s="370"/>
      <c r="D165" s="370"/>
      <c r="E165" s="370"/>
      <c r="F165" s="370"/>
      <c r="G165" s="395" t="str">
        <f>+Riepilogo!$A$5</f>
        <v>Rilevazione al 02/07/2020</v>
      </c>
      <c r="H165" s="395"/>
      <c r="I165" s="395"/>
      <c r="J165" s="395"/>
      <c r="K165" s="395"/>
      <c r="L165" s="395"/>
    </row>
    <row r="166" spans="1:12" s="209" customFormat="1" x14ac:dyDescent="0.3">
      <c r="A166" s="1"/>
      <c r="B166" s="1"/>
      <c r="C166" s="1"/>
      <c r="D166" s="1"/>
      <c r="E166" s="1"/>
      <c r="F166" s="1"/>
      <c r="H166" s="1"/>
    </row>
    <row r="167" spans="1:12" s="209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220"/>
      <c r="B168" s="183"/>
      <c r="C168" s="184"/>
      <c r="D168" s="184"/>
      <c r="E168" s="184"/>
      <c r="F168" s="183"/>
    </row>
    <row r="169" spans="1:12" s="178" customFormat="1" ht="30" x14ac:dyDescent="0.3">
      <c r="A169" s="240" t="s">
        <v>65</v>
      </c>
      <c r="B169" s="54" t="s">
        <v>62</v>
      </c>
      <c r="C169" s="53" t="s">
        <v>169</v>
      </c>
      <c r="D169" s="54" t="s">
        <v>40</v>
      </c>
      <c r="E169" s="54" t="s">
        <v>41</v>
      </c>
      <c r="F169" s="244" t="s">
        <v>53</v>
      </c>
      <c r="H169" s="1"/>
      <c r="I169" s="201"/>
      <c r="J169" s="201"/>
      <c r="K169" s="201"/>
      <c r="L169" s="201"/>
    </row>
    <row r="170" spans="1:12" x14ac:dyDescent="0.3">
      <c r="A170" s="271" t="s">
        <v>51</v>
      </c>
      <c r="B170" s="185"/>
      <c r="C170" s="186"/>
      <c r="D170" s="186"/>
      <c r="E170" s="186"/>
      <c r="F170" s="246"/>
      <c r="H170" s="209"/>
    </row>
    <row r="171" spans="1:12" x14ac:dyDescent="0.3">
      <c r="A171" s="247"/>
      <c r="B171" s="303"/>
      <c r="C171" s="204"/>
      <c r="D171" s="303"/>
      <c r="E171" s="303"/>
      <c r="F171" s="248"/>
    </row>
    <row r="172" spans="1:12" s="209" customFormat="1" x14ac:dyDescent="0.3">
      <c r="A172" s="260"/>
      <c r="B172" s="399" t="str">
        <f>+B13</f>
        <v>Decorrenti ANNO 2019</v>
      </c>
      <c r="C172" s="399"/>
      <c r="D172" s="399"/>
      <c r="E172" s="399"/>
      <c r="F172" s="400"/>
    </row>
    <row r="173" spans="1:12" s="209" customFormat="1" x14ac:dyDescent="0.3">
      <c r="A173" s="272" t="s">
        <v>66</v>
      </c>
      <c r="B173" s="197">
        <v>4366</v>
      </c>
      <c r="C173" s="197">
        <v>9835</v>
      </c>
      <c r="D173" s="197">
        <v>1205</v>
      </c>
      <c r="E173" s="197">
        <v>5782</v>
      </c>
      <c r="F173" s="250">
        <v>21188</v>
      </c>
    </row>
    <row r="174" spans="1:12" x14ac:dyDescent="0.3">
      <c r="A174" s="272" t="s">
        <v>67</v>
      </c>
      <c r="B174" s="197">
        <v>3271</v>
      </c>
      <c r="C174" s="197">
        <v>8518</v>
      </c>
      <c r="D174" s="197">
        <v>1052</v>
      </c>
      <c r="E174" s="197">
        <v>4551</v>
      </c>
      <c r="F174" s="254">
        <v>17392</v>
      </c>
    </row>
    <row r="175" spans="1:12" x14ac:dyDescent="0.3">
      <c r="A175" s="272" t="s">
        <v>68</v>
      </c>
      <c r="B175" s="197">
        <v>3428</v>
      </c>
      <c r="C175" s="197">
        <v>5529</v>
      </c>
      <c r="D175" s="197">
        <v>1162</v>
      </c>
      <c r="E175" s="197">
        <v>4188</v>
      </c>
      <c r="F175" s="254">
        <v>14307</v>
      </c>
    </row>
    <row r="176" spans="1:12" x14ac:dyDescent="0.3">
      <c r="A176" s="272" t="s">
        <v>69</v>
      </c>
      <c r="B176" s="197">
        <v>4639</v>
      </c>
      <c r="C176" s="197">
        <v>4850</v>
      </c>
      <c r="D176" s="197">
        <v>1887</v>
      </c>
      <c r="E176" s="197">
        <v>5248</v>
      </c>
      <c r="F176" s="254">
        <v>16624</v>
      </c>
    </row>
    <row r="177" spans="1:6" x14ac:dyDescent="0.3">
      <c r="A177" s="262"/>
      <c r="B177" s="197"/>
      <c r="C177" s="197"/>
      <c r="D177" s="197"/>
      <c r="E177" s="197"/>
      <c r="F177" s="263"/>
    </row>
    <row r="178" spans="1:6" s="209" customFormat="1" ht="15.75" customHeight="1" x14ac:dyDescent="0.3">
      <c r="A178" s="251" t="s">
        <v>42</v>
      </c>
      <c r="B178" s="190">
        <v>15704</v>
      </c>
      <c r="C178" s="190">
        <v>28732</v>
      </c>
      <c r="D178" s="190">
        <v>5306</v>
      </c>
      <c r="E178" s="190">
        <v>19769</v>
      </c>
      <c r="F178" s="252">
        <v>69511</v>
      </c>
    </row>
    <row r="179" spans="1:6" s="209" customFormat="1" ht="15.75" customHeight="1" x14ac:dyDescent="0.3">
      <c r="A179" s="283"/>
      <c r="B179" s="284"/>
      <c r="C179" s="284"/>
      <c r="D179" s="284"/>
      <c r="E179" s="284"/>
      <c r="F179" s="285"/>
    </row>
    <row r="180" spans="1:6" x14ac:dyDescent="0.3">
      <c r="A180" s="260"/>
      <c r="B180" s="187"/>
      <c r="C180" s="310" t="str">
        <f>+C22</f>
        <v>di cui:</v>
      </c>
      <c r="D180" s="307" t="str">
        <f>+D22</f>
        <v>Decorrenti gennaio - giugno 2019</v>
      </c>
      <c r="E180" s="303"/>
      <c r="F180" s="305"/>
    </row>
    <row r="181" spans="1:6" x14ac:dyDescent="0.3">
      <c r="A181" s="272" t="s">
        <v>66</v>
      </c>
      <c r="B181" s="197">
        <v>914</v>
      </c>
      <c r="C181" s="197">
        <v>5059</v>
      </c>
      <c r="D181" s="197">
        <v>642</v>
      </c>
      <c r="E181" s="197">
        <v>3007</v>
      </c>
      <c r="F181" s="250">
        <v>9622</v>
      </c>
    </row>
    <row r="182" spans="1:6" x14ac:dyDescent="0.3">
      <c r="A182" s="272" t="s">
        <v>67</v>
      </c>
      <c r="B182" s="197">
        <v>674</v>
      </c>
      <c r="C182" s="197">
        <v>4279</v>
      </c>
      <c r="D182" s="197">
        <v>535</v>
      </c>
      <c r="E182" s="197">
        <v>2357</v>
      </c>
      <c r="F182" s="254">
        <v>7845</v>
      </c>
    </row>
    <row r="183" spans="1:6" x14ac:dyDescent="0.3">
      <c r="A183" s="272" t="s">
        <v>68</v>
      </c>
      <c r="B183" s="197">
        <v>742</v>
      </c>
      <c r="C183" s="197">
        <v>3109</v>
      </c>
      <c r="D183" s="197">
        <v>588</v>
      </c>
      <c r="E183" s="197">
        <v>2255</v>
      </c>
      <c r="F183" s="254">
        <v>6694</v>
      </c>
    </row>
    <row r="184" spans="1:6" x14ac:dyDescent="0.3">
      <c r="A184" s="272" t="s">
        <v>69</v>
      </c>
      <c r="B184" s="197">
        <v>904</v>
      </c>
      <c r="C184" s="197">
        <v>3045</v>
      </c>
      <c r="D184" s="197">
        <v>999</v>
      </c>
      <c r="E184" s="197">
        <v>2821</v>
      </c>
      <c r="F184" s="254">
        <v>7769</v>
      </c>
    </row>
    <row r="185" spans="1:6" x14ac:dyDescent="0.3">
      <c r="A185" s="262"/>
      <c r="B185" s="197"/>
      <c r="C185" s="197"/>
      <c r="D185" s="197"/>
      <c r="E185" s="197"/>
      <c r="F185" s="263"/>
    </row>
    <row r="186" spans="1:6" x14ac:dyDescent="0.3">
      <c r="A186" s="251" t="s">
        <v>42</v>
      </c>
      <c r="B186" s="190">
        <v>3234</v>
      </c>
      <c r="C186" s="190">
        <v>15492</v>
      </c>
      <c r="D186" s="190">
        <v>2764</v>
      </c>
      <c r="E186" s="190">
        <v>10440</v>
      </c>
      <c r="F186" s="252">
        <v>31930</v>
      </c>
    </row>
    <row r="187" spans="1:6" x14ac:dyDescent="0.3">
      <c r="A187" s="283"/>
      <c r="B187" s="284"/>
      <c r="C187" s="284"/>
      <c r="D187" s="284"/>
      <c r="E187" s="284"/>
      <c r="F187" s="285"/>
    </row>
    <row r="188" spans="1:6" x14ac:dyDescent="0.3">
      <c r="A188" s="260"/>
      <c r="B188" s="405" t="str">
        <f>+B31</f>
        <v>Decorrenti gennaio - giugno 2020</v>
      </c>
      <c r="C188" s="405"/>
      <c r="D188" s="405"/>
      <c r="E188" s="405"/>
      <c r="F188" s="406"/>
    </row>
    <row r="189" spans="1:6" ht="15" customHeight="1" x14ac:dyDescent="0.3">
      <c r="A189" s="272" t="s">
        <v>66</v>
      </c>
      <c r="B189" s="197">
        <v>3603</v>
      </c>
      <c r="C189" s="197">
        <v>4583</v>
      </c>
      <c r="D189" s="197">
        <v>392</v>
      </c>
      <c r="E189" s="197">
        <v>3489</v>
      </c>
      <c r="F189" s="250">
        <v>12067</v>
      </c>
    </row>
    <row r="190" spans="1:6" x14ac:dyDescent="0.3">
      <c r="A190" s="272" t="s">
        <v>67</v>
      </c>
      <c r="B190" s="197">
        <v>2563</v>
      </c>
      <c r="C190" s="197">
        <v>4276</v>
      </c>
      <c r="D190" s="197">
        <v>364</v>
      </c>
      <c r="E190" s="197">
        <v>2377</v>
      </c>
      <c r="F190" s="254">
        <v>9580</v>
      </c>
    </row>
    <row r="191" spans="1:6" x14ac:dyDescent="0.3">
      <c r="A191" s="272" t="s">
        <v>68</v>
      </c>
      <c r="B191" s="197">
        <v>2787</v>
      </c>
      <c r="C191" s="197">
        <v>2357</v>
      </c>
      <c r="D191" s="197">
        <v>348</v>
      </c>
      <c r="E191" s="197">
        <v>1848</v>
      </c>
      <c r="F191" s="254">
        <v>7340</v>
      </c>
    </row>
    <row r="192" spans="1:6" x14ac:dyDescent="0.3">
      <c r="A192" s="272" t="s">
        <v>69</v>
      </c>
      <c r="B192" s="197">
        <v>3751</v>
      </c>
      <c r="C192" s="197">
        <v>1796</v>
      </c>
      <c r="D192" s="197">
        <v>499</v>
      </c>
      <c r="E192" s="197">
        <v>2440</v>
      </c>
      <c r="F192" s="254">
        <v>8486</v>
      </c>
    </row>
    <row r="193" spans="1:12" x14ac:dyDescent="0.3">
      <c r="A193" s="262"/>
      <c r="B193" s="197"/>
      <c r="C193" s="197"/>
      <c r="D193" s="197"/>
      <c r="E193" s="197"/>
      <c r="F193" s="263"/>
    </row>
    <row r="194" spans="1:12" x14ac:dyDescent="0.3">
      <c r="A194" s="265" t="s">
        <v>42</v>
      </c>
      <c r="B194" s="266">
        <v>12704</v>
      </c>
      <c r="C194" s="266">
        <v>13012</v>
      </c>
      <c r="D194" s="266">
        <v>1603</v>
      </c>
      <c r="E194" s="266">
        <v>10154</v>
      </c>
      <c r="F194" s="267">
        <v>37473</v>
      </c>
    </row>
    <row r="195" spans="1:12" x14ac:dyDescent="0.3">
      <c r="A195" s="1" t="s">
        <v>74</v>
      </c>
      <c r="B195" s="93"/>
      <c r="C195" s="93"/>
      <c r="D195" s="93"/>
      <c r="E195" s="93"/>
      <c r="F195" s="93"/>
    </row>
    <row r="196" spans="1:12" x14ac:dyDescent="0.3">
      <c r="A196" s="1" t="s">
        <v>77</v>
      </c>
    </row>
    <row r="197" spans="1:12" x14ac:dyDescent="0.3">
      <c r="A197" s="1" t="s">
        <v>76</v>
      </c>
    </row>
    <row r="198" spans="1:12" x14ac:dyDescent="0.3">
      <c r="A198" s="1" t="s">
        <v>75</v>
      </c>
    </row>
    <row r="200" spans="1:12" x14ac:dyDescent="0.3">
      <c r="A200" s="59"/>
      <c r="B200" s="59"/>
      <c r="C200" s="59"/>
      <c r="D200" s="59"/>
      <c r="E200" s="59"/>
      <c r="F200" s="59"/>
    </row>
    <row r="201" spans="1:12" s="4" customFormat="1" x14ac:dyDescent="0.3">
      <c r="A201" s="58"/>
      <c r="B201" s="59"/>
      <c r="C201" s="59"/>
      <c r="D201" s="59"/>
      <c r="E201" s="59"/>
      <c r="F201" s="59"/>
    </row>
    <row r="202" spans="1:12" x14ac:dyDescent="0.3">
      <c r="A202" s="58" t="s">
        <v>210</v>
      </c>
      <c r="B202" s="384" t="str">
        <f>+B$1</f>
        <v>COMMERCIANTI</v>
      </c>
      <c r="C202" s="384"/>
      <c r="D202" s="384"/>
      <c r="E202" s="384"/>
      <c r="F202" s="384"/>
      <c r="G202" s="384" t="str">
        <f>+G$1</f>
        <v>COMMERCIANTI</v>
      </c>
      <c r="H202" s="384"/>
      <c r="I202" s="384"/>
      <c r="J202" s="384"/>
      <c r="K202" s="384"/>
      <c r="L202" s="384"/>
    </row>
    <row r="203" spans="1:12" ht="15.5" x14ac:dyDescent="0.35">
      <c r="A203" s="58"/>
      <c r="B203" s="407"/>
      <c r="C203" s="407"/>
      <c r="D203" s="407"/>
      <c r="E203" s="407"/>
      <c r="F203" s="407"/>
      <c r="G203" s="398"/>
      <c r="H203" s="398"/>
      <c r="I203" s="398"/>
      <c r="J203" s="398"/>
      <c r="K203" s="398"/>
      <c r="L203" s="398"/>
    </row>
    <row r="204" spans="1:12" ht="15.5" x14ac:dyDescent="0.3">
      <c r="A204" s="58"/>
      <c r="B204" s="407"/>
      <c r="C204" s="407"/>
      <c r="D204" s="407"/>
      <c r="E204" s="407"/>
      <c r="F204" s="407"/>
    </row>
    <row r="205" spans="1:12" ht="15" customHeight="1" x14ac:dyDescent="0.3">
      <c r="A205" s="397" t="s">
        <v>126</v>
      </c>
      <c r="B205" s="397"/>
      <c r="C205" s="397"/>
      <c r="D205" s="397"/>
      <c r="E205" s="397"/>
      <c r="F205" s="397"/>
      <c r="G205" s="416" t="s">
        <v>128</v>
      </c>
      <c r="H205" s="416"/>
      <c r="I205" s="416"/>
      <c r="J205" s="416"/>
      <c r="K205" s="416"/>
      <c r="L205" s="416"/>
    </row>
    <row r="207" spans="1:12" ht="15.75" customHeight="1" x14ac:dyDescent="0.3">
      <c r="A207" s="370" t="str">
        <f>+Riepilogo!$A$5</f>
        <v>Rilevazione al 02/07/2020</v>
      </c>
      <c r="B207" s="370"/>
      <c r="C207" s="370"/>
      <c r="D207" s="370"/>
      <c r="E207" s="370"/>
      <c r="F207" s="370"/>
      <c r="G207" s="395" t="str">
        <f>+Riepilogo!$A$5</f>
        <v>Rilevazione al 02/07/2020</v>
      </c>
      <c r="H207" s="395"/>
      <c r="I207" s="395"/>
      <c r="J207" s="395"/>
      <c r="K207" s="395"/>
      <c r="L207" s="395"/>
    </row>
    <row r="208" spans="1:12" x14ac:dyDescent="0.3">
      <c r="A208" s="415" t="s">
        <v>127</v>
      </c>
      <c r="B208" s="415"/>
      <c r="C208" s="415"/>
      <c r="D208" s="415"/>
      <c r="E208" s="415"/>
      <c r="F208" s="415"/>
    </row>
    <row r="209" spans="1:6" s="4" customFormat="1" x14ac:dyDescent="0.3">
      <c r="A209" s="415"/>
      <c r="B209" s="415"/>
      <c r="C209" s="415"/>
      <c r="D209" s="415"/>
      <c r="E209" s="415"/>
      <c r="F209" s="415"/>
    </row>
    <row r="210" spans="1:6" x14ac:dyDescent="0.3">
      <c r="A210" s="220"/>
      <c r="B210" s="183"/>
      <c r="C210" s="184"/>
      <c r="D210" s="184"/>
      <c r="E210" s="184"/>
      <c r="F210" s="183"/>
    </row>
    <row r="211" spans="1:6" ht="30" x14ac:dyDescent="0.3">
      <c r="A211" s="240" t="s">
        <v>64</v>
      </c>
      <c r="B211" s="54" t="s">
        <v>62</v>
      </c>
      <c r="C211" s="53" t="s">
        <v>169</v>
      </c>
      <c r="D211" s="54" t="s">
        <v>40</v>
      </c>
      <c r="E211" s="54" t="s">
        <v>41</v>
      </c>
      <c r="F211" s="244" t="s">
        <v>53</v>
      </c>
    </row>
    <row r="212" spans="1:6" x14ac:dyDescent="0.3">
      <c r="A212" s="268"/>
      <c r="B212" s="185"/>
      <c r="C212" s="186"/>
      <c r="D212" s="186"/>
      <c r="E212" s="186"/>
      <c r="F212" s="246"/>
    </row>
    <row r="213" spans="1:6" x14ac:dyDescent="0.3">
      <c r="A213" s="247"/>
      <c r="B213" s="303"/>
      <c r="C213" s="204"/>
      <c r="D213" s="303"/>
      <c r="E213" s="303"/>
      <c r="F213" s="248"/>
    </row>
    <row r="214" spans="1:6" x14ac:dyDescent="0.3">
      <c r="A214" s="260"/>
      <c r="B214" s="399" t="str">
        <f>+B13</f>
        <v>Decorrenti ANNO 2019</v>
      </c>
      <c r="C214" s="399"/>
      <c r="D214" s="399"/>
      <c r="E214" s="399"/>
      <c r="F214" s="400"/>
    </row>
    <row r="215" spans="1:6" x14ac:dyDescent="0.3">
      <c r="A215" s="249" t="s">
        <v>58</v>
      </c>
      <c r="B215" s="212">
        <v>67.3</v>
      </c>
      <c r="C215" s="212">
        <v>63.29</v>
      </c>
      <c r="D215" s="212">
        <v>56.02</v>
      </c>
      <c r="E215" s="212">
        <v>76.319999999999993</v>
      </c>
      <c r="F215" s="278">
        <v>65.069999999999993</v>
      </c>
    </row>
    <row r="216" spans="1:6" s="4" customFormat="1" x14ac:dyDescent="0.3">
      <c r="A216" s="249" t="s">
        <v>59</v>
      </c>
      <c r="B216" s="212">
        <v>67.3</v>
      </c>
      <c r="C216" s="212">
        <v>62.23</v>
      </c>
      <c r="D216" s="212">
        <v>54.81</v>
      </c>
      <c r="E216" s="212">
        <v>72.62</v>
      </c>
      <c r="F216" s="278">
        <v>67.87</v>
      </c>
    </row>
    <row r="217" spans="1:6" x14ac:dyDescent="0.3">
      <c r="A217" s="274"/>
      <c r="B217" s="213"/>
      <c r="C217" s="213"/>
      <c r="D217" s="213"/>
      <c r="E217" s="213"/>
      <c r="F217" s="279"/>
    </row>
    <row r="218" spans="1:6" s="201" customFormat="1" x14ac:dyDescent="0.3">
      <c r="A218" s="269" t="s">
        <v>42</v>
      </c>
      <c r="B218" s="214">
        <v>67.3</v>
      </c>
      <c r="C218" s="215">
        <v>63</v>
      </c>
      <c r="D218" s="215">
        <v>55.57</v>
      </c>
      <c r="E218" s="215">
        <v>73.41</v>
      </c>
      <c r="F218" s="280">
        <v>66.36</v>
      </c>
    </row>
    <row r="219" spans="1:6" x14ac:dyDescent="0.3">
      <c r="A219" s="170"/>
      <c r="B219" s="216"/>
      <c r="C219" s="216"/>
      <c r="D219" s="216"/>
      <c r="E219" s="216"/>
      <c r="F219" s="281"/>
    </row>
    <row r="220" spans="1:6" ht="15.75" customHeight="1" x14ac:dyDescent="0.3">
      <c r="A220" s="260"/>
      <c r="B220" s="187"/>
      <c r="C220" s="310" t="str">
        <f>+C22</f>
        <v>di cui:</v>
      </c>
      <c r="D220" s="307" t="str">
        <f>+D22</f>
        <v>Decorrenti gennaio - giugno 2019</v>
      </c>
      <c r="E220" s="303"/>
      <c r="F220" s="305"/>
    </row>
    <row r="221" spans="1:6" ht="15" customHeight="1" x14ac:dyDescent="0.3">
      <c r="A221" s="249" t="s">
        <v>58</v>
      </c>
      <c r="B221" s="212">
        <v>67.540000000000006</v>
      </c>
      <c r="C221" s="212">
        <v>63.62</v>
      </c>
      <c r="D221" s="212">
        <v>55.94</v>
      </c>
      <c r="E221" s="212">
        <v>76.27</v>
      </c>
      <c r="F221" s="278">
        <v>64.91</v>
      </c>
    </row>
    <row r="222" spans="1:6" x14ac:dyDescent="0.3">
      <c r="A222" s="249" t="s">
        <v>59</v>
      </c>
      <c r="B222" s="212">
        <v>67.569999999999993</v>
      </c>
      <c r="C222" s="212">
        <v>62.54</v>
      </c>
      <c r="D222" s="212">
        <v>54.59</v>
      </c>
      <c r="E222" s="212">
        <v>72.59</v>
      </c>
      <c r="F222" s="278">
        <v>68.2</v>
      </c>
    </row>
    <row r="223" spans="1:6" x14ac:dyDescent="0.3">
      <c r="A223" s="274"/>
      <c r="B223" s="213"/>
      <c r="C223" s="213"/>
      <c r="D223" s="213"/>
      <c r="E223" s="213"/>
      <c r="F223" s="279"/>
    </row>
    <row r="224" spans="1:6" x14ac:dyDescent="0.3">
      <c r="A224" s="269" t="s">
        <v>42</v>
      </c>
      <c r="B224" s="214">
        <v>67.55</v>
      </c>
      <c r="C224" s="215">
        <v>63.36</v>
      </c>
      <c r="D224" s="215">
        <v>55.44</v>
      </c>
      <c r="E224" s="215">
        <v>73.38</v>
      </c>
      <c r="F224" s="280">
        <v>66.38</v>
      </c>
    </row>
    <row r="225" spans="1:6" x14ac:dyDescent="0.3">
      <c r="A225" s="316"/>
      <c r="B225" s="319"/>
      <c r="C225" s="319"/>
      <c r="D225" s="319"/>
      <c r="E225" s="319"/>
      <c r="F225" s="320"/>
    </row>
    <row r="226" spans="1:6" x14ac:dyDescent="0.3">
      <c r="A226" s="260"/>
      <c r="B226" s="413" t="str">
        <f>+B31</f>
        <v>Decorrenti gennaio - giugno 2020</v>
      </c>
      <c r="C226" s="413"/>
      <c r="D226" s="413"/>
      <c r="E226" s="413"/>
      <c r="F226" s="414"/>
    </row>
    <row r="227" spans="1:6" x14ac:dyDescent="0.3">
      <c r="A227" s="249" t="s">
        <v>58</v>
      </c>
      <c r="B227" s="212">
        <v>67.2</v>
      </c>
      <c r="C227" s="212">
        <v>62.7</v>
      </c>
      <c r="D227" s="212">
        <v>56.34</v>
      </c>
      <c r="E227" s="212">
        <v>77.95</v>
      </c>
      <c r="F227" s="278">
        <v>65.61</v>
      </c>
    </row>
    <row r="228" spans="1:6" x14ac:dyDescent="0.3">
      <c r="A228" s="249" t="s">
        <v>59</v>
      </c>
      <c r="B228" s="212">
        <v>67.180000000000007</v>
      </c>
      <c r="C228" s="212">
        <v>61.81</v>
      </c>
      <c r="D228" s="212">
        <v>54.1</v>
      </c>
      <c r="E228" s="212">
        <v>73.33</v>
      </c>
      <c r="F228" s="278">
        <v>68.2</v>
      </c>
    </row>
    <row r="229" spans="1:6" x14ac:dyDescent="0.3">
      <c r="A229" s="274"/>
      <c r="B229" s="213"/>
      <c r="C229" s="213"/>
      <c r="D229" s="213"/>
      <c r="E229" s="213"/>
      <c r="F229" s="279"/>
    </row>
    <row r="230" spans="1:6" x14ac:dyDescent="0.3">
      <c r="A230" s="276" t="s">
        <v>42</v>
      </c>
      <c r="B230" s="217">
        <v>67.19</v>
      </c>
      <c r="C230" s="218">
        <v>62.41</v>
      </c>
      <c r="D230" s="218">
        <v>55.48</v>
      </c>
      <c r="E230" s="218">
        <v>74.2</v>
      </c>
      <c r="F230" s="282">
        <v>66.930000000000007</v>
      </c>
    </row>
    <row r="231" spans="1:6" ht="15" customHeight="1" x14ac:dyDescent="0.3"/>
    <row r="245" spans="1:6" x14ac:dyDescent="0.3">
      <c r="A245" s="58"/>
      <c r="B245" s="311"/>
      <c r="C245" s="311"/>
      <c r="D245" s="311"/>
      <c r="E245" s="311"/>
      <c r="F245" s="311"/>
    </row>
    <row r="246" spans="1:6" ht="15.5" x14ac:dyDescent="0.3">
      <c r="A246" s="58"/>
      <c r="B246" s="312"/>
      <c r="C246" s="312"/>
      <c r="D246" s="312"/>
      <c r="E246" s="312"/>
      <c r="F246" s="312"/>
    </row>
    <row r="248" spans="1:6" x14ac:dyDescent="0.3">
      <c r="A248" s="59"/>
      <c r="B248" s="59"/>
      <c r="C248" s="59"/>
      <c r="D248" s="59"/>
      <c r="E248" s="59"/>
      <c r="F248" s="59"/>
    </row>
    <row r="249" spans="1:6" x14ac:dyDescent="0.3">
      <c r="A249" s="58"/>
      <c r="B249" s="202"/>
      <c r="C249" s="203"/>
      <c r="D249" s="2"/>
      <c r="E249" s="2"/>
      <c r="F249" s="2"/>
    </row>
    <row r="250" spans="1:6" x14ac:dyDescent="0.3">
      <c r="A250" s="313"/>
      <c r="B250" s="313"/>
      <c r="C250" s="313"/>
      <c r="D250" s="313"/>
      <c r="E250" s="313"/>
      <c r="F250" s="313"/>
    </row>
    <row r="251" spans="1:6" x14ac:dyDescent="0.3">
      <c r="A251" s="318"/>
      <c r="B251" s="318"/>
      <c r="C251" s="318"/>
      <c r="D251" s="318"/>
      <c r="E251" s="318"/>
      <c r="F251" s="318"/>
    </row>
    <row r="252" spans="1:6" x14ac:dyDescent="0.3">
      <c r="B252" s="2"/>
      <c r="C252" s="181"/>
      <c r="D252" s="2"/>
      <c r="E252" s="2"/>
      <c r="F252" s="2"/>
    </row>
    <row r="281" spans="1:1" x14ac:dyDescent="0.3">
      <c r="A281" s="235"/>
    </row>
  </sheetData>
  <mergeCells count="70"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  <mergeCell ref="B44:F44"/>
    <mergeCell ref="G44:L44"/>
    <mergeCell ref="B45:F45"/>
    <mergeCell ref="G45:L45"/>
    <mergeCell ref="A47:F47"/>
    <mergeCell ref="G47:L47"/>
    <mergeCell ref="A49:F49"/>
    <mergeCell ref="G49:L49"/>
    <mergeCell ref="B56:F56"/>
    <mergeCell ref="B76:F76"/>
    <mergeCell ref="B86:F86"/>
    <mergeCell ref="G86:L86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B124:F124"/>
    <mergeCell ref="G124:L124"/>
    <mergeCell ref="A126:F126"/>
    <mergeCell ref="G126:L126"/>
    <mergeCell ref="A128:F128"/>
    <mergeCell ref="G128:L128"/>
    <mergeCell ref="G130:L130"/>
    <mergeCell ref="B135:F135"/>
    <mergeCell ref="G144:L144"/>
    <mergeCell ref="B147:F147"/>
    <mergeCell ref="B160:F160"/>
    <mergeCell ref="G160:L160"/>
    <mergeCell ref="B161:F161"/>
    <mergeCell ref="G161:L161"/>
    <mergeCell ref="A163:F163"/>
    <mergeCell ref="G163:L163"/>
    <mergeCell ref="A165:F165"/>
    <mergeCell ref="G165:L16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A209:F209"/>
    <mergeCell ref="B214:F214"/>
    <mergeCell ref="B226:F226"/>
    <mergeCell ref="B204:F204"/>
    <mergeCell ref="A205:F20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HF60"/>
  <sheetViews>
    <sheetView showGridLines="0" view="pageBreakPreview" zoomScale="50" zoomScaleNormal="50" zoomScaleSheetLayoutView="50" workbookViewId="0"/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58" t="s">
        <v>121</v>
      </c>
      <c r="B1" s="384" t="s">
        <v>125</v>
      </c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5.5" x14ac:dyDescent="0.3">
      <c r="A2" s="62"/>
      <c r="B2" s="417"/>
      <c r="C2" s="389"/>
      <c r="D2" s="389"/>
      <c r="E2" s="389"/>
      <c r="F2" s="389"/>
      <c r="G2" s="389"/>
      <c r="H2" s="389"/>
      <c r="I2" s="389"/>
      <c r="J2" s="389"/>
      <c r="K2" s="389"/>
    </row>
    <row r="3" spans="1:11" x14ac:dyDescent="0.3">
      <c r="B3" s="384" t="s">
        <v>186</v>
      </c>
      <c r="C3" s="384"/>
      <c r="D3" s="384"/>
      <c r="E3" s="384"/>
      <c r="F3" s="384"/>
      <c r="G3" s="384"/>
      <c r="H3" s="384"/>
      <c r="I3" s="384"/>
      <c r="J3" s="384"/>
      <c r="K3" s="384"/>
    </row>
    <row r="4" spans="1:11" ht="10.5" customHeight="1" x14ac:dyDescent="0.3">
      <c r="A4" s="62"/>
      <c r="B4" s="58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95" t="str">
        <f>+Riepilogo!$A$5</f>
        <v>Rilevazione al 02/07/2020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1" ht="8.25" customHeight="1" x14ac:dyDescent="0.3">
      <c r="A6" s="45"/>
      <c r="B6" s="2"/>
      <c r="C6" s="64"/>
      <c r="D6" s="64"/>
      <c r="E6" s="64"/>
      <c r="F6" s="2"/>
      <c r="G6" s="2"/>
      <c r="H6" s="2"/>
      <c r="I6" s="2"/>
      <c r="J6" s="2"/>
      <c r="K6" s="2"/>
    </row>
    <row r="7" spans="1:11" x14ac:dyDescent="0.3">
      <c r="A7" s="390" t="s">
        <v>187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</row>
    <row r="8" spans="1:11" ht="6" customHeight="1" x14ac:dyDescent="0.3">
      <c r="A8" s="3"/>
      <c r="B8" s="64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85" t="s">
        <v>80</v>
      </c>
      <c r="B9" s="164"/>
      <c r="C9" s="164"/>
      <c r="D9" s="166"/>
      <c r="E9" s="164"/>
      <c r="F9" s="166"/>
      <c r="G9" s="164"/>
      <c r="H9" s="166"/>
      <c r="I9" s="164"/>
      <c r="J9" s="166"/>
      <c r="K9" s="165"/>
    </row>
    <row r="10" spans="1:11" x14ac:dyDescent="0.3">
      <c r="A10" s="386"/>
      <c r="B10" s="393" t="s">
        <v>91</v>
      </c>
      <c r="C10" s="394"/>
      <c r="D10" s="391" t="s">
        <v>167</v>
      </c>
      <c r="E10" s="392"/>
      <c r="F10" s="391" t="s">
        <v>40</v>
      </c>
      <c r="G10" s="392"/>
      <c r="H10" s="391" t="s">
        <v>41</v>
      </c>
      <c r="I10" s="392"/>
      <c r="J10" s="391" t="s">
        <v>53</v>
      </c>
      <c r="K10" s="392"/>
    </row>
    <row r="11" spans="1:11" x14ac:dyDescent="0.3">
      <c r="A11" s="386"/>
      <c r="B11" s="167"/>
      <c r="C11" s="168"/>
      <c r="D11" s="84"/>
      <c r="E11" s="168"/>
      <c r="F11" s="84"/>
      <c r="G11" s="168"/>
      <c r="H11" s="84"/>
      <c r="I11" s="84"/>
      <c r="J11" s="219"/>
      <c r="K11" s="168"/>
    </row>
    <row r="12" spans="1:11" x14ac:dyDescent="0.3">
      <c r="A12" s="386"/>
      <c r="B12" s="12" t="s">
        <v>38</v>
      </c>
      <c r="C12" s="79" t="s">
        <v>43</v>
      </c>
      <c r="D12" s="79" t="s">
        <v>38</v>
      </c>
      <c r="E12" s="79" t="s">
        <v>43</v>
      </c>
      <c r="F12" s="79" t="s">
        <v>38</v>
      </c>
      <c r="G12" s="79" t="s">
        <v>43</v>
      </c>
      <c r="H12" s="79" t="s">
        <v>38</v>
      </c>
      <c r="I12" s="79" t="s">
        <v>43</v>
      </c>
      <c r="J12" s="79" t="s">
        <v>38</v>
      </c>
      <c r="K12" s="79" t="s">
        <v>43</v>
      </c>
    </row>
    <row r="13" spans="1:11" x14ac:dyDescent="0.3">
      <c r="A13" s="387"/>
      <c r="B13" s="168"/>
      <c r="C13" s="169" t="s">
        <v>39</v>
      </c>
      <c r="D13" s="83"/>
      <c r="E13" s="169" t="s">
        <v>39</v>
      </c>
      <c r="F13" s="83"/>
      <c r="G13" s="169" t="s">
        <v>39</v>
      </c>
      <c r="H13" s="83"/>
      <c r="I13" s="169" t="s">
        <v>39</v>
      </c>
      <c r="J13" s="83"/>
      <c r="K13" s="169" t="s">
        <v>39</v>
      </c>
    </row>
    <row r="14" spans="1:11" x14ac:dyDescent="0.3">
      <c r="A14" s="242"/>
      <c r="B14" s="303"/>
      <c r="C14" s="243"/>
      <c r="D14" s="303"/>
      <c r="E14" s="243"/>
      <c r="F14" s="303"/>
      <c r="G14" s="243"/>
      <c r="H14" s="303"/>
      <c r="I14" s="243"/>
      <c r="J14" s="303"/>
      <c r="K14" s="243"/>
    </row>
    <row r="15" spans="1:11" x14ac:dyDescent="0.3">
      <c r="A15" s="171" t="str">
        <f>+Riepilogo!B10</f>
        <v>ANNO 2019</v>
      </c>
      <c r="B15" s="35"/>
      <c r="C15" s="17"/>
      <c r="D15" s="35"/>
      <c r="E15" s="17"/>
      <c r="F15" s="35"/>
      <c r="G15" s="17"/>
      <c r="H15" s="35"/>
      <c r="I15" s="17"/>
      <c r="J15" s="35"/>
      <c r="K15" s="17"/>
    </row>
    <row r="16" spans="1:11" x14ac:dyDescent="0.3">
      <c r="A16" s="170"/>
      <c r="B16" s="35"/>
      <c r="C16" s="17"/>
      <c r="D16" s="35"/>
      <c r="E16" s="17"/>
      <c r="F16" s="35"/>
      <c r="G16" s="17"/>
      <c r="H16" s="35"/>
      <c r="I16" s="17"/>
      <c r="J16" s="35"/>
      <c r="K16" s="17"/>
    </row>
    <row r="17" spans="1:214" x14ac:dyDescent="0.3">
      <c r="A17" s="170" t="s">
        <v>44</v>
      </c>
      <c r="B17" s="92">
        <v>4985</v>
      </c>
      <c r="C17" s="91">
        <v>297</v>
      </c>
      <c r="D17" s="92">
        <v>0</v>
      </c>
      <c r="E17" s="91">
        <v>0</v>
      </c>
      <c r="F17" s="92">
        <v>128</v>
      </c>
      <c r="G17" s="91">
        <v>355</v>
      </c>
      <c r="H17" s="92">
        <v>1713</v>
      </c>
      <c r="I17" s="91">
        <v>97</v>
      </c>
      <c r="J17" s="92">
        <v>6826</v>
      </c>
      <c r="K17" s="91">
        <v>248</v>
      </c>
    </row>
    <row r="18" spans="1:214" x14ac:dyDescent="0.3">
      <c r="A18" s="170" t="s">
        <v>45</v>
      </c>
      <c r="B18" s="92">
        <v>3639</v>
      </c>
      <c r="C18" s="91">
        <v>279</v>
      </c>
      <c r="D18" s="92">
        <v>0</v>
      </c>
      <c r="E18" s="91">
        <v>0</v>
      </c>
      <c r="F18" s="92">
        <v>120</v>
      </c>
      <c r="G18" s="91">
        <v>348</v>
      </c>
      <c r="H18" s="92">
        <v>1606</v>
      </c>
      <c r="I18" s="91">
        <v>109</v>
      </c>
      <c r="J18" s="92">
        <v>5365</v>
      </c>
      <c r="K18" s="91">
        <v>230</v>
      </c>
    </row>
    <row r="19" spans="1:214" x14ac:dyDescent="0.3">
      <c r="A19" s="170" t="s">
        <v>46</v>
      </c>
      <c r="B19" s="92">
        <v>6355</v>
      </c>
      <c r="C19" s="91">
        <v>305</v>
      </c>
      <c r="D19" s="92">
        <v>0</v>
      </c>
      <c r="E19" s="91">
        <v>0</v>
      </c>
      <c r="F19" s="92">
        <v>90</v>
      </c>
      <c r="G19" s="91">
        <v>333</v>
      </c>
      <c r="H19" s="92">
        <v>1622</v>
      </c>
      <c r="I19" s="91">
        <v>106</v>
      </c>
      <c r="J19" s="92">
        <v>8067</v>
      </c>
      <c r="K19" s="91">
        <v>265</v>
      </c>
    </row>
    <row r="20" spans="1:214" x14ac:dyDescent="0.3">
      <c r="A20" s="170" t="s">
        <v>47</v>
      </c>
      <c r="B20" s="92">
        <v>7628</v>
      </c>
      <c r="C20" s="91">
        <v>299</v>
      </c>
      <c r="D20" s="92">
        <v>0</v>
      </c>
      <c r="E20" s="91">
        <v>0</v>
      </c>
      <c r="F20" s="92">
        <v>108</v>
      </c>
      <c r="G20" s="91">
        <v>355</v>
      </c>
      <c r="H20" s="92">
        <v>1599</v>
      </c>
      <c r="I20" s="91">
        <v>105</v>
      </c>
      <c r="J20" s="92">
        <v>9335</v>
      </c>
      <c r="K20" s="91">
        <v>267</v>
      </c>
    </row>
    <row r="21" spans="1:214" x14ac:dyDescent="0.3">
      <c r="A21" s="170"/>
      <c r="B21" s="92"/>
      <c r="C21" s="91"/>
      <c r="D21" s="92"/>
      <c r="E21" s="91"/>
      <c r="F21" s="92"/>
      <c r="G21" s="91"/>
      <c r="H21" s="92"/>
      <c r="I21" s="91"/>
      <c r="J21" s="92"/>
      <c r="K21" s="91"/>
    </row>
    <row r="22" spans="1:214" s="175" customFormat="1" x14ac:dyDescent="0.3">
      <c r="A22" s="172" t="s">
        <v>48</v>
      </c>
      <c r="B22" s="221">
        <v>22607</v>
      </c>
      <c r="C22" s="222">
        <v>297</v>
      </c>
      <c r="D22" s="221">
        <v>0</v>
      </c>
      <c r="E22" s="222">
        <v>0</v>
      </c>
      <c r="F22" s="221">
        <v>446</v>
      </c>
      <c r="G22" s="222">
        <v>349</v>
      </c>
      <c r="H22" s="221">
        <v>6540</v>
      </c>
      <c r="I22" s="222">
        <v>104</v>
      </c>
      <c r="J22" s="221">
        <v>29593</v>
      </c>
      <c r="K22" s="222">
        <v>255</v>
      </c>
    </row>
    <row r="23" spans="1:214" x14ac:dyDescent="0.3">
      <c r="A23" s="170"/>
      <c r="B23" s="92"/>
      <c r="C23" s="91"/>
      <c r="D23" s="92"/>
      <c r="E23" s="91"/>
      <c r="F23" s="92"/>
      <c r="G23" s="91"/>
      <c r="H23" s="92"/>
      <c r="I23" s="91"/>
      <c r="J23" s="92"/>
      <c r="K23" s="91"/>
    </row>
    <row r="24" spans="1:214" x14ac:dyDescent="0.3">
      <c r="A24" s="171" t="str">
        <f>+CONCATENATE("ANNO ",RIGHT(Riepilogo!D10,4))</f>
        <v>ANNO 2020</v>
      </c>
      <c r="B24" s="92"/>
      <c r="C24" s="91"/>
      <c r="D24" s="92"/>
      <c r="E24" s="91"/>
      <c r="F24" s="92"/>
      <c r="G24" s="91"/>
      <c r="H24" s="92"/>
      <c r="I24" s="91"/>
      <c r="J24" s="92"/>
      <c r="K24" s="91"/>
    </row>
    <row r="25" spans="1:214" x14ac:dyDescent="0.3">
      <c r="A25" s="170"/>
      <c r="B25" s="92"/>
      <c r="C25" s="91"/>
      <c r="D25" s="92"/>
      <c r="E25" s="91"/>
      <c r="F25" s="92"/>
      <c r="G25" s="91"/>
      <c r="H25" s="92"/>
      <c r="I25" s="91"/>
      <c r="J25" s="92"/>
      <c r="K25" s="91"/>
    </row>
    <row r="26" spans="1:214" x14ac:dyDescent="0.3">
      <c r="A26" s="170" t="s">
        <v>44</v>
      </c>
      <c r="B26" s="92">
        <v>7458</v>
      </c>
      <c r="C26" s="91">
        <v>308</v>
      </c>
      <c r="D26" s="92">
        <v>0</v>
      </c>
      <c r="E26" s="91">
        <v>0</v>
      </c>
      <c r="F26" s="92">
        <v>78</v>
      </c>
      <c r="G26" s="91">
        <v>366</v>
      </c>
      <c r="H26" s="92">
        <v>1698</v>
      </c>
      <c r="I26" s="91">
        <v>105</v>
      </c>
      <c r="J26" s="92">
        <v>9234</v>
      </c>
      <c r="K26" s="91">
        <v>271</v>
      </c>
    </row>
    <row r="27" spans="1:214" x14ac:dyDescent="0.3">
      <c r="A27" s="170" t="s">
        <v>45</v>
      </c>
      <c r="B27" s="92">
        <v>5691</v>
      </c>
      <c r="C27" s="91">
        <v>305</v>
      </c>
      <c r="D27" s="92">
        <v>0</v>
      </c>
      <c r="E27" s="91">
        <v>0</v>
      </c>
      <c r="F27" s="92">
        <v>45</v>
      </c>
      <c r="G27" s="91">
        <v>366</v>
      </c>
      <c r="H27" s="92">
        <v>2310</v>
      </c>
      <c r="I27" s="91">
        <v>114</v>
      </c>
      <c r="J27" s="92">
        <v>8046</v>
      </c>
      <c r="K27" s="91">
        <v>251</v>
      </c>
    </row>
    <row r="28" spans="1:214" x14ac:dyDescent="0.3">
      <c r="A28" s="170" t="s">
        <v>46</v>
      </c>
      <c r="B28" s="92">
        <v>0</v>
      </c>
      <c r="C28" s="91">
        <v>0</v>
      </c>
      <c r="D28" s="92">
        <v>0</v>
      </c>
      <c r="E28" s="91">
        <v>0</v>
      </c>
      <c r="F28" s="92">
        <v>0</v>
      </c>
      <c r="G28" s="91">
        <v>0</v>
      </c>
      <c r="H28" s="92">
        <v>0</v>
      </c>
      <c r="I28" s="91">
        <v>0</v>
      </c>
      <c r="J28" s="92">
        <v>0</v>
      </c>
      <c r="K28" s="91">
        <v>0</v>
      </c>
    </row>
    <row r="29" spans="1:214" x14ac:dyDescent="0.3">
      <c r="A29" s="170" t="s">
        <v>47</v>
      </c>
      <c r="B29" s="92">
        <v>0</v>
      </c>
      <c r="C29" s="91">
        <v>0</v>
      </c>
      <c r="D29" s="92">
        <v>0</v>
      </c>
      <c r="E29" s="91">
        <v>0</v>
      </c>
      <c r="F29" s="92">
        <v>0</v>
      </c>
      <c r="G29" s="91">
        <v>0</v>
      </c>
      <c r="H29" s="92">
        <v>0</v>
      </c>
      <c r="I29" s="91">
        <v>0</v>
      </c>
      <c r="J29" s="92">
        <v>0</v>
      </c>
      <c r="K29" s="91">
        <v>0</v>
      </c>
    </row>
    <row r="30" spans="1:214" x14ac:dyDescent="0.3">
      <c r="A30" s="170"/>
      <c r="B30" s="92"/>
      <c r="C30" s="91"/>
      <c r="D30" s="92"/>
      <c r="E30" s="91"/>
      <c r="F30" s="92"/>
      <c r="G30" s="91"/>
      <c r="H30" s="92"/>
      <c r="I30" s="91"/>
      <c r="J30" s="92"/>
      <c r="K30" s="91"/>
    </row>
    <row r="31" spans="1:214" s="5" customFormat="1" x14ac:dyDescent="0.3">
      <c r="A31" s="176" t="s">
        <v>48</v>
      </c>
      <c r="B31" s="221">
        <v>13149</v>
      </c>
      <c r="C31" s="222">
        <v>307</v>
      </c>
      <c r="D31" s="221">
        <v>0</v>
      </c>
      <c r="E31" s="222">
        <v>0</v>
      </c>
      <c r="F31" s="221">
        <v>123</v>
      </c>
      <c r="G31" s="222">
        <v>366</v>
      </c>
      <c r="H31" s="221">
        <v>4008</v>
      </c>
      <c r="I31" s="222">
        <v>110</v>
      </c>
      <c r="J31" s="221">
        <v>17280</v>
      </c>
      <c r="K31" s="222">
        <v>262</v>
      </c>
    </row>
    <row r="32" spans="1:214" s="143" customFormat="1" x14ac:dyDescent="0.3">
      <c r="A32" s="388" t="s">
        <v>172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177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M281"/>
  <sheetViews>
    <sheetView showGridLines="0" view="pageBreakPreview" zoomScale="50" zoomScaleNormal="50" zoomScaleSheetLayoutView="50" workbookViewId="0">
      <selection activeCell="F19" sqref="F19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58" t="s">
        <v>122</v>
      </c>
      <c r="B1" s="384" t="str">
        <f>+TrimPARA!B1:K1</f>
        <v>PARASUBORDINATI</v>
      </c>
      <c r="C1" s="384"/>
      <c r="D1" s="384"/>
      <c r="E1" s="384"/>
      <c r="F1" s="384"/>
      <c r="G1" s="384" t="str">
        <f>+B1</f>
        <v>PARASUBORDINATI</v>
      </c>
      <c r="H1" s="384"/>
      <c r="I1" s="384"/>
      <c r="J1" s="384"/>
      <c r="K1" s="384"/>
      <c r="L1" s="384"/>
    </row>
    <row r="2" spans="1:12" ht="15.5" customHeight="1" x14ac:dyDescent="0.35">
      <c r="A2" s="58"/>
      <c r="B2" s="407"/>
      <c r="C2" s="407"/>
      <c r="D2" s="407"/>
      <c r="E2" s="407"/>
      <c r="F2" s="407"/>
      <c r="G2" s="398"/>
      <c r="H2" s="398"/>
      <c r="I2" s="398"/>
      <c r="J2" s="398"/>
      <c r="K2" s="398"/>
      <c r="L2" s="398"/>
    </row>
    <row r="4" spans="1:12" ht="15" customHeight="1" x14ac:dyDescent="0.3">
      <c r="A4" s="397" t="s">
        <v>73</v>
      </c>
      <c r="B4" s="397"/>
      <c r="C4" s="397"/>
      <c r="D4" s="397"/>
      <c r="E4" s="397"/>
      <c r="F4" s="397"/>
      <c r="G4" s="408" t="s">
        <v>129</v>
      </c>
      <c r="H4" s="408"/>
      <c r="I4" s="408"/>
      <c r="J4" s="408"/>
      <c r="K4" s="408"/>
      <c r="L4" s="408"/>
    </row>
    <row r="5" spans="1:12" x14ac:dyDescent="0.3">
      <c r="A5" s="58"/>
      <c r="B5" s="59"/>
      <c r="C5" s="59"/>
      <c r="D5" s="59"/>
      <c r="E5" s="59"/>
      <c r="F5" s="59"/>
    </row>
    <row r="6" spans="1:12" x14ac:dyDescent="0.3">
      <c r="A6" s="370" t="str">
        <f>+Riepilogo!$A$5</f>
        <v>Rilevazione al 02/07/2020</v>
      </c>
      <c r="B6" s="370"/>
      <c r="C6" s="370"/>
      <c r="D6" s="370"/>
      <c r="E6" s="370"/>
      <c r="F6" s="370"/>
      <c r="G6" s="395" t="str">
        <f>+Riepilogo!$A$5</f>
        <v>Rilevazione al 02/07/2020</v>
      </c>
      <c r="H6" s="395"/>
      <c r="I6" s="395"/>
      <c r="J6" s="395"/>
      <c r="K6" s="395"/>
      <c r="L6" s="395"/>
    </row>
    <row r="7" spans="1:12" x14ac:dyDescent="0.3">
      <c r="A7" s="58"/>
      <c r="B7" s="180"/>
      <c r="C7" s="181"/>
      <c r="D7" s="182"/>
      <c r="E7" s="179"/>
      <c r="F7" s="2"/>
    </row>
    <row r="8" spans="1:12" x14ac:dyDescent="0.3">
      <c r="B8" s="2"/>
      <c r="C8" s="181"/>
      <c r="D8" s="2"/>
      <c r="E8" s="2"/>
      <c r="F8" s="2"/>
      <c r="G8" s="409" t="str">
        <f>+B31</f>
        <v>Decorrenti gennaio - giugno 2020</v>
      </c>
      <c r="H8" s="409"/>
      <c r="I8" s="409"/>
      <c r="J8" s="409"/>
      <c r="K8" s="409"/>
      <c r="L8" s="409"/>
    </row>
    <row r="9" spans="1:12" x14ac:dyDescent="0.3">
      <c r="A9" s="220"/>
      <c r="B9" s="183"/>
      <c r="C9" s="184"/>
      <c r="D9" s="184"/>
      <c r="E9" s="184"/>
      <c r="F9" s="183"/>
    </row>
    <row r="10" spans="1:12" ht="30" x14ac:dyDescent="0.3">
      <c r="A10" s="240" t="s">
        <v>49</v>
      </c>
      <c r="B10" s="54" t="s">
        <v>62</v>
      </c>
      <c r="C10" s="53" t="s">
        <v>169</v>
      </c>
      <c r="D10" s="54" t="s">
        <v>40</v>
      </c>
      <c r="E10" s="54" t="s">
        <v>41</v>
      </c>
      <c r="F10" s="244" t="s">
        <v>53</v>
      </c>
    </row>
    <row r="11" spans="1:12" x14ac:dyDescent="0.3">
      <c r="A11" s="245" t="s">
        <v>51</v>
      </c>
      <c r="B11" s="185"/>
      <c r="C11" s="186"/>
      <c r="D11" s="186"/>
      <c r="E11" s="186"/>
      <c r="F11" s="246"/>
    </row>
    <row r="12" spans="1:12" x14ac:dyDescent="0.3">
      <c r="A12" s="247"/>
      <c r="B12" s="303"/>
      <c r="C12" s="3"/>
      <c r="D12" s="303"/>
      <c r="E12" s="303"/>
      <c r="F12" s="248"/>
    </row>
    <row r="13" spans="1:12" x14ac:dyDescent="0.3">
      <c r="A13" s="170"/>
      <c r="B13" s="399" t="s">
        <v>193</v>
      </c>
      <c r="C13" s="399"/>
      <c r="D13" s="399"/>
      <c r="E13" s="399"/>
      <c r="F13" s="400"/>
    </row>
    <row r="14" spans="1:12" x14ac:dyDescent="0.3">
      <c r="A14" s="249" t="s">
        <v>72</v>
      </c>
      <c r="B14" s="189">
        <v>0</v>
      </c>
      <c r="C14" s="321">
        <v>0</v>
      </c>
      <c r="D14" s="189">
        <v>185</v>
      </c>
      <c r="E14" s="189">
        <v>453</v>
      </c>
      <c r="F14" s="250">
        <v>638</v>
      </c>
    </row>
    <row r="15" spans="1:12" x14ac:dyDescent="0.3">
      <c r="A15" s="249" t="s">
        <v>55</v>
      </c>
      <c r="B15" s="189">
        <v>0</v>
      </c>
      <c r="C15" s="321">
        <v>0</v>
      </c>
      <c r="D15" s="189">
        <v>107</v>
      </c>
      <c r="E15" s="189">
        <v>326</v>
      </c>
      <c r="F15" s="250">
        <v>433</v>
      </c>
    </row>
    <row r="16" spans="1:12" x14ac:dyDescent="0.3">
      <c r="A16" s="249" t="s">
        <v>52</v>
      </c>
      <c r="B16" s="189">
        <v>993</v>
      </c>
      <c r="C16" s="321">
        <v>0</v>
      </c>
      <c r="D16" s="189">
        <v>129</v>
      </c>
      <c r="E16" s="189">
        <v>544</v>
      </c>
      <c r="F16" s="250">
        <v>1666</v>
      </c>
    </row>
    <row r="17" spans="1:12" x14ac:dyDescent="0.3">
      <c r="A17" s="249" t="s">
        <v>181</v>
      </c>
      <c r="B17" s="189">
        <v>13967</v>
      </c>
      <c r="C17" s="321">
        <v>0</v>
      </c>
      <c r="D17" s="189">
        <v>22</v>
      </c>
      <c r="E17" s="189">
        <v>579</v>
      </c>
      <c r="F17" s="250">
        <v>14568</v>
      </c>
    </row>
    <row r="18" spans="1:12" x14ac:dyDescent="0.3">
      <c r="A18" s="249" t="s">
        <v>182</v>
      </c>
      <c r="B18" s="189">
        <v>7647</v>
      </c>
      <c r="C18" s="321">
        <v>0</v>
      </c>
      <c r="D18" s="189">
        <v>3</v>
      </c>
      <c r="E18" s="189">
        <v>4638</v>
      </c>
      <c r="F18" s="106">
        <v>12288</v>
      </c>
    </row>
    <row r="19" spans="1:12" s="4" customFormat="1" x14ac:dyDescent="0.3">
      <c r="A19" s="251" t="s">
        <v>42</v>
      </c>
      <c r="B19" s="190">
        <v>22607</v>
      </c>
      <c r="C19" s="322">
        <v>0</v>
      </c>
      <c r="D19" s="190">
        <v>446</v>
      </c>
      <c r="E19" s="190">
        <v>6540</v>
      </c>
      <c r="F19" s="252">
        <v>29593</v>
      </c>
    </row>
    <row r="20" spans="1:12" s="178" customFormat="1" x14ac:dyDescent="0.25">
      <c r="A20" s="253" t="s">
        <v>133</v>
      </c>
      <c r="B20" s="191">
        <v>68.7</v>
      </c>
      <c r="C20" s="323">
        <v>0</v>
      </c>
      <c r="D20" s="192">
        <v>55.6</v>
      </c>
      <c r="E20" s="192">
        <v>71.12</v>
      </c>
      <c r="F20" s="192">
        <v>69.040000000000006</v>
      </c>
      <c r="L20" s="223"/>
    </row>
    <row r="21" spans="1:12" s="193" customFormat="1" x14ac:dyDescent="0.3"/>
    <row r="22" spans="1:12" s="195" customFormat="1" x14ac:dyDescent="0.3">
      <c r="A22" s="170"/>
      <c r="B22" s="308"/>
      <c r="C22" s="310" t="s">
        <v>223</v>
      </c>
      <c r="D22" s="308" t="s">
        <v>229</v>
      </c>
      <c r="E22" s="308"/>
      <c r="F22" s="309"/>
    </row>
    <row r="23" spans="1:12" s="195" customFormat="1" x14ac:dyDescent="0.3">
      <c r="A23" s="249" t="s">
        <v>72</v>
      </c>
      <c r="B23" s="189">
        <v>0</v>
      </c>
      <c r="C23" s="321">
        <v>0</v>
      </c>
      <c r="D23" s="189">
        <v>113</v>
      </c>
      <c r="E23" s="189">
        <v>250</v>
      </c>
      <c r="F23" s="250">
        <v>363</v>
      </c>
    </row>
    <row r="24" spans="1:12" s="195" customFormat="1" x14ac:dyDescent="0.3">
      <c r="A24" s="249" t="s">
        <v>55</v>
      </c>
      <c r="B24" s="189">
        <v>0</v>
      </c>
      <c r="C24" s="321">
        <v>0</v>
      </c>
      <c r="D24" s="189">
        <v>54</v>
      </c>
      <c r="E24" s="189">
        <v>162</v>
      </c>
      <c r="F24" s="250">
        <v>216</v>
      </c>
    </row>
    <row r="25" spans="1:12" s="195" customFormat="1" x14ac:dyDescent="0.3">
      <c r="A25" s="249" t="s">
        <v>52</v>
      </c>
      <c r="B25" s="189">
        <v>349</v>
      </c>
      <c r="C25" s="321">
        <v>0</v>
      </c>
      <c r="D25" s="189">
        <v>70</v>
      </c>
      <c r="E25" s="189">
        <v>273</v>
      </c>
      <c r="F25" s="250">
        <v>692</v>
      </c>
    </row>
    <row r="26" spans="1:12" s="195" customFormat="1" x14ac:dyDescent="0.3">
      <c r="A26" s="249" t="s">
        <v>181</v>
      </c>
      <c r="B26" s="189">
        <v>4217</v>
      </c>
      <c r="C26" s="321">
        <v>0</v>
      </c>
      <c r="D26" s="189">
        <v>9</v>
      </c>
      <c r="E26" s="189">
        <v>301</v>
      </c>
      <c r="F26" s="250">
        <v>4527</v>
      </c>
      <c r="G26" s="409" t="str">
        <f>+D22</f>
        <v>Decorrenti gennaio - giugno 2019</v>
      </c>
      <c r="H26" s="409"/>
      <c r="I26" s="409"/>
      <c r="J26" s="409"/>
      <c r="K26" s="409"/>
      <c r="L26" s="409"/>
    </row>
    <row r="27" spans="1:12" s="175" customFormat="1" x14ac:dyDescent="0.3">
      <c r="A27" s="249" t="s">
        <v>182</v>
      </c>
      <c r="B27" s="189">
        <v>4058</v>
      </c>
      <c r="C27" s="321">
        <v>0</v>
      </c>
      <c r="D27" s="189">
        <v>2</v>
      </c>
      <c r="E27" s="189">
        <v>2333</v>
      </c>
      <c r="F27" s="106">
        <v>6393</v>
      </c>
    </row>
    <row r="28" spans="1:12" s="178" customFormat="1" x14ac:dyDescent="0.3">
      <c r="A28" s="251" t="s">
        <v>42</v>
      </c>
      <c r="B28" s="190">
        <v>8624</v>
      </c>
      <c r="C28" s="322">
        <v>0</v>
      </c>
      <c r="D28" s="190">
        <v>248</v>
      </c>
      <c r="E28" s="190">
        <v>3319</v>
      </c>
      <c r="F28" s="252">
        <v>12191</v>
      </c>
    </row>
    <row r="29" spans="1:12" x14ac:dyDescent="0.3">
      <c r="A29" s="253" t="s">
        <v>133</v>
      </c>
      <c r="B29" s="191">
        <v>69.37</v>
      </c>
      <c r="C29" s="323">
        <v>0</v>
      </c>
      <c r="D29" s="192">
        <v>55.11</v>
      </c>
      <c r="E29" s="192">
        <v>70.92</v>
      </c>
      <c r="F29" s="192">
        <v>69.510000000000005</v>
      </c>
      <c r="H29" s="7"/>
    </row>
    <row r="30" spans="1:12" x14ac:dyDescent="0.3">
      <c r="L30" s="6"/>
    </row>
    <row r="31" spans="1:12" x14ac:dyDescent="0.3">
      <c r="A31" s="170"/>
      <c r="B31" s="399" t="s">
        <v>230</v>
      </c>
      <c r="C31" s="399"/>
      <c r="D31" s="399"/>
      <c r="E31" s="399"/>
      <c r="F31" s="400"/>
    </row>
    <row r="32" spans="1:12" x14ac:dyDescent="0.3">
      <c r="A32" s="249" t="s">
        <v>72</v>
      </c>
      <c r="B32" s="197">
        <v>0</v>
      </c>
      <c r="C32" s="321">
        <v>0</v>
      </c>
      <c r="D32" s="197">
        <v>47</v>
      </c>
      <c r="E32" s="197">
        <v>180</v>
      </c>
      <c r="F32" s="254">
        <v>227</v>
      </c>
    </row>
    <row r="33" spans="1:12" x14ac:dyDescent="0.3">
      <c r="A33" s="249" t="s">
        <v>55</v>
      </c>
      <c r="B33" s="197">
        <v>0</v>
      </c>
      <c r="C33" s="321">
        <v>0</v>
      </c>
      <c r="D33" s="197">
        <v>34</v>
      </c>
      <c r="E33" s="197">
        <v>160</v>
      </c>
      <c r="F33" s="254">
        <v>194</v>
      </c>
    </row>
    <row r="34" spans="1:12" x14ac:dyDescent="0.3">
      <c r="A34" s="249" t="s">
        <v>52</v>
      </c>
      <c r="B34" s="197">
        <v>632</v>
      </c>
      <c r="C34" s="321">
        <v>0</v>
      </c>
      <c r="D34" s="197">
        <v>34</v>
      </c>
      <c r="E34" s="197">
        <v>321</v>
      </c>
      <c r="F34" s="254">
        <v>987</v>
      </c>
    </row>
    <row r="35" spans="1:12" s="175" customFormat="1" x14ac:dyDescent="0.3">
      <c r="A35" s="249" t="s">
        <v>181</v>
      </c>
      <c r="B35" s="197">
        <v>9187</v>
      </c>
      <c r="C35" s="321">
        <v>0</v>
      </c>
      <c r="D35" s="197">
        <v>6</v>
      </c>
      <c r="E35" s="197">
        <v>313</v>
      </c>
      <c r="F35" s="254">
        <v>9506</v>
      </c>
    </row>
    <row r="36" spans="1:12" s="178" customFormat="1" x14ac:dyDescent="0.3">
      <c r="A36" s="249" t="s">
        <v>182</v>
      </c>
      <c r="B36" s="197">
        <v>3330</v>
      </c>
      <c r="C36" s="321">
        <v>0</v>
      </c>
      <c r="D36" s="197">
        <v>2</v>
      </c>
      <c r="E36" s="197">
        <v>3034</v>
      </c>
      <c r="F36" s="254">
        <v>6366</v>
      </c>
    </row>
    <row r="37" spans="1:12" s="4" customFormat="1" x14ac:dyDescent="0.3">
      <c r="A37" s="251" t="s">
        <v>42</v>
      </c>
      <c r="B37" s="196">
        <v>13149</v>
      </c>
      <c r="C37" s="322">
        <v>0</v>
      </c>
      <c r="D37" s="196">
        <v>123</v>
      </c>
      <c r="E37" s="196">
        <v>4008</v>
      </c>
      <c r="F37" s="174">
        <v>17280</v>
      </c>
    </row>
    <row r="38" spans="1:12" x14ac:dyDescent="0.3">
      <c r="A38" s="253" t="s">
        <v>133</v>
      </c>
      <c r="B38" s="191">
        <v>68.25</v>
      </c>
      <c r="C38" s="323">
        <v>0</v>
      </c>
      <c r="D38" s="192">
        <v>56.29</v>
      </c>
      <c r="E38" s="192">
        <v>72.38</v>
      </c>
      <c r="F38" s="192">
        <v>69.12</v>
      </c>
    </row>
    <row r="39" spans="1:12" x14ac:dyDescent="0.3">
      <c r="A39" s="255"/>
      <c r="B39" s="256"/>
      <c r="C39" s="256"/>
      <c r="D39" s="256"/>
      <c r="E39" s="256"/>
      <c r="F39" s="257"/>
    </row>
    <row r="40" spans="1:12" x14ac:dyDescent="0.3">
      <c r="A40" s="198" t="s">
        <v>79</v>
      </c>
      <c r="B40" s="194"/>
      <c r="C40" s="194"/>
      <c r="D40" s="194"/>
      <c r="E40" s="194"/>
      <c r="F40" s="194"/>
    </row>
    <row r="43" spans="1:12" x14ac:dyDescent="0.3">
      <c r="A43" s="175"/>
      <c r="B43" s="175"/>
      <c r="C43" s="175"/>
      <c r="D43" s="175"/>
      <c r="E43" s="175"/>
      <c r="F43" s="175"/>
    </row>
    <row r="44" spans="1:12" x14ac:dyDescent="0.3">
      <c r="A44" s="58" t="s">
        <v>143</v>
      </c>
      <c r="B44" s="384" t="str">
        <f>+B$1</f>
        <v>PARASUBORDINATI</v>
      </c>
      <c r="C44" s="384"/>
      <c r="D44" s="384"/>
      <c r="E44" s="384"/>
      <c r="F44" s="384"/>
      <c r="G44" s="384" t="str">
        <f>+G$1</f>
        <v>PARASUBORDINATI</v>
      </c>
      <c r="H44" s="384"/>
      <c r="I44" s="384"/>
      <c r="J44" s="384"/>
      <c r="K44" s="384"/>
      <c r="L44" s="384"/>
    </row>
    <row r="45" spans="1:12" ht="15.5" x14ac:dyDescent="0.35">
      <c r="A45" s="58"/>
      <c r="B45" s="407"/>
      <c r="C45" s="407"/>
      <c r="D45" s="407"/>
      <c r="E45" s="407"/>
      <c r="F45" s="407"/>
      <c r="G45" s="398"/>
      <c r="H45" s="398"/>
      <c r="I45" s="398"/>
      <c r="J45" s="398"/>
      <c r="K45" s="398"/>
      <c r="L45" s="398"/>
    </row>
    <row r="47" spans="1:12" x14ac:dyDescent="0.3">
      <c r="A47" s="397" t="s">
        <v>10</v>
      </c>
      <c r="B47" s="397"/>
      <c r="C47" s="397"/>
      <c r="D47" s="397"/>
      <c r="E47" s="397"/>
      <c r="F47" s="397"/>
      <c r="G47" s="412" t="s">
        <v>131</v>
      </c>
      <c r="H47" s="412"/>
      <c r="I47" s="412"/>
      <c r="J47" s="412"/>
      <c r="K47" s="412"/>
      <c r="L47" s="412"/>
    </row>
    <row r="48" spans="1:12" x14ac:dyDescent="0.3">
      <c r="A48" s="59"/>
      <c r="B48" s="59"/>
      <c r="C48" s="59"/>
      <c r="D48" s="59"/>
      <c r="E48" s="59"/>
      <c r="F48" s="59"/>
      <c r="G48" s="233"/>
      <c r="H48" s="233"/>
      <c r="I48" s="233"/>
      <c r="J48" s="233"/>
      <c r="K48" s="233"/>
      <c r="L48" s="233"/>
    </row>
    <row r="49" spans="1:12" x14ac:dyDescent="0.3">
      <c r="A49" s="370" t="str">
        <f>+Riepilogo!$A$5</f>
        <v>Rilevazione al 02/07/2020</v>
      </c>
      <c r="B49" s="370"/>
      <c r="C49" s="370"/>
      <c r="D49" s="370"/>
      <c r="E49" s="370"/>
      <c r="F49" s="370"/>
      <c r="G49" s="395" t="str">
        <f>+Riepilogo!$A$5</f>
        <v>Rilevazione al 02/07/2020</v>
      </c>
      <c r="H49" s="395"/>
      <c r="I49" s="395"/>
      <c r="J49" s="395"/>
      <c r="K49" s="395"/>
      <c r="L49" s="395"/>
    </row>
    <row r="50" spans="1:12" x14ac:dyDescent="0.3">
      <c r="A50" s="58"/>
      <c r="B50" s="180"/>
      <c r="C50" s="180"/>
      <c r="D50" s="180"/>
      <c r="E50" s="179"/>
      <c r="F50" s="2"/>
    </row>
    <row r="51" spans="1:12" x14ac:dyDescent="0.3">
      <c r="A51" s="140"/>
      <c r="B51" s="2"/>
      <c r="C51" s="199"/>
      <c r="D51" s="2"/>
      <c r="E51" s="2"/>
      <c r="F51" s="2"/>
    </row>
    <row r="52" spans="1:12" ht="15" customHeight="1" x14ac:dyDescent="0.3">
      <c r="A52" s="238" t="s">
        <v>54</v>
      </c>
      <c r="B52" s="183"/>
      <c r="C52" s="184"/>
      <c r="D52" s="184"/>
      <c r="E52" s="184"/>
      <c r="F52" s="183"/>
    </row>
    <row r="53" spans="1:12" ht="30" x14ac:dyDescent="0.3">
      <c r="A53" s="258" t="s">
        <v>134</v>
      </c>
      <c r="B53" s="54" t="s">
        <v>62</v>
      </c>
      <c r="C53" s="53" t="s">
        <v>169</v>
      </c>
      <c r="D53" s="54" t="s">
        <v>40</v>
      </c>
      <c r="E53" s="54" t="s">
        <v>41</v>
      </c>
      <c r="F53" s="244" t="s">
        <v>53</v>
      </c>
    </row>
    <row r="54" spans="1:12" x14ac:dyDescent="0.3">
      <c r="A54" s="259" t="s">
        <v>135</v>
      </c>
      <c r="B54" s="185"/>
      <c r="C54" s="186"/>
      <c r="D54" s="186"/>
      <c r="E54" s="186"/>
      <c r="F54" s="246"/>
    </row>
    <row r="55" spans="1:12" x14ac:dyDescent="0.3">
      <c r="A55" s="247"/>
      <c r="B55" s="303"/>
      <c r="C55" s="3"/>
      <c r="D55" s="303"/>
      <c r="E55" s="303"/>
      <c r="F55" s="248"/>
    </row>
    <row r="56" spans="1:12" x14ac:dyDescent="0.3">
      <c r="A56" s="260"/>
      <c r="B56" s="401" t="str">
        <f>+B13</f>
        <v>Decorrenti ANNO 2019</v>
      </c>
      <c r="C56" s="401"/>
      <c r="D56" s="401"/>
      <c r="E56" s="401"/>
      <c r="F56" s="402"/>
    </row>
    <row r="57" spans="1:12" x14ac:dyDescent="0.3">
      <c r="A57" s="261" t="s">
        <v>81</v>
      </c>
      <c r="B57" s="197">
        <v>19231</v>
      </c>
      <c r="C57" s="324">
        <v>0</v>
      </c>
      <c r="D57" s="197">
        <v>347</v>
      </c>
      <c r="E57" s="197">
        <v>6259</v>
      </c>
      <c r="F57" s="254">
        <v>25837</v>
      </c>
    </row>
    <row r="58" spans="1:12" x14ac:dyDescent="0.3">
      <c r="A58" s="261" t="s">
        <v>82</v>
      </c>
      <c r="B58" s="197">
        <v>1268</v>
      </c>
      <c r="C58" s="324">
        <v>0</v>
      </c>
      <c r="D58" s="197">
        <v>80</v>
      </c>
      <c r="E58" s="197">
        <v>234</v>
      </c>
      <c r="F58" s="254">
        <v>1582</v>
      </c>
    </row>
    <row r="59" spans="1:12" x14ac:dyDescent="0.3">
      <c r="A59" s="261" t="s">
        <v>83</v>
      </c>
      <c r="B59" s="197">
        <v>832</v>
      </c>
      <c r="C59" s="324">
        <v>0</v>
      </c>
      <c r="D59" s="197">
        <v>14</v>
      </c>
      <c r="E59" s="197">
        <v>41</v>
      </c>
      <c r="F59" s="254">
        <v>887</v>
      </c>
    </row>
    <row r="60" spans="1:12" x14ac:dyDescent="0.3">
      <c r="A60" s="261" t="s">
        <v>84</v>
      </c>
      <c r="B60" s="197">
        <v>590</v>
      </c>
      <c r="C60" s="324">
        <v>0</v>
      </c>
      <c r="D60" s="197">
        <v>4</v>
      </c>
      <c r="E60" s="197">
        <v>5</v>
      </c>
      <c r="F60" s="254">
        <v>599</v>
      </c>
    </row>
    <row r="61" spans="1:12" x14ac:dyDescent="0.3">
      <c r="A61" s="261" t="s">
        <v>85</v>
      </c>
      <c r="B61" s="197">
        <v>507</v>
      </c>
      <c r="C61" s="324">
        <v>0</v>
      </c>
      <c r="D61" s="197">
        <v>1</v>
      </c>
      <c r="E61" s="197">
        <v>1</v>
      </c>
      <c r="F61" s="254">
        <v>509</v>
      </c>
    </row>
    <row r="62" spans="1:12" x14ac:dyDescent="0.3">
      <c r="A62" s="261" t="s">
        <v>86</v>
      </c>
      <c r="B62" s="197">
        <v>179</v>
      </c>
      <c r="C62" s="324">
        <v>0</v>
      </c>
      <c r="D62" s="197">
        <v>0</v>
      </c>
      <c r="E62" s="197">
        <v>0</v>
      </c>
      <c r="F62" s="254">
        <v>179</v>
      </c>
    </row>
    <row r="63" spans="1:12" x14ac:dyDescent="0.3">
      <c r="A63" s="262"/>
      <c r="B63" s="197"/>
      <c r="C63" s="324"/>
      <c r="D63" s="197"/>
      <c r="E63" s="197"/>
      <c r="F63" s="263"/>
    </row>
    <row r="64" spans="1:12" x14ac:dyDescent="0.3">
      <c r="A64" s="251" t="s">
        <v>42</v>
      </c>
      <c r="B64" s="190">
        <v>22607</v>
      </c>
      <c r="C64" s="322">
        <v>0</v>
      </c>
      <c r="D64" s="190">
        <v>446</v>
      </c>
      <c r="E64" s="190">
        <v>6540</v>
      </c>
      <c r="F64" s="252">
        <v>29593</v>
      </c>
    </row>
    <row r="65" spans="1:6" s="4" customFormat="1" x14ac:dyDescent="0.3"/>
    <row r="66" spans="1:6" x14ac:dyDescent="0.3">
      <c r="A66" s="260"/>
      <c r="B66" s="187"/>
      <c r="C66" s="310" t="str">
        <f>+C22</f>
        <v>di cui:</v>
      </c>
      <c r="D66" s="307" t="str">
        <f>+D22</f>
        <v>Decorrenti gennaio - giugno 2019</v>
      </c>
      <c r="E66" s="303"/>
      <c r="F66" s="305"/>
    </row>
    <row r="67" spans="1:6" x14ac:dyDescent="0.3">
      <c r="A67" s="261" t="s">
        <v>81</v>
      </c>
      <c r="B67" s="197">
        <v>7419</v>
      </c>
      <c r="C67" s="324">
        <v>0</v>
      </c>
      <c r="D67" s="197">
        <v>192</v>
      </c>
      <c r="E67" s="197">
        <v>3182</v>
      </c>
      <c r="F67" s="254">
        <v>10793</v>
      </c>
    </row>
    <row r="68" spans="1:6" x14ac:dyDescent="0.3">
      <c r="A68" s="261" t="s">
        <v>82</v>
      </c>
      <c r="B68" s="197">
        <v>396</v>
      </c>
      <c r="C68" s="324">
        <v>0</v>
      </c>
      <c r="D68" s="197">
        <v>46</v>
      </c>
      <c r="E68" s="197">
        <v>118</v>
      </c>
      <c r="F68" s="254">
        <v>560</v>
      </c>
    </row>
    <row r="69" spans="1:6" x14ac:dyDescent="0.3">
      <c r="A69" s="261" t="s">
        <v>83</v>
      </c>
      <c r="B69" s="197">
        <v>313</v>
      </c>
      <c r="C69" s="324">
        <v>0</v>
      </c>
      <c r="D69" s="197">
        <v>7</v>
      </c>
      <c r="E69" s="197">
        <v>17</v>
      </c>
      <c r="F69" s="254">
        <v>337</v>
      </c>
    </row>
    <row r="70" spans="1:6" x14ac:dyDescent="0.3">
      <c r="A70" s="261" t="s">
        <v>84</v>
      </c>
      <c r="B70" s="197">
        <v>241</v>
      </c>
      <c r="C70" s="324">
        <v>0</v>
      </c>
      <c r="D70" s="197">
        <v>2</v>
      </c>
      <c r="E70" s="197">
        <v>2</v>
      </c>
      <c r="F70" s="254">
        <v>245</v>
      </c>
    </row>
    <row r="71" spans="1:6" x14ac:dyDescent="0.3">
      <c r="A71" s="261" t="s">
        <v>85</v>
      </c>
      <c r="B71" s="197">
        <v>170</v>
      </c>
      <c r="C71" s="324">
        <v>0</v>
      </c>
      <c r="D71" s="197">
        <v>1</v>
      </c>
      <c r="E71" s="197">
        <v>0</v>
      </c>
      <c r="F71" s="254">
        <v>171</v>
      </c>
    </row>
    <row r="72" spans="1:6" x14ac:dyDescent="0.3">
      <c r="A72" s="261" t="s">
        <v>86</v>
      </c>
      <c r="B72" s="197">
        <v>85</v>
      </c>
      <c r="C72" s="324">
        <v>0</v>
      </c>
      <c r="D72" s="197">
        <v>0</v>
      </c>
      <c r="E72" s="197">
        <v>0</v>
      </c>
      <c r="F72" s="254">
        <v>85</v>
      </c>
    </row>
    <row r="73" spans="1:6" x14ac:dyDescent="0.3">
      <c r="A73" s="262"/>
      <c r="B73" s="197"/>
      <c r="C73" s="324"/>
      <c r="D73" s="197"/>
      <c r="E73" s="197"/>
      <c r="F73" s="263"/>
    </row>
    <row r="74" spans="1:6" x14ac:dyDescent="0.3">
      <c r="A74" s="251" t="s">
        <v>42</v>
      </c>
      <c r="B74" s="190">
        <v>8624</v>
      </c>
      <c r="C74" s="322">
        <v>0</v>
      </c>
      <c r="D74" s="190">
        <v>248</v>
      </c>
      <c r="E74" s="190">
        <v>3319</v>
      </c>
      <c r="F74" s="252">
        <v>12191</v>
      </c>
    </row>
    <row r="75" spans="1:6" s="4" customFormat="1" x14ac:dyDescent="0.3">
      <c r="A75" s="260"/>
      <c r="B75" s="194"/>
      <c r="C75" s="194"/>
      <c r="D75" s="194"/>
      <c r="E75" s="194"/>
      <c r="F75" s="264"/>
    </row>
    <row r="76" spans="1:6" s="4" customFormat="1" x14ac:dyDescent="0.3">
      <c r="A76" s="260"/>
      <c r="B76" s="401" t="str">
        <f>+B31</f>
        <v>Decorrenti gennaio - giugno 2020</v>
      </c>
      <c r="C76" s="401"/>
      <c r="D76" s="401"/>
      <c r="E76" s="401"/>
      <c r="F76" s="402"/>
    </row>
    <row r="77" spans="1:6" s="4" customFormat="1" x14ac:dyDescent="0.3">
      <c r="A77" s="261" t="s">
        <v>81</v>
      </c>
      <c r="B77" s="197">
        <v>11115</v>
      </c>
      <c r="C77" s="324">
        <v>0</v>
      </c>
      <c r="D77" s="197">
        <v>90</v>
      </c>
      <c r="E77" s="197">
        <v>3813</v>
      </c>
      <c r="F77" s="254">
        <v>15018</v>
      </c>
    </row>
    <row r="78" spans="1:6" s="4" customFormat="1" x14ac:dyDescent="0.3">
      <c r="A78" s="261" t="s">
        <v>82</v>
      </c>
      <c r="B78" s="197">
        <v>794</v>
      </c>
      <c r="C78" s="324">
        <v>0</v>
      </c>
      <c r="D78" s="197">
        <v>25</v>
      </c>
      <c r="E78" s="197">
        <v>159</v>
      </c>
      <c r="F78" s="254">
        <v>978</v>
      </c>
    </row>
    <row r="79" spans="1:6" s="4" customFormat="1" x14ac:dyDescent="0.3">
      <c r="A79" s="261" t="s">
        <v>83</v>
      </c>
      <c r="B79" s="197">
        <v>469</v>
      </c>
      <c r="C79" s="324">
        <v>0</v>
      </c>
      <c r="D79" s="197">
        <v>5</v>
      </c>
      <c r="E79" s="197">
        <v>32</v>
      </c>
      <c r="F79" s="254">
        <v>506</v>
      </c>
    </row>
    <row r="80" spans="1:6" s="4" customFormat="1" x14ac:dyDescent="0.3">
      <c r="A80" s="261" t="s">
        <v>84</v>
      </c>
      <c r="B80" s="197">
        <v>345</v>
      </c>
      <c r="C80" s="324">
        <v>0</v>
      </c>
      <c r="D80" s="197">
        <v>2</v>
      </c>
      <c r="E80" s="197">
        <v>1</v>
      </c>
      <c r="F80" s="254">
        <v>348</v>
      </c>
    </row>
    <row r="81" spans="1:12" s="4" customFormat="1" x14ac:dyDescent="0.3">
      <c r="A81" s="261" t="s">
        <v>85</v>
      </c>
      <c r="B81" s="197">
        <v>317</v>
      </c>
      <c r="C81" s="324">
        <v>0</v>
      </c>
      <c r="D81" s="197">
        <v>1</v>
      </c>
      <c r="E81" s="197">
        <v>3</v>
      </c>
      <c r="F81" s="254">
        <v>321</v>
      </c>
    </row>
    <row r="82" spans="1:12" s="4" customFormat="1" x14ac:dyDescent="0.3">
      <c r="A82" s="261" t="s">
        <v>86</v>
      </c>
      <c r="B82" s="197">
        <v>109</v>
      </c>
      <c r="C82" s="324">
        <v>0</v>
      </c>
      <c r="D82" s="197">
        <v>0</v>
      </c>
      <c r="E82" s="197">
        <v>0</v>
      </c>
      <c r="F82" s="254">
        <v>109</v>
      </c>
    </row>
    <row r="83" spans="1:12" s="4" customFormat="1" x14ac:dyDescent="0.3">
      <c r="A83" s="262"/>
      <c r="B83" s="197"/>
      <c r="C83" s="324"/>
      <c r="D83" s="197"/>
      <c r="E83" s="197"/>
      <c r="F83" s="263"/>
    </row>
    <row r="84" spans="1:12" s="4" customFormat="1" x14ac:dyDescent="0.3">
      <c r="A84" s="265" t="s">
        <v>42</v>
      </c>
      <c r="B84" s="266">
        <v>13149</v>
      </c>
      <c r="C84" s="328">
        <v>0</v>
      </c>
      <c r="D84" s="266">
        <v>123</v>
      </c>
      <c r="E84" s="266">
        <v>4008</v>
      </c>
      <c r="F84" s="267">
        <v>17280</v>
      </c>
    </row>
    <row r="85" spans="1:12" s="4" customFormat="1" x14ac:dyDescent="0.3">
      <c r="A85" s="1"/>
      <c r="B85" s="93"/>
      <c r="C85" s="93"/>
      <c r="D85" s="93"/>
      <c r="E85" s="93"/>
      <c r="F85" s="93"/>
    </row>
    <row r="86" spans="1:12" x14ac:dyDescent="0.3">
      <c r="A86" s="58" t="s">
        <v>123</v>
      </c>
      <c r="B86" s="384" t="str">
        <f>+B$1</f>
        <v>PARASUBORDINATI</v>
      </c>
      <c r="C86" s="384"/>
      <c r="D86" s="384"/>
      <c r="E86" s="384"/>
      <c r="F86" s="384"/>
      <c r="G86" s="384" t="str">
        <f>+G$1</f>
        <v>PARASUBORDINATI</v>
      </c>
      <c r="H86" s="384"/>
      <c r="I86" s="384"/>
      <c r="J86" s="384"/>
      <c r="K86" s="384"/>
      <c r="L86" s="384"/>
    </row>
    <row r="87" spans="1:12" ht="15.5" x14ac:dyDescent="0.35">
      <c r="A87" s="58"/>
      <c r="B87" s="407"/>
      <c r="C87" s="407"/>
      <c r="D87" s="407"/>
      <c r="E87" s="407"/>
      <c r="F87" s="407"/>
      <c r="G87" s="398"/>
      <c r="H87" s="398"/>
      <c r="I87" s="398"/>
      <c r="J87" s="398"/>
      <c r="K87" s="398"/>
      <c r="L87" s="398"/>
    </row>
    <row r="89" spans="1:12" ht="15" customHeight="1" x14ac:dyDescent="0.3">
      <c r="A89" s="408" t="s">
        <v>78</v>
      </c>
      <c r="B89" s="408"/>
      <c r="C89" s="408"/>
      <c r="D89" s="408"/>
      <c r="E89" s="408"/>
      <c r="F89" s="408"/>
      <c r="G89" s="412" t="s">
        <v>194</v>
      </c>
      <c r="H89" s="412"/>
      <c r="I89" s="412"/>
      <c r="J89" s="412"/>
      <c r="K89" s="412"/>
      <c r="L89" s="412"/>
    </row>
    <row r="90" spans="1:12" x14ac:dyDescent="0.3">
      <c r="A90" s="58"/>
      <c r="B90" s="202"/>
      <c r="C90" s="203"/>
      <c r="D90" s="2"/>
      <c r="E90" s="2"/>
      <c r="F90" s="2"/>
      <c r="G90" s="233"/>
      <c r="H90" s="233"/>
      <c r="I90" s="233"/>
      <c r="J90" s="233"/>
      <c r="K90" s="233"/>
      <c r="L90" s="233"/>
    </row>
    <row r="91" spans="1:12" x14ac:dyDescent="0.3">
      <c r="A91" s="370" t="str">
        <f>+Riepilogo!$A$5</f>
        <v>Rilevazione al 02/07/2020</v>
      </c>
      <c r="B91" s="370"/>
      <c r="C91" s="370"/>
      <c r="D91" s="370"/>
      <c r="E91" s="370"/>
      <c r="F91" s="370"/>
      <c r="G91" s="395" t="str">
        <f>+Riepilogo!$A$5</f>
        <v>Rilevazione al 02/07/2020</v>
      </c>
      <c r="H91" s="395"/>
      <c r="I91" s="395"/>
      <c r="J91" s="395"/>
      <c r="K91" s="395"/>
      <c r="L91" s="395"/>
    </row>
    <row r="92" spans="1:12" ht="15.75" customHeight="1" x14ac:dyDescent="0.3">
      <c r="A92" s="4"/>
      <c r="B92" s="4"/>
      <c r="C92" s="4"/>
      <c r="D92" s="4"/>
      <c r="E92" s="4"/>
      <c r="F92" s="4"/>
      <c r="G92" s="229"/>
      <c r="H92" s="229"/>
      <c r="I92" s="231"/>
      <c r="J92" s="230"/>
      <c r="K92" s="229"/>
      <c r="L92" s="229"/>
    </row>
    <row r="93" spans="1:12" s="4" customFormat="1" ht="15" customHeight="1" x14ac:dyDescent="0.3">
      <c r="A93" s="1"/>
      <c r="B93" s="93"/>
      <c r="C93" s="93"/>
      <c r="D93" s="93"/>
      <c r="E93" s="93"/>
      <c r="F93" s="93"/>
      <c r="G93" s="409" t="str">
        <f>+B112</f>
        <v>Decorrenti gennaio - giugno 2020</v>
      </c>
      <c r="H93" s="409"/>
      <c r="I93" s="409"/>
      <c r="J93" s="409"/>
      <c r="K93" s="409"/>
      <c r="L93" s="409"/>
    </row>
    <row r="94" spans="1:12" s="201" customFormat="1" x14ac:dyDescent="0.3">
      <c r="A94" s="220"/>
      <c r="B94" s="183"/>
      <c r="C94" s="184"/>
      <c r="D94" s="184"/>
      <c r="E94" s="184"/>
      <c r="F94" s="183"/>
    </row>
    <row r="95" spans="1:12" ht="28.5" customHeight="1" x14ac:dyDescent="0.3">
      <c r="A95" s="273" t="s">
        <v>170</v>
      </c>
      <c r="B95" s="54" t="s">
        <v>62</v>
      </c>
      <c r="C95" s="53" t="s">
        <v>169</v>
      </c>
      <c r="D95" s="54" t="s">
        <v>40</v>
      </c>
      <c r="E95" s="54" t="s">
        <v>41</v>
      </c>
      <c r="F95" s="244" t="s">
        <v>53</v>
      </c>
    </row>
    <row r="96" spans="1:12" x14ac:dyDescent="0.3">
      <c r="A96" s="268"/>
      <c r="B96" s="185"/>
      <c r="C96" s="186"/>
      <c r="D96" s="186"/>
      <c r="E96" s="186"/>
      <c r="F96" s="246"/>
    </row>
    <row r="97" spans="1:12" ht="15" customHeight="1" x14ac:dyDescent="0.3">
      <c r="A97" s="260"/>
      <c r="B97" s="187"/>
      <c r="C97" s="188"/>
      <c r="D97" s="188"/>
      <c r="E97" s="303"/>
      <c r="F97" s="305"/>
    </row>
    <row r="98" spans="1:12" x14ac:dyDescent="0.3">
      <c r="A98" s="260"/>
      <c r="B98" s="410" t="str">
        <f>+B13</f>
        <v>Decorrenti ANNO 2019</v>
      </c>
      <c r="C98" s="410"/>
      <c r="D98" s="410"/>
      <c r="E98" s="410"/>
      <c r="F98" s="411"/>
    </row>
    <row r="99" spans="1:12" ht="15" customHeight="1" x14ac:dyDescent="0.3">
      <c r="A99" s="249"/>
      <c r="B99" s="127"/>
      <c r="C99" s="189"/>
      <c r="D99" s="189"/>
      <c r="E99" s="189"/>
      <c r="F99" s="106"/>
    </row>
    <row r="100" spans="1:12" x14ac:dyDescent="0.3">
      <c r="A100" s="249" t="s">
        <v>178</v>
      </c>
      <c r="B100" s="127">
        <v>8</v>
      </c>
      <c r="C100" s="321">
        <v>0</v>
      </c>
      <c r="D100" s="189">
        <v>1</v>
      </c>
      <c r="E100" s="189">
        <v>200</v>
      </c>
      <c r="F100" s="106">
        <v>209</v>
      </c>
    </row>
    <row r="101" spans="1:12" x14ac:dyDescent="0.3">
      <c r="A101" s="249" t="s">
        <v>56</v>
      </c>
      <c r="B101" s="127">
        <v>22599</v>
      </c>
      <c r="C101" s="321">
        <v>0</v>
      </c>
      <c r="D101" s="189">
        <v>445</v>
      </c>
      <c r="E101" s="189">
        <v>6340</v>
      </c>
      <c r="F101" s="106">
        <v>29384</v>
      </c>
    </row>
    <row r="102" spans="1:12" x14ac:dyDescent="0.3">
      <c r="A102" s="262"/>
      <c r="B102" s="127"/>
      <c r="C102" s="321"/>
      <c r="D102" s="189"/>
      <c r="E102" s="189"/>
      <c r="F102" s="106"/>
    </row>
    <row r="103" spans="1:12" x14ac:dyDescent="0.3">
      <c r="A103" s="269" t="s">
        <v>42</v>
      </c>
      <c r="B103" s="205">
        <v>22607</v>
      </c>
      <c r="C103" s="325">
        <v>0</v>
      </c>
      <c r="D103" s="206">
        <v>446</v>
      </c>
      <c r="E103" s="206">
        <v>6540</v>
      </c>
      <c r="F103" s="270">
        <v>29593</v>
      </c>
    </row>
    <row r="105" spans="1:12" x14ac:dyDescent="0.3">
      <c r="A105" s="260"/>
      <c r="B105" s="303"/>
      <c r="C105" s="315" t="str">
        <f>+C22</f>
        <v>di cui:</v>
      </c>
      <c r="D105" s="314" t="str">
        <f>+D22</f>
        <v>Decorrenti gennaio - giugno 2019</v>
      </c>
      <c r="E105" s="303"/>
      <c r="F105" s="305"/>
    </row>
    <row r="106" spans="1:12" x14ac:dyDescent="0.3">
      <c r="A106" s="249"/>
      <c r="B106" s="127"/>
      <c r="C106" s="189"/>
      <c r="D106" s="189"/>
      <c r="E106" s="189"/>
      <c r="F106" s="106"/>
    </row>
    <row r="107" spans="1:12" x14ac:dyDescent="0.3">
      <c r="A107" s="249" t="s">
        <v>178</v>
      </c>
      <c r="B107" s="127">
        <v>3</v>
      </c>
      <c r="C107" s="321">
        <v>0</v>
      </c>
      <c r="D107" s="189">
        <v>0</v>
      </c>
      <c r="E107" s="189">
        <v>108</v>
      </c>
      <c r="F107" s="106">
        <v>111</v>
      </c>
    </row>
    <row r="108" spans="1:12" x14ac:dyDescent="0.3">
      <c r="A108" s="249" t="s">
        <v>56</v>
      </c>
      <c r="B108" s="127">
        <v>8621</v>
      </c>
      <c r="C108" s="321">
        <v>0</v>
      </c>
      <c r="D108" s="189">
        <v>248</v>
      </c>
      <c r="E108" s="189">
        <v>3211</v>
      </c>
      <c r="F108" s="106">
        <v>12080</v>
      </c>
      <c r="G108" s="409" t="str">
        <f>+D105</f>
        <v>Decorrenti gennaio - giugno 2019</v>
      </c>
      <c r="H108" s="409"/>
      <c r="I108" s="409"/>
      <c r="J108" s="409"/>
      <c r="K108" s="409"/>
      <c r="L108" s="409"/>
    </row>
    <row r="109" spans="1:12" x14ac:dyDescent="0.3">
      <c r="A109" s="262"/>
      <c r="B109" s="127"/>
      <c r="C109" s="321"/>
      <c r="D109" s="189"/>
      <c r="E109" s="189"/>
      <c r="F109" s="106"/>
    </row>
    <row r="110" spans="1:12" x14ac:dyDescent="0.3">
      <c r="A110" s="269" t="s">
        <v>42</v>
      </c>
      <c r="B110" s="205">
        <v>8624</v>
      </c>
      <c r="C110" s="325">
        <v>0</v>
      </c>
      <c r="D110" s="206">
        <v>248</v>
      </c>
      <c r="E110" s="206">
        <v>3319</v>
      </c>
      <c r="F110" s="270">
        <v>12191</v>
      </c>
    </row>
    <row r="112" spans="1:12" x14ac:dyDescent="0.3">
      <c r="A112" s="249"/>
      <c r="B112" s="404" t="str">
        <f>+B31</f>
        <v>Decorrenti gennaio - giugno 2020</v>
      </c>
      <c r="C112" s="405"/>
      <c r="D112" s="405"/>
      <c r="E112" s="405"/>
      <c r="F112" s="406"/>
    </row>
    <row r="113" spans="1:12" x14ac:dyDescent="0.3">
      <c r="A113" s="249"/>
      <c r="B113" s="197"/>
      <c r="C113" s="197"/>
      <c r="D113" s="197"/>
      <c r="E113" s="197"/>
      <c r="F113" s="254"/>
    </row>
    <row r="114" spans="1:12" x14ac:dyDescent="0.3">
      <c r="A114" s="249" t="s">
        <v>178</v>
      </c>
      <c r="B114" s="197">
        <v>5</v>
      </c>
      <c r="C114" s="321">
        <v>0</v>
      </c>
      <c r="D114" s="197">
        <v>0</v>
      </c>
      <c r="E114" s="197">
        <v>136</v>
      </c>
      <c r="F114" s="254">
        <v>141</v>
      </c>
    </row>
    <row r="115" spans="1:12" x14ac:dyDescent="0.3">
      <c r="A115" s="249" t="s">
        <v>56</v>
      </c>
      <c r="B115" s="197">
        <v>13144</v>
      </c>
      <c r="C115" s="321">
        <v>0</v>
      </c>
      <c r="D115" s="197">
        <v>123</v>
      </c>
      <c r="E115" s="197">
        <v>3872</v>
      </c>
      <c r="F115" s="254">
        <v>17139</v>
      </c>
    </row>
    <row r="116" spans="1:12" x14ac:dyDescent="0.3">
      <c r="A116" s="262"/>
      <c r="B116" s="197"/>
      <c r="C116" s="321"/>
      <c r="D116" s="197"/>
      <c r="E116" s="197"/>
      <c r="F116" s="263"/>
    </row>
    <row r="117" spans="1:12" ht="15" customHeight="1" x14ac:dyDescent="0.3">
      <c r="A117" s="265" t="s">
        <v>42</v>
      </c>
      <c r="B117" s="266">
        <v>13149</v>
      </c>
      <c r="C117" s="325">
        <v>0</v>
      </c>
      <c r="D117" s="266">
        <v>123</v>
      </c>
      <c r="E117" s="266">
        <v>4008</v>
      </c>
      <c r="F117" s="267">
        <v>17280</v>
      </c>
    </row>
    <row r="118" spans="1:12" ht="86" customHeight="1" x14ac:dyDescent="0.3">
      <c r="A118" s="403" t="s">
        <v>179</v>
      </c>
      <c r="B118" s="403"/>
      <c r="C118" s="403"/>
      <c r="D118" s="403"/>
      <c r="E118" s="403"/>
      <c r="F118" s="403"/>
    </row>
    <row r="119" spans="1:12" x14ac:dyDescent="0.3">
      <c r="B119" s="194"/>
      <c r="C119" s="194"/>
      <c r="D119" s="194"/>
      <c r="E119" s="194"/>
      <c r="F119" s="194"/>
    </row>
    <row r="120" spans="1:12" s="113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58" t="s">
        <v>124</v>
      </c>
      <c r="B123" s="384" t="str">
        <f>+B$1</f>
        <v>PARASUBORDINATI</v>
      </c>
      <c r="C123" s="384"/>
      <c r="D123" s="384"/>
      <c r="E123" s="384"/>
      <c r="F123" s="384"/>
      <c r="G123" s="384" t="str">
        <f>+G$1</f>
        <v>PARASUBORDINATI</v>
      </c>
      <c r="H123" s="384"/>
      <c r="I123" s="384"/>
      <c r="J123" s="384"/>
      <c r="K123" s="384"/>
      <c r="L123" s="384"/>
    </row>
    <row r="124" spans="1:12" ht="15.5" x14ac:dyDescent="0.35">
      <c r="A124" s="58"/>
      <c r="B124" s="407"/>
      <c r="C124" s="407"/>
      <c r="D124" s="407"/>
      <c r="E124" s="407"/>
      <c r="F124" s="407"/>
      <c r="G124" s="398"/>
      <c r="H124" s="398"/>
      <c r="I124" s="398"/>
      <c r="J124" s="398"/>
      <c r="K124" s="398"/>
      <c r="L124" s="398"/>
    </row>
    <row r="126" spans="1:12" x14ac:dyDescent="0.3">
      <c r="A126" s="397" t="s">
        <v>13</v>
      </c>
      <c r="B126" s="397"/>
      <c r="C126" s="397"/>
      <c r="D126" s="397"/>
      <c r="E126" s="397"/>
      <c r="F126" s="397"/>
      <c r="G126" s="412" t="s">
        <v>195</v>
      </c>
      <c r="H126" s="412"/>
      <c r="I126" s="412"/>
      <c r="J126" s="412"/>
      <c r="K126" s="412"/>
      <c r="L126" s="412"/>
    </row>
    <row r="128" spans="1:12" ht="15.75" customHeight="1" x14ac:dyDescent="0.3">
      <c r="A128" s="370" t="str">
        <f>+Riepilogo!$A$5</f>
        <v>Rilevazione al 02/07/2020</v>
      </c>
      <c r="B128" s="370"/>
      <c r="C128" s="370"/>
      <c r="D128" s="370"/>
      <c r="E128" s="370"/>
      <c r="F128" s="370"/>
      <c r="G128" s="395" t="str">
        <f>+Riepilogo!$A$5</f>
        <v>Rilevazione al 02/07/2020</v>
      </c>
      <c r="H128" s="395"/>
      <c r="I128" s="395"/>
      <c r="J128" s="395"/>
      <c r="K128" s="395"/>
      <c r="L128" s="395"/>
    </row>
    <row r="130" spans="1:12" x14ac:dyDescent="0.3">
      <c r="G130" s="384" t="str">
        <f>+B147</f>
        <v>Decorrenti gennaio - giugno 2020</v>
      </c>
      <c r="H130" s="384"/>
      <c r="I130" s="384"/>
      <c r="J130" s="384"/>
      <c r="K130" s="384"/>
      <c r="L130" s="384"/>
    </row>
    <row r="131" spans="1:12" s="4" customFormat="1" ht="15" customHeight="1" x14ac:dyDescent="0.3">
      <c r="A131" s="220"/>
      <c r="B131" s="183"/>
      <c r="C131" s="184"/>
      <c r="D131" s="184"/>
      <c r="E131" s="184"/>
      <c r="F131" s="183"/>
    </row>
    <row r="132" spans="1:12" s="201" customFormat="1" ht="30" x14ac:dyDescent="0.3">
      <c r="A132" s="240" t="s">
        <v>64</v>
      </c>
      <c r="B132" s="54" t="s">
        <v>62</v>
      </c>
      <c r="C132" s="53" t="s">
        <v>169</v>
      </c>
      <c r="D132" s="54" t="s">
        <v>40</v>
      </c>
      <c r="E132" s="54" t="s">
        <v>41</v>
      </c>
      <c r="F132" s="244" t="s">
        <v>53</v>
      </c>
    </row>
    <row r="133" spans="1:12" x14ac:dyDescent="0.3">
      <c r="A133" s="268"/>
      <c r="B133" s="185"/>
      <c r="C133" s="186"/>
      <c r="D133" s="186"/>
      <c r="E133" s="186"/>
      <c r="F133" s="246"/>
      <c r="H133" s="234"/>
      <c r="I133" s="234"/>
      <c r="J133" s="234"/>
      <c r="K133" s="234"/>
      <c r="L133" s="234"/>
    </row>
    <row r="134" spans="1:12" ht="15" customHeight="1" x14ac:dyDescent="0.3">
      <c r="A134" s="247"/>
      <c r="B134" s="303"/>
      <c r="C134" s="204"/>
      <c r="D134" s="303"/>
      <c r="E134" s="303"/>
      <c r="F134" s="248"/>
      <c r="I134" s="306"/>
      <c r="J134" s="306"/>
      <c r="K134" s="306"/>
    </row>
    <row r="135" spans="1:12" x14ac:dyDescent="0.3">
      <c r="A135" s="260"/>
      <c r="B135" s="399" t="str">
        <f>+B13</f>
        <v>Decorrenti ANNO 2019</v>
      </c>
      <c r="C135" s="399"/>
      <c r="D135" s="399"/>
      <c r="E135" s="399"/>
      <c r="F135" s="400"/>
    </row>
    <row r="136" spans="1:12" ht="15.75" customHeight="1" x14ac:dyDescent="0.3">
      <c r="A136" s="249" t="s">
        <v>58</v>
      </c>
      <c r="B136" s="197">
        <v>17098</v>
      </c>
      <c r="C136" s="321">
        <v>0</v>
      </c>
      <c r="D136" s="197">
        <v>286</v>
      </c>
      <c r="E136" s="197">
        <v>541</v>
      </c>
      <c r="F136" s="254">
        <v>17925</v>
      </c>
    </row>
    <row r="137" spans="1:12" ht="15" customHeight="1" x14ac:dyDescent="0.3">
      <c r="A137" s="249" t="s">
        <v>59</v>
      </c>
      <c r="B137" s="197">
        <v>5509</v>
      </c>
      <c r="C137" s="321">
        <v>0</v>
      </c>
      <c r="D137" s="197">
        <v>160</v>
      </c>
      <c r="E137" s="197">
        <v>5999</v>
      </c>
      <c r="F137" s="254">
        <v>11668</v>
      </c>
    </row>
    <row r="138" spans="1:12" s="4" customFormat="1" x14ac:dyDescent="0.3">
      <c r="A138" s="274"/>
      <c r="B138" s="208"/>
      <c r="C138" s="321"/>
      <c r="D138" s="208"/>
      <c r="E138" s="208"/>
      <c r="F138" s="275"/>
    </row>
    <row r="139" spans="1:12" x14ac:dyDescent="0.3">
      <c r="A139" s="269" t="s">
        <v>42</v>
      </c>
      <c r="B139" s="205">
        <v>22607</v>
      </c>
      <c r="C139" s="325">
        <v>0</v>
      </c>
      <c r="D139" s="206">
        <v>446</v>
      </c>
      <c r="E139" s="206">
        <v>6540</v>
      </c>
      <c r="F139" s="270">
        <v>29593</v>
      </c>
      <c r="G139" s="209"/>
    </row>
    <row r="140" spans="1:12" x14ac:dyDescent="0.3">
      <c r="A140" s="170"/>
      <c r="B140" s="3"/>
      <c r="C140" s="3"/>
      <c r="D140" s="3"/>
      <c r="E140" s="3"/>
      <c r="F140" s="148"/>
    </row>
    <row r="141" spans="1:12" x14ac:dyDescent="0.3">
      <c r="A141" s="260"/>
      <c r="B141" s="187"/>
      <c r="C141" s="310" t="str">
        <f>+C22</f>
        <v>di cui:</v>
      </c>
      <c r="D141" s="307" t="str">
        <f>+D22</f>
        <v>Decorrenti gennaio - giugno 2019</v>
      </c>
      <c r="E141" s="303"/>
      <c r="F141" s="305"/>
      <c r="G141" s="178"/>
    </row>
    <row r="142" spans="1:12" x14ac:dyDescent="0.3">
      <c r="A142" s="249" t="s">
        <v>58</v>
      </c>
      <c r="B142" s="197">
        <v>6740</v>
      </c>
      <c r="C142" s="321">
        <v>0</v>
      </c>
      <c r="D142" s="197">
        <v>160</v>
      </c>
      <c r="E142" s="197">
        <v>279</v>
      </c>
      <c r="F142" s="254">
        <v>7179</v>
      </c>
    </row>
    <row r="143" spans="1:12" x14ac:dyDescent="0.3">
      <c r="A143" s="249" t="s">
        <v>59</v>
      </c>
      <c r="B143" s="197">
        <v>1884</v>
      </c>
      <c r="C143" s="321">
        <v>0</v>
      </c>
      <c r="D143" s="197">
        <v>88</v>
      </c>
      <c r="E143" s="197">
        <v>3040</v>
      </c>
      <c r="F143" s="254">
        <v>5012</v>
      </c>
    </row>
    <row r="144" spans="1:12" ht="15" customHeight="1" x14ac:dyDescent="0.3">
      <c r="A144" s="274"/>
      <c r="B144" s="208"/>
      <c r="C144" s="321"/>
      <c r="D144" s="208"/>
      <c r="E144" s="208"/>
      <c r="F144" s="275"/>
      <c r="G144" s="384" t="str">
        <f>+D141</f>
        <v>Decorrenti gennaio - giugno 2019</v>
      </c>
      <c r="H144" s="384"/>
      <c r="I144" s="384"/>
      <c r="J144" s="384"/>
      <c r="K144" s="384"/>
      <c r="L144" s="384"/>
    </row>
    <row r="145" spans="1:12" x14ac:dyDescent="0.3">
      <c r="A145" s="269" t="s">
        <v>42</v>
      </c>
      <c r="B145" s="205">
        <v>8624</v>
      </c>
      <c r="C145" s="325">
        <v>0</v>
      </c>
      <c r="D145" s="206">
        <v>248</v>
      </c>
      <c r="E145" s="206">
        <v>3319</v>
      </c>
      <c r="F145" s="270">
        <v>12191</v>
      </c>
    </row>
    <row r="146" spans="1:12" x14ac:dyDescent="0.3">
      <c r="A146" s="316"/>
      <c r="B146" s="99"/>
      <c r="C146" s="99"/>
      <c r="D146" s="99"/>
      <c r="E146" s="99"/>
      <c r="F146" s="317"/>
      <c r="H146" s="209"/>
      <c r="I146" s="209"/>
      <c r="J146" s="209"/>
      <c r="K146" s="209"/>
      <c r="L146" s="209"/>
    </row>
    <row r="147" spans="1:12" x14ac:dyDescent="0.3">
      <c r="A147" s="260"/>
      <c r="B147" s="399" t="str">
        <f>+B31</f>
        <v>Decorrenti gennaio - giugno 2020</v>
      </c>
      <c r="C147" s="399"/>
      <c r="D147" s="399"/>
      <c r="E147" s="399"/>
      <c r="F147" s="400"/>
      <c r="H147" s="304"/>
      <c r="I147" s="306"/>
      <c r="J147" s="306"/>
      <c r="K147" s="306"/>
    </row>
    <row r="148" spans="1:12" x14ac:dyDescent="0.3">
      <c r="A148" s="249" t="s">
        <v>58</v>
      </c>
      <c r="B148" s="197">
        <v>9440</v>
      </c>
      <c r="C148" s="321">
        <v>0</v>
      </c>
      <c r="D148" s="197">
        <v>87</v>
      </c>
      <c r="E148" s="197">
        <v>243</v>
      </c>
      <c r="F148" s="254">
        <v>9770</v>
      </c>
      <c r="H148" s="304"/>
      <c r="I148" s="306"/>
      <c r="J148" s="306"/>
      <c r="K148" s="306"/>
    </row>
    <row r="149" spans="1:12" x14ac:dyDescent="0.3">
      <c r="A149" s="249" t="s">
        <v>59</v>
      </c>
      <c r="B149" s="197">
        <v>3709</v>
      </c>
      <c r="C149" s="321">
        <v>0</v>
      </c>
      <c r="D149" s="197">
        <v>36</v>
      </c>
      <c r="E149" s="197">
        <v>3765</v>
      </c>
      <c r="F149" s="254">
        <v>7510</v>
      </c>
      <c r="H149" s="304"/>
      <c r="I149" s="306"/>
      <c r="J149" s="306"/>
      <c r="K149" s="306"/>
    </row>
    <row r="150" spans="1:12" x14ac:dyDescent="0.3">
      <c r="A150" s="274"/>
      <c r="B150" s="208"/>
      <c r="C150" s="321"/>
      <c r="D150" s="208"/>
      <c r="E150" s="208"/>
      <c r="F150" s="275"/>
      <c r="H150" s="304"/>
      <c r="I150" s="306"/>
      <c r="J150" s="306"/>
      <c r="K150" s="306"/>
    </row>
    <row r="151" spans="1:12" x14ac:dyDescent="0.3">
      <c r="A151" s="276" t="s">
        <v>42</v>
      </c>
      <c r="B151" s="210">
        <v>13149</v>
      </c>
      <c r="C151" s="327">
        <v>0</v>
      </c>
      <c r="D151" s="211">
        <v>123</v>
      </c>
      <c r="E151" s="211">
        <v>4008</v>
      </c>
      <c r="F151" s="277">
        <v>17280</v>
      </c>
      <c r="H151" s="304"/>
      <c r="I151" s="306"/>
      <c r="J151" s="306"/>
      <c r="K151" s="306"/>
    </row>
    <row r="152" spans="1:12" ht="15" customHeight="1" x14ac:dyDescent="0.3">
      <c r="H152" s="304"/>
      <c r="I152" s="306"/>
      <c r="J152" s="306"/>
      <c r="K152" s="306"/>
    </row>
    <row r="153" spans="1:12" ht="15.5" x14ac:dyDescent="0.3">
      <c r="A153" s="58"/>
      <c r="B153" s="312"/>
      <c r="C153" s="312"/>
      <c r="D153" s="312"/>
      <c r="E153" s="312"/>
      <c r="F153" s="312"/>
      <c r="H153" s="304"/>
      <c r="I153" s="306"/>
      <c r="J153" s="306"/>
      <c r="K153" s="306"/>
    </row>
    <row r="154" spans="1:12" x14ac:dyDescent="0.3">
      <c r="I154" s="306"/>
      <c r="J154" s="306"/>
      <c r="K154" s="306"/>
      <c r="L154" s="178"/>
    </row>
    <row r="155" spans="1:12" x14ac:dyDescent="0.3">
      <c r="A155" s="59"/>
      <c r="B155" s="59"/>
      <c r="C155" s="59"/>
      <c r="D155" s="59"/>
      <c r="E155" s="59"/>
      <c r="F155" s="59"/>
      <c r="I155" s="306"/>
      <c r="J155" s="306"/>
      <c r="K155" s="306"/>
      <c r="L155" s="178"/>
    </row>
    <row r="157" spans="1:12" x14ac:dyDescent="0.3">
      <c r="A157" s="313"/>
      <c r="B157" s="313"/>
      <c r="C157" s="313"/>
      <c r="D157" s="313"/>
      <c r="E157" s="313"/>
      <c r="F157" s="313"/>
      <c r="G157" s="209"/>
    </row>
    <row r="158" spans="1:12" x14ac:dyDescent="0.3">
      <c r="G158" s="209"/>
    </row>
    <row r="159" spans="1:12" x14ac:dyDescent="0.3">
      <c r="A159" s="58"/>
      <c r="B159" s="180"/>
      <c r="C159" s="180"/>
      <c r="D159" s="180"/>
      <c r="E159" s="180"/>
      <c r="F159" s="2"/>
      <c r="G159" s="209"/>
      <c r="I159" s="209"/>
      <c r="J159" s="209"/>
      <c r="K159" s="209"/>
      <c r="L159" s="209"/>
    </row>
    <row r="160" spans="1:12" x14ac:dyDescent="0.3">
      <c r="A160" s="58" t="s">
        <v>203</v>
      </c>
      <c r="B160" s="384" t="str">
        <f>+B$1</f>
        <v>PARASUBORDINATI</v>
      </c>
      <c r="C160" s="384"/>
      <c r="D160" s="384"/>
      <c r="E160" s="384"/>
      <c r="F160" s="384"/>
      <c r="G160" s="384" t="str">
        <f>+G$1</f>
        <v>PARASUBORDINATI</v>
      </c>
      <c r="H160" s="384"/>
      <c r="I160" s="384"/>
      <c r="J160" s="384"/>
      <c r="K160" s="384"/>
      <c r="L160" s="384"/>
    </row>
    <row r="161" spans="1:12" ht="15.5" x14ac:dyDescent="0.35">
      <c r="A161" s="58"/>
      <c r="B161" s="407"/>
      <c r="C161" s="407"/>
      <c r="D161" s="407"/>
      <c r="E161" s="407"/>
      <c r="F161" s="407"/>
      <c r="G161" s="398"/>
      <c r="H161" s="398"/>
      <c r="I161" s="398"/>
      <c r="J161" s="398"/>
      <c r="K161" s="398"/>
      <c r="L161" s="398"/>
    </row>
    <row r="163" spans="1:12" ht="15" customHeight="1" x14ac:dyDescent="0.3">
      <c r="A163" s="397" t="s">
        <v>15</v>
      </c>
      <c r="B163" s="397"/>
      <c r="C163" s="397"/>
      <c r="D163" s="397"/>
      <c r="E163" s="397"/>
      <c r="F163" s="397"/>
      <c r="G163" s="412" t="s">
        <v>130</v>
      </c>
      <c r="H163" s="412"/>
      <c r="I163" s="412"/>
      <c r="J163" s="412"/>
      <c r="K163" s="412"/>
      <c r="L163" s="412"/>
    </row>
    <row r="164" spans="1:12" x14ac:dyDescent="0.3">
      <c r="A164" s="58"/>
      <c r="B164" s="59"/>
      <c r="C164" s="59"/>
      <c r="D164" s="59"/>
      <c r="E164" s="59"/>
      <c r="F164" s="59"/>
    </row>
    <row r="165" spans="1:12" ht="15.75" customHeight="1" x14ac:dyDescent="0.3">
      <c r="A165" s="370" t="str">
        <f>+Riepilogo!$A$5</f>
        <v>Rilevazione al 02/07/2020</v>
      </c>
      <c r="B165" s="370"/>
      <c r="C165" s="370"/>
      <c r="D165" s="370"/>
      <c r="E165" s="370"/>
      <c r="F165" s="370"/>
      <c r="G165" s="395" t="str">
        <f>+Riepilogo!$A$5</f>
        <v>Rilevazione al 02/07/2020</v>
      </c>
      <c r="H165" s="395"/>
      <c r="I165" s="395"/>
      <c r="J165" s="395"/>
      <c r="K165" s="395"/>
      <c r="L165" s="395"/>
    </row>
    <row r="166" spans="1:12" s="209" customFormat="1" x14ac:dyDescent="0.3">
      <c r="A166" s="1"/>
      <c r="B166" s="1"/>
      <c r="C166" s="1"/>
      <c r="D166" s="1"/>
      <c r="E166" s="1"/>
      <c r="F166" s="1"/>
      <c r="H166" s="1"/>
    </row>
    <row r="167" spans="1:12" s="209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220"/>
      <c r="B168" s="183"/>
      <c r="C168" s="184"/>
      <c r="D168" s="184"/>
      <c r="E168" s="184"/>
      <c r="F168" s="183"/>
    </row>
    <row r="169" spans="1:12" s="178" customFormat="1" ht="30" x14ac:dyDescent="0.3">
      <c r="A169" s="240" t="s">
        <v>65</v>
      </c>
      <c r="B169" s="54" t="s">
        <v>62</v>
      </c>
      <c r="C169" s="53" t="s">
        <v>169</v>
      </c>
      <c r="D169" s="54" t="s">
        <v>40</v>
      </c>
      <c r="E169" s="54" t="s">
        <v>41</v>
      </c>
      <c r="F169" s="244" t="s">
        <v>53</v>
      </c>
      <c r="H169" s="1"/>
      <c r="I169" s="201"/>
      <c r="J169" s="201"/>
      <c r="K169" s="201"/>
      <c r="L169" s="201"/>
    </row>
    <row r="170" spans="1:12" x14ac:dyDescent="0.3">
      <c r="A170" s="271" t="s">
        <v>51</v>
      </c>
      <c r="B170" s="185"/>
      <c r="C170" s="186"/>
      <c r="D170" s="186"/>
      <c r="E170" s="186"/>
      <c r="F170" s="246"/>
      <c r="H170" s="209"/>
    </row>
    <row r="171" spans="1:12" x14ac:dyDescent="0.3">
      <c r="A171" s="247"/>
      <c r="B171" s="303"/>
      <c r="C171" s="204"/>
      <c r="D171" s="303"/>
      <c r="E171" s="303"/>
      <c r="F171" s="248"/>
    </row>
    <row r="172" spans="1:12" s="209" customFormat="1" x14ac:dyDescent="0.3">
      <c r="A172" s="260"/>
      <c r="B172" s="399" t="str">
        <f>+B13</f>
        <v>Decorrenti ANNO 2019</v>
      </c>
      <c r="C172" s="399"/>
      <c r="D172" s="399"/>
      <c r="E172" s="399"/>
      <c r="F172" s="400"/>
    </row>
    <row r="173" spans="1:12" s="209" customFormat="1" x14ac:dyDescent="0.3">
      <c r="A173" s="272" t="s">
        <v>66</v>
      </c>
      <c r="B173" s="197">
        <v>8068</v>
      </c>
      <c r="C173" s="324">
        <v>0</v>
      </c>
      <c r="D173" s="197">
        <v>126</v>
      </c>
      <c r="E173" s="197">
        <v>2460</v>
      </c>
      <c r="F173" s="250">
        <v>10654</v>
      </c>
    </row>
    <row r="174" spans="1:12" x14ac:dyDescent="0.3">
      <c r="A174" s="272" t="s">
        <v>67</v>
      </c>
      <c r="B174" s="197">
        <v>6497</v>
      </c>
      <c r="C174" s="324">
        <v>0</v>
      </c>
      <c r="D174" s="197">
        <v>95</v>
      </c>
      <c r="E174" s="197">
        <v>1906</v>
      </c>
      <c r="F174" s="254">
        <v>8498</v>
      </c>
    </row>
    <row r="175" spans="1:12" x14ac:dyDescent="0.3">
      <c r="A175" s="272" t="s">
        <v>68</v>
      </c>
      <c r="B175" s="197">
        <v>5040</v>
      </c>
      <c r="C175" s="324">
        <v>0</v>
      </c>
      <c r="D175" s="197">
        <v>148</v>
      </c>
      <c r="E175" s="197">
        <v>1551</v>
      </c>
      <c r="F175" s="254">
        <v>6739</v>
      </c>
    </row>
    <row r="176" spans="1:12" x14ac:dyDescent="0.3">
      <c r="A176" s="272" t="s">
        <v>69</v>
      </c>
      <c r="B176" s="197">
        <v>3002</v>
      </c>
      <c r="C176" s="324">
        <v>0</v>
      </c>
      <c r="D176" s="197">
        <v>77</v>
      </c>
      <c r="E176" s="197">
        <v>623</v>
      </c>
      <c r="F176" s="254">
        <v>3702</v>
      </c>
    </row>
    <row r="177" spans="1:6" x14ac:dyDescent="0.3">
      <c r="A177" s="262"/>
      <c r="B177" s="197"/>
      <c r="C177" s="324"/>
      <c r="D177" s="197"/>
      <c r="E177" s="197"/>
      <c r="F177" s="263"/>
    </row>
    <row r="178" spans="1:6" s="209" customFormat="1" ht="15.75" customHeight="1" x14ac:dyDescent="0.3">
      <c r="A178" s="251" t="s">
        <v>42</v>
      </c>
      <c r="B178" s="190">
        <v>22607</v>
      </c>
      <c r="C178" s="322">
        <v>0</v>
      </c>
      <c r="D178" s="190">
        <v>446</v>
      </c>
      <c r="E178" s="190">
        <v>6540</v>
      </c>
      <c r="F178" s="252">
        <v>29593</v>
      </c>
    </row>
    <row r="179" spans="1:6" s="209" customFormat="1" ht="15.75" customHeight="1" x14ac:dyDescent="0.3">
      <c r="A179" s="283"/>
      <c r="B179" s="284"/>
      <c r="C179" s="284"/>
      <c r="D179" s="284"/>
      <c r="E179" s="284"/>
      <c r="F179" s="285"/>
    </row>
    <row r="180" spans="1:6" x14ac:dyDescent="0.3">
      <c r="A180" s="260"/>
      <c r="B180" s="187"/>
      <c r="C180" s="310" t="str">
        <f>+C22</f>
        <v>di cui:</v>
      </c>
      <c r="D180" s="307" t="str">
        <f>+D22</f>
        <v>Decorrenti gennaio - giugno 2019</v>
      </c>
      <c r="E180" s="303"/>
      <c r="F180" s="305"/>
    </row>
    <row r="181" spans="1:6" x14ac:dyDescent="0.3">
      <c r="A181" s="272" t="s">
        <v>66</v>
      </c>
      <c r="B181" s="197">
        <v>3030</v>
      </c>
      <c r="C181" s="324">
        <v>0</v>
      </c>
      <c r="D181" s="197">
        <v>74</v>
      </c>
      <c r="E181" s="197">
        <v>1252</v>
      </c>
      <c r="F181" s="250">
        <v>4356</v>
      </c>
    </row>
    <row r="182" spans="1:6" x14ac:dyDescent="0.3">
      <c r="A182" s="272" t="s">
        <v>67</v>
      </c>
      <c r="B182" s="197">
        <v>2339</v>
      </c>
      <c r="C182" s="324">
        <v>0</v>
      </c>
      <c r="D182" s="197">
        <v>48</v>
      </c>
      <c r="E182" s="197">
        <v>945</v>
      </c>
      <c r="F182" s="254">
        <v>3332</v>
      </c>
    </row>
    <row r="183" spans="1:6" x14ac:dyDescent="0.3">
      <c r="A183" s="272" t="s">
        <v>68</v>
      </c>
      <c r="B183" s="197">
        <v>1975</v>
      </c>
      <c r="C183" s="324">
        <v>0</v>
      </c>
      <c r="D183" s="197">
        <v>83</v>
      </c>
      <c r="E183" s="197">
        <v>817</v>
      </c>
      <c r="F183" s="254">
        <v>2875</v>
      </c>
    </row>
    <row r="184" spans="1:6" x14ac:dyDescent="0.3">
      <c r="A184" s="272" t="s">
        <v>69</v>
      </c>
      <c r="B184" s="197">
        <v>1280</v>
      </c>
      <c r="C184" s="324">
        <v>0</v>
      </c>
      <c r="D184" s="197">
        <v>43</v>
      </c>
      <c r="E184" s="197">
        <v>305</v>
      </c>
      <c r="F184" s="254">
        <v>1628</v>
      </c>
    </row>
    <row r="185" spans="1:6" x14ac:dyDescent="0.3">
      <c r="A185" s="262"/>
      <c r="B185" s="197"/>
      <c r="C185" s="324"/>
      <c r="D185" s="197"/>
      <c r="E185" s="197"/>
      <c r="F185" s="263"/>
    </row>
    <row r="186" spans="1:6" x14ac:dyDescent="0.3">
      <c r="A186" s="251" t="s">
        <v>42</v>
      </c>
      <c r="B186" s="190">
        <v>8624</v>
      </c>
      <c r="C186" s="322">
        <v>0</v>
      </c>
      <c r="D186" s="190">
        <v>248</v>
      </c>
      <c r="E186" s="190">
        <v>3319</v>
      </c>
      <c r="F186" s="252">
        <v>12191</v>
      </c>
    </row>
    <row r="187" spans="1:6" x14ac:dyDescent="0.3">
      <c r="A187" s="283"/>
      <c r="B187" s="284"/>
      <c r="C187" s="284"/>
      <c r="D187" s="284"/>
      <c r="E187" s="284"/>
      <c r="F187" s="285"/>
    </row>
    <row r="188" spans="1:6" x14ac:dyDescent="0.3">
      <c r="A188" s="260"/>
      <c r="B188" s="405" t="str">
        <f>+B31</f>
        <v>Decorrenti gennaio - giugno 2020</v>
      </c>
      <c r="C188" s="405"/>
      <c r="D188" s="405"/>
      <c r="E188" s="405"/>
      <c r="F188" s="406"/>
    </row>
    <row r="189" spans="1:6" ht="15" customHeight="1" x14ac:dyDescent="0.3">
      <c r="A189" s="272" t="s">
        <v>66</v>
      </c>
      <c r="B189" s="197">
        <v>4650</v>
      </c>
      <c r="C189" s="324">
        <v>0</v>
      </c>
      <c r="D189" s="197">
        <v>28</v>
      </c>
      <c r="E189" s="197">
        <v>1810</v>
      </c>
      <c r="F189" s="250">
        <v>6488</v>
      </c>
    </row>
    <row r="190" spans="1:6" x14ac:dyDescent="0.3">
      <c r="A190" s="272" t="s">
        <v>67</v>
      </c>
      <c r="B190" s="197">
        <v>3968</v>
      </c>
      <c r="C190" s="324">
        <v>0</v>
      </c>
      <c r="D190" s="197">
        <v>23</v>
      </c>
      <c r="E190" s="197">
        <v>1088</v>
      </c>
      <c r="F190" s="254">
        <v>5079</v>
      </c>
    </row>
    <row r="191" spans="1:6" x14ac:dyDescent="0.3">
      <c r="A191" s="272" t="s">
        <v>68</v>
      </c>
      <c r="B191" s="197">
        <v>2905</v>
      </c>
      <c r="C191" s="324">
        <v>0</v>
      </c>
      <c r="D191" s="197">
        <v>50</v>
      </c>
      <c r="E191" s="197">
        <v>798</v>
      </c>
      <c r="F191" s="254">
        <v>3753</v>
      </c>
    </row>
    <row r="192" spans="1:6" x14ac:dyDescent="0.3">
      <c r="A192" s="272" t="s">
        <v>69</v>
      </c>
      <c r="B192" s="197">
        <v>1626</v>
      </c>
      <c r="C192" s="324">
        <v>0</v>
      </c>
      <c r="D192" s="197">
        <v>22</v>
      </c>
      <c r="E192" s="197">
        <v>312</v>
      </c>
      <c r="F192" s="254">
        <v>1960</v>
      </c>
    </row>
    <row r="193" spans="1:12" x14ac:dyDescent="0.3">
      <c r="A193" s="262"/>
      <c r="B193" s="197"/>
      <c r="C193" s="324"/>
      <c r="D193" s="197"/>
      <c r="E193" s="197"/>
      <c r="F193" s="263"/>
    </row>
    <row r="194" spans="1:12" x14ac:dyDescent="0.3">
      <c r="A194" s="265" t="s">
        <v>42</v>
      </c>
      <c r="B194" s="266">
        <v>13149</v>
      </c>
      <c r="C194" s="328">
        <v>0</v>
      </c>
      <c r="D194" s="266">
        <v>123</v>
      </c>
      <c r="E194" s="266">
        <v>4008</v>
      </c>
      <c r="F194" s="267">
        <v>17280</v>
      </c>
    </row>
    <row r="195" spans="1:12" x14ac:dyDescent="0.3">
      <c r="A195" s="1" t="s">
        <v>74</v>
      </c>
      <c r="B195" s="93"/>
      <c r="C195" s="93"/>
      <c r="D195" s="93"/>
      <c r="E195" s="93"/>
      <c r="F195" s="93"/>
    </row>
    <row r="196" spans="1:12" x14ac:dyDescent="0.3">
      <c r="A196" s="1" t="s">
        <v>77</v>
      </c>
    </row>
    <row r="197" spans="1:12" x14ac:dyDescent="0.3">
      <c r="A197" s="1" t="s">
        <v>76</v>
      </c>
    </row>
    <row r="198" spans="1:12" x14ac:dyDescent="0.3">
      <c r="A198" s="1" t="s">
        <v>75</v>
      </c>
    </row>
    <row r="200" spans="1:12" x14ac:dyDescent="0.3">
      <c r="A200" s="59"/>
      <c r="B200" s="59"/>
      <c r="C200" s="59"/>
      <c r="D200" s="59"/>
      <c r="E200" s="59"/>
      <c r="F200" s="59"/>
    </row>
    <row r="201" spans="1:12" s="4" customFormat="1" x14ac:dyDescent="0.3">
      <c r="A201" s="58"/>
      <c r="B201" s="59"/>
      <c r="C201" s="59"/>
      <c r="D201" s="59"/>
      <c r="E201" s="59"/>
      <c r="F201" s="59"/>
    </row>
    <row r="202" spans="1:12" x14ac:dyDescent="0.3">
      <c r="A202" s="58" t="s">
        <v>204</v>
      </c>
      <c r="B202" s="384" t="str">
        <f>+B$1</f>
        <v>PARASUBORDINATI</v>
      </c>
      <c r="C202" s="384"/>
      <c r="D202" s="384"/>
      <c r="E202" s="384"/>
      <c r="F202" s="384"/>
      <c r="G202" s="384" t="str">
        <f>+G$1</f>
        <v>PARASUBORDINATI</v>
      </c>
      <c r="H202" s="384"/>
      <c r="I202" s="384"/>
      <c r="J202" s="384"/>
      <c r="K202" s="384"/>
      <c r="L202" s="384"/>
    </row>
    <row r="203" spans="1:12" ht="15.5" x14ac:dyDescent="0.35">
      <c r="A203" s="58"/>
      <c r="B203" s="407"/>
      <c r="C203" s="407"/>
      <c r="D203" s="407"/>
      <c r="E203" s="407"/>
      <c r="F203" s="407"/>
      <c r="G203" s="398"/>
      <c r="H203" s="398"/>
      <c r="I203" s="398"/>
      <c r="J203" s="398"/>
      <c r="K203" s="398"/>
      <c r="L203" s="398"/>
    </row>
    <row r="204" spans="1:12" ht="15.5" x14ac:dyDescent="0.3">
      <c r="A204" s="58"/>
      <c r="B204" s="407"/>
      <c r="C204" s="407"/>
      <c r="D204" s="407"/>
      <c r="E204" s="407"/>
      <c r="F204" s="407"/>
    </row>
    <row r="205" spans="1:12" ht="15" customHeight="1" x14ac:dyDescent="0.3">
      <c r="A205" s="397" t="s">
        <v>126</v>
      </c>
      <c r="B205" s="397"/>
      <c r="C205" s="397"/>
      <c r="D205" s="397"/>
      <c r="E205" s="397"/>
      <c r="F205" s="397"/>
      <c r="G205" s="416" t="s">
        <v>128</v>
      </c>
      <c r="H205" s="416"/>
      <c r="I205" s="416"/>
      <c r="J205" s="416"/>
      <c r="K205" s="416"/>
      <c r="L205" s="416"/>
    </row>
    <row r="207" spans="1:12" ht="15.75" customHeight="1" x14ac:dyDescent="0.3">
      <c r="A207" s="370" t="str">
        <f>+Riepilogo!$A$5</f>
        <v>Rilevazione al 02/07/2020</v>
      </c>
      <c r="B207" s="370"/>
      <c r="C207" s="370"/>
      <c r="D207" s="370"/>
      <c r="E207" s="370"/>
      <c r="F207" s="370"/>
      <c r="G207" s="395" t="str">
        <f>+Riepilogo!$A$5</f>
        <v>Rilevazione al 02/07/2020</v>
      </c>
      <c r="H207" s="395"/>
      <c r="I207" s="395"/>
      <c r="J207" s="395"/>
      <c r="K207" s="395"/>
      <c r="L207" s="395"/>
    </row>
    <row r="208" spans="1:12" x14ac:dyDescent="0.3">
      <c r="A208" s="415" t="s">
        <v>127</v>
      </c>
      <c r="B208" s="415"/>
      <c r="C208" s="415"/>
      <c r="D208" s="415"/>
      <c r="E208" s="415"/>
      <c r="F208" s="415"/>
    </row>
    <row r="209" spans="1:13" s="4" customFormat="1" x14ac:dyDescent="0.3">
      <c r="A209" s="415"/>
      <c r="B209" s="415"/>
      <c r="C209" s="415"/>
      <c r="D209" s="415"/>
      <c r="E209" s="415"/>
      <c r="F209" s="415"/>
    </row>
    <row r="210" spans="1:13" x14ac:dyDescent="0.3">
      <c r="A210" s="220"/>
      <c r="B210" s="183"/>
      <c r="C210" s="184"/>
      <c r="D210" s="184"/>
      <c r="E210" s="184"/>
      <c r="F210" s="183"/>
    </row>
    <row r="211" spans="1:13" ht="30" x14ac:dyDescent="0.3">
      <c r="A211" s="240" t="s">
        <v>64</v>
      </c>
      <c r="B211" s="54" t="s">
        <v>62</v>
      </c>
      <c r="C211" s="53" t="s">
        <v>169</v>
      </c>
      <c r="D211" s="54" t="s">
        <v>40</v>
      </c>
      <c r="E211" s="54" t="s">
        <v>41</v>
      </c>
      <c r="F211" s="244" t="s">
        <v>53</v>
      </c>
    </row>
    <row r="212" spans="1:13" x14ac:dyDescent="0.3">
      <c r="A212" s="268"/>
      <c r="B212" s="185"/>
      <c r="C212" s="186"/>
      <c r="D212" s="186"/>
      <c r="E212" s="186"/>
      <c r="F212" s="246"/>
    </row>
    <row r="213" spans="1:13" x14ac:dyDescent="0.3">
      <c r="A213" s="247"/>
      <c r="B213" s="303"/>
      <c r="C213" s="204"/>
      <c r="D213" s="303"/>
      <c r="E213" s="303"/>
      <c r="F213" s="248"/>
    </row>
    <row r="214" spans="1:13" x14ac:dyDescent="0.3">
      <c r="A214" s="260"/>
      <c r="B214" s="399" t="str">
        <f>+B13</f>
        <v>Decorrenti ANNO 2019</v>
      </c>
      <c r="C214" s="399"/>
      <c r="D214" s="399"/>
      <c r="E214" s="399"/>
      <c r="F214" s="400"/>
    </row>
    <row r="215" spans="1:13" x14ac:dyDescent="0.3">
      <c r="A215" s="249" t="s">
        <v>58</v>
      </c>
      <c r="B215" s="212">
        <v>68.760000000000005</v>
      </c>
      <c r="C215" s="321">
        <v>0</v>
      </c>
      <c r="D215" s="212">
        <v>56.69</v>
      </c>
      <c r="E215" s="212">
        <v>69.47</v>
      </c>
      <c r="F215" s="278">
        <v>68.59</v>
      </c>
      <c r="M215" s="1">
        <v>0</v>
      </c>
    </row>
    <row r="216" spans="1:13" s="4" customFormat="1" x14ac:dyDescent="0.3">
      <c r="A216" s="249" t="s">
        <v>59</v>
      </c>
      <c r="B216" s="212">
        <v>68.5</v>
      </c>
      <c r="C216" s="321">
        <v>0</v>
      </c>
      <c r="D216" s="212">
        <v>53.65</v>
      </c>
      <c r="E216" s="212">
        <v>71.27</v>
      </c>
      <c r="F216" s="278">
        <v>69.72</v>
      </c>
      <c r="M216" s="4">
        <v>0</v>
      </c>
    </row>
    <row r="217" spans="1:13" x14ac:dyDescent="0.3">
      <c r="A217" s="274"/>
      <c r="B217" s="213"/>
      <c r="C217" s="321"/>
      <c r="D217" s="213"/>
      <c r="E217" s="213"/>
      <c r="F217" s="279"/>
    </row>
    <row r="218" spans="1:13" s="201" customFormat="1" x14ac:dyDescent="0.3">
      <c r="A218" s="269" t="s">
        <v>42</v>
      </c>
      <c r="B218" s="214">
        <v>68.7</v>
      </c>
      <c r="C218" s="325">
        <v>0</v>
      </c>
      <c r="D218" s="215">
        <v>55.6</v>
      </c>
      <c r="E218" s="215">
        <v>71.12</v>
      </c>
      <c r="F218" s="280">
        <v>69.040000000000006</v>
      </c>
    </row>
    <row r="219" spans="1:13" x14ac:dyDescent="0.3">
      <c r="A219" s="170"/>
      <c r="B219" s="216"/>
      <c r="C219" s="216"/>
      <c r="D219" s="216"/>
      <c r="E219" s="216"/>
      <c r="F219" s="281"/>
    </row>
    <row r="220" spans="1:13" ht="15.75" customHeight="1" x14ac:dyDescent="0.3">
      <c r="A220" s="260"/>
      <c r="B220" s="187"/>
      <c r="C220" s="310" t="str">
        <f>+C22</f>
        <v>di cui:</v>
      </c>
      <c r="D220" s="307" t="str">
        <f>+D22</f>
        <v>Decorrenti gennaio - giugno 2019</v>
      </c>
      <c r="E220" s="303"/>
      <c r="F220" s="305"/>
    </row>
    <row r="221" spans="1:13" ht="15" customHeight="1" x14ac:dyDescent="0.3">
      <c r="A221" s="249" t="s">
        <v>58</v>
      </c>
      <c r="B221" s="212">
        <v>69.44</v>
      </c>
      <c r="C221" s="321">
        <v>0</v>
      </c>
      <c r="D221" s="212">
        <v>55.75</v>
      </c>
      <c r="E221" s="212">
        <v>68.430000000000007</v>
      </c>
      <c r="F221" s="278">
        <v>69.09</v>
      </c>
      <c r="M221" s="1">
        <v>0</v>
      </c>
    </row>
    <row r="222" spans="1:13" x14ac:dyDescent="0.3">
      <c r="A222" s="249" t="s">
        <v>59</v>
      </c>
      <c r="B222" s="212">
        <v>69.150000000000006</v>
      </c>
      <c r="C222" s="321">
        <v>0</v>
      </c>
      <c r="D222" s="212">
        <v>53.93</v>
      </c>
      <c r="E222" s="212">
        <v>71.150000000000006</v>
      </c>
      <c r="F222" s="278">
        <v>70.099999999999994</v>
      </c>
      <c r="M222" s="1">
        <v>0</v>
      </c>
    </row>
    <row r="223" spans="1:13" x14ac:dyDescent="0.3">
      <c r="A223" s="274"/>
      <c r="B223" s="213"/>
      <c r="C223" s="321"/>
      <c r="D223" s="213"/>
      <c r="E223" s="213"/>
      <c r="F223" s="279"/>
    </row>
    <row r="224" spans="1:13" x14ac:dyDescent="0.3">
      <c r="A224" s="269" t="s">
        <v>42</v>
      </c>
      <c r="B224" s="214">
        <v>69.37</v>
      </c>
      <c r="C224" s="325">
        <v>0</v>
      </c>
      <c r="D224" s="215">
        <v>55.11</v>
      </c>
      <c r="E224" s="215">
        <v>70.92</v>
      </c>
      <c r="F224" s="280">
        <v>69.510000000000005</v>
      </c>
    </row>
    <row r="225" spans="1:13" x14ac:dyDescent="0.3">
      <c r="A225" s="316"/>
      <c r="B225" s="319"/>
      <c r="C225" s="319"/>
      <c r="D225" s="319"/>
      <c r="E225" s="319"/>
      <c r="F225" s="320"/>
    </row>
    <row r="226" spans="1:13" x14ac:dyDescent="0.3">
      <c r="A226" s="260"/>
      <c r="B226" s="413" t="str">
        <f>+B31</f>
        <v>Decorrenti gennaio - giugno 2020</v>
      </c>
      <c r="C226" s="413"/>
      <c r="D226" s="413"/>
      <c r="E226" s="413"/>
      <c r="F226" s="414"/>
    </row>
    <row r="227" spans="1:13" x14ac:dyDescent="0.3">
      <c r="A227" s="249" t="s">
        <v>58</v>
      </c>
      <c r="B227" s="212">
        <v>68.31</v>
      </c>
      <c r="C227" s="321">
        <v>0</v>
      </c>
      <c r="D227" s="212">
        <v>56.58</v>
      </c>
      <c r="E227" s="212">
        <v>72.83</v>
      </c>
      <c r="F227" s="278">
        <v>68.319999999999993</v>
      </c>
      <c r="M227" s="1">
        <v>0</v>
      </c>
    </row>
    <row r="228" spans="1:13" x14ac:dyDescent="0.3">
      <c r="A228" s="249" t="s">
        <v>59</v>
      </c>
      <c r="B228" s="212">
        <v>68.069999999999993</v>
      </c>
      <c r="C228" s="321">
        <v>0</v>
      </c>
      <c r="D228" s="212">
        <v>55.57</v>
      </c>
      <c r="E228" s="212">
        <v>72.349999999999994</v>
      </c>
      <c r="F228" s="278">
        <v>70.16</v>
      </c>
      <c r="M228" s="1">
        <v>0</v>
      </c>
    </row>
    <row r="229" spans="1:13" x14ac:dyDescent="0.3">
      <c r="A229" s="274"/>
      <c r="B229" s="213"/>
      <c r="C229" s="321"/>
      <c r="D229" s="213"/>
      <c r="E229" s="213"/>
      <c r="F229" s="279"/>
    </row>
    <row r="230" spans="1:13" x14ac:dyDescent="0.3">
      <c r="A230" s="276" t="s">
        <v>42</v>
      </c>
      <c r="B230" s="217">
        <v>68.25</v>
      </c>
      <c r="C230" s="327">
        <v>0</v>
      </c>
      <c r="D230" s="218">
        <v>56.29</v>
      </c>
      <c r="E230" s="218">
        <v>72.38</v>
      </c>
      <c r="F230" s="282">
        <v>69.12</v>
      </c>
    </row>
    <row r="231" spans="1:13" ht="15" customHeight="1" x14ac:dyDescent="0.3"/>
    <row r="245" spans="1:6" x14ac:dyDescent="0.3">
      <c r="A245" s="58"/>
      <c r="B245" s="311"/>
      <c r="C245" s="311"/>
      <c r="D245" s="311"/>
      <c r="E245" s="311"/>
      <c r="F245" s="311"/>
    </row>
    <row r="246" spans="1:6" ht="15.5" x14ac:dyDescent="0.3">
      <c r="A246" s="58"/>
      <c r="B246" s="312"/>
      <c r="C246" s="312"/>
      <c r="D246" s="312"/>
      <c r="E246" s="312"/>
      <c r="F246" s="312"/>
    </row>
    <row r="248" spans="1:6" x14ac:dyDescent="0.3">
      <c r="A248" s="59"/>
      <c r="B248" s="59"/>
      <c r="C248" s="59"/>
      <c r="D248" s="59"/>
      <c r="E248" s="59"/>
      <c r="F248" s="59"/>
    </row>
    <row r="249" spans="1:6" x14ac:dyDescent="0.3">
      <c r="A249" s="58"/>
      <c r="B249" s="202"/>
      <c r="C249" s="203"/>
      <c r="D249" s="2"/>
      <c r="E249" s="2"/>
      <c r="F249" s="2"/>
    </row>
    <row r="250" spans="1:6" x14ac:dyDescent="0.3">
      <c r="A250" s="313"/>
      <c r="B250" s="313"/>
      <c r="C250" s="313"/>
      <c r="D250" s="313"/>
      <c r="E250" s="313"/>
      <c r="F250" s="313"/>
    </row>
    <row r="251" spans="1:6" x14ac:dyDescent="0.3">
      <c r="A251" s="318"/>
      <c r="B251" s="318"/>
      <c r="C251" s="318"/>
      <c r="D251" s="318"/>
      <c r="E251" s="318"/>
      <c r="F251" s="318"/>
    </row>
    <row r="252" spans="1:6" x14ac:dyDescent="0.3">
      <c r="B252" s="2"/>
      <c r="C252" s="181"/>
      <c r="D252" s="2"/>
      <c r="E252" s="2"/>
      <c r="F252" s="2"/>
    </row>
    <row r="281" spans="1:1" x14ac:dyDescent="0.3">
      <c r="A281" s="235"/>
    </row>
  </sheetData>
  <mergeCells count="70"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  <mergeCell ref="B44:F44"/>
    <mergeCell ref="G44:L44"/>
    <mergeCell ref="B45:F45"/>
    <mergeCell ref="G45:L45"/>
    <mergeCell ref="A47:F47"/>
    <mergeCell ref="G47:L47"/>
    <mergeCell ref="A49:F49"/>
    <mergeCell ref="G49:L49"/>
    <mergeCell ref="B56:F56"/>
    <mergeCell ref="B76:F76"/>
    <mergeCell ref="B86:F86"/>
    <mergeCell ref="G86:L86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B124:F124"/>
    <mergeCell ref="G124:L124"/>
    <mergeCell ref="A126:F126"/>
    <mergeCell ref="G126:L126"/>
    <mergeCell ref="A128:F128"/>
    <mergeCell ref="G128:L128"/>
    <mergeCell ref="G130:L130"/>
    <mergeCell ref="B135:F135"/>
    <mergeCell ref="G144:L144"/>
    <mergeCell ref="B147:F147"/>
    <mergeCell ref="B160:F160"/>
    <mergeCell ref="G160:L160"/>
    <mergeCell ref="B161:F161"/>
    <mergeCell ref="G161:L161"/>
    <mergeCell ref="A163:F163"/>
    <mergeCell ref="G163:L163"/>
    <mergeCell ref="A165:F165"/>
    <mergeCell ref="G165:L16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A209:F209"/>
    <mergeCell ref="B214:F214"/>
    <mergeCell ref="B226:F226"/>
    <mergeCell ref="B204:F204"/>
    <mergeCell ref="A205:F20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HM107"/>
  <sheetViews>
    <sheetView showGridLines="0" view="pageBreakPreview" zoomScale="50" zoomScaleNormal="50" zoomScaleSheetLayoutView="50" workbookViewId="0"/>
  </sheetViews>
  <sheetFormatPr defaultColWidth="12.453125" defaultRowHeight="15" x14ac:dyDescent="0.3"/>
  <cols>
    <col min="1" max="1" width="16.54296875" style="1" customWidth="1"/>
    <col min="2" max="7" width="17.1796875" style="1" customWidth="1"/>
    <col min="8" max="10" width="12.453125" style="3"/>
    <col min="11" max="16384" width="12.453125" style="1"/>
  </cols>
  <sheetData>
    <row r="1" spans="1:10" x14ac:dyDescent="0.3">
      <c r="A1" s="58" t="s">
        <v>205</v>
      </c>
      <c r="B1" s="418" t="s">
        <v>212</v>
      </c>
      <c r="C1" s="418"/>
      <c r="D1" s="418"/>
      <c r="E1" s="418"/>
      <c r="F1" s="418"/>
      <c r="G1" s="418"/>
      <c r="H1" s="1"/>
      <c r="I1" s="1"/>
      <c r="J1" s="1"/>
    </row>
    <row r="2" spans="1:10" ht="15.5" x14ac:dyDescent="0.3">
      <c r="A2" s="62"/>
      <c r="B2" s="417"/>
      <c r="C2" s="389"/>
      <c r="D2" s="389"/>
      <c r="E2" s="389"/>
      <c r="F2" s="389"/>
      <c r="G2" s="389"/>
      <c r="H2" s="1"/>
      <c r="I2" s="1"/>
      <c r="J2" s="1"/>
    </row>
    <row r="3" spans="1:10" x14ac:dyDescent="0.3">
      <c r="A3" s="384" t="s">
        <v>206</v>
      </c>
      <c r="B3" s="384"/>
      <c r="C3" s="384"/>
      <c r="D3" s="384"/>
      <c r="E3" s="384"/>
      <c r="F3" s="384"/>
      <c r="G3" s="384"/>
      <c r="H3" s="1"/>
      <c r="I3" s="1"/>
      <c r="J3" s="1"/>
    </row>
    <row r="4" spans="1:10" ht="10.5" customHeight="1" x14ac:dyDescent="0.3">
      <c r="A4" s="62"/>
      <c r="B4" s="58"/>
      <c r="C4" s="2"/>
      <c r="D4" s="2"/>
      <c r="E4" s="2"/>
      <c r="F4" s="2"/>
      <c r="G4" s="2"/>
      <c r="H4" s="1"/>
      <c r="I4" s="1"/>
      <c r="J4" s="1"/>
    </row>
    <row r="5" spans="1:10" x14ac:dyDescent="0.3">
      <c r="A5" s="395" t="str">
        <f>+Riepilogo!$A$5</f>
        <v>Rilevazione al 02/07/2020</v>
      </c>
      <c r="B5" s="396"/>
      <c r="C5" s="396"/>
      <c r="D5" s="396"/>
      <c r="E5" s="396"/>
      <c r="F5" s="396"/>
      <c r="G5" s="396"/>
      <c r="H5" s="1"/>
      <c r="I5" s="1"/>
      <c r="J5" s="1"/>
    </row>
    <row r="6" spans="1:10" ht="8.25" customHeight="1" x14ac:dyDescent="0.3">
      <c r="A6" s="45"/>
      <c r="B6" s="2"/>
      <c r="C6" s="64"/>
      <c r="D6" s="64"/>
      <c r="E6" s="64"/>
      <c r="F6" s="2"/>
      <c r="G6" s="2"/>
      <c r="H6" s="1"/>
      <c r="I6" s="1"/>
      <c r="J6" s="1"/>
    </row>
    <row r="7" spans="1:10" x14ac:dyDescent="0.3">
      <c r="A7" s="390" t="s">
        <v>187</v>
      </c>
      <c r="B7" s="390"/>
      <c r="C7" s="390"/>
      <c r="D7" s="390"/>
      <c r="E7" s="390"/>
      <c r="F7" s="390"/>
      <c r="G7" s="390"/>
      <c r="H7" s="1"/>
      <c r="I7" s="1"/>
      <c r="J7" s="1"/>
    </row>
    <row r="8" spans="1:10" ht="6" customHeight="1" x14ac:dyDescent="0.3">
      <c r="A8" s="3"/>
      <c r="B8" s="64"/>
      <c r="C8" s="2"/>
      <c r="D8" s="2"/>
      <c r="E8" s="2"/>
      <c r="F8" s="2"/>
      <c r="G8" s="2"/>
      <c r="H8" s="1"/>
      <c r="I8" s="1"/>
      <c r="J8" s="1"/>
    </row>
    <row r="9" spans="1:10" ht="6" customHeight="1" x14ac:dyDescent="0.3">
      <c r="A9" s="385" t="s">
        <v>80</v>
      </c>
      <c r="B9" s="164"/>
      <c r="C9" s="164"/>
      <c r="D9" s="166"/>
      <c r="E9" s="164"/>
      <c r="F9" s="166"/>
      <c r="G9" s="165"/>
      <c r="H9" s="1"/>
      <c r="I9" s="1"/>
      <c r="J9" s="1"/>
    </row>
    <row r="10" spans="1:10" x14ac:dyDescent="0.3">
      <c r="A10" s="386"/>
      <c r="B10" s="404" t="s">
        <v>58</v>
      </c>
      <c r="C10" s="406"/>
      <c r="D10" s="404" t="s">
        <v>59</v>
      </c>
      <c r="E10" s="406"/>
      <c r="F10" s="404" t="s">
        <v>42</v>
      </c>
      <c r="G10" s="406"/>
      <c r="H10" s="1"/>
      <c r="I10" s="1"/>
      <c r="J10" s="1"/>
    </row>
    <row r="11" spans="1:10" x14ac:dyDescent="0.3">
      <c r="A11" s="386"/>
      <c r="B11" s="167"/>
      <c r="C11" s="168"/>
      <c r="D11" s="84"/>
      <c r="E11" s="168"/>
      <c r="F11" s="286"/>
      <c r="G11" s="168"/>
      <c r="H11" s="1"/>
      <c r="I11" s="1"/>
      <c r="J11" s="1"/>
    </row>
    <row r="12" spans="1:10" x14ac:dyDescent="0.3">
      <c r="A12" s="386"/>
      <c r="B12" s="12" t="s">
        <v>38</v>
      </c>
      <c r="C12" s="79" t="s">
        <v>43</v>
      </c>
      <c r="D12" s="79" t="s">
        <v>38</v>
      </c>
      <c r="E12" s="79" t="s">
        <v>43</v>
      </c>
      <c r="F12" s="79" t="s">
        <v>38</v>
      </c>
      <c r="G12" s="79" t="s">
        <v>43</v>
      </c>
      <c r="H12" s="1"/>
      <c r="I12" s="1"/>
      <c r="J12" s="1"/>
    </row>
    <row r="13" spans="1:10" x14ac:dyDescent="0.3">
      <c r="A13" s="387"/>
      <c r="B13" s="168"/>
      <c r="C13" s="169" t="s">
        <v>39</v>
      </c>
      <c r="D13" s="83"/>
      <c r="E13" s="169" t="s">
        <v>39</v>
      </c>
      <c r="F13" s="83"/>
      <c r="G13" s="169" t="s">
        <v>39</v>
      </c>
      <c r="H13" s="1"/>
      <c r="I13" s="1"/>
      <c r="J13" s="1"/>
    </row>
    <row r="14" spans="1:10" x14ac:dyDescent="0.3">
      <c r="A14" s="170"/>
      <c r="B14" s="35"/>
      <c r="C14" s="17"/>
      <c r="D14" s="35"/>
      <c r="E14" s="17"/>
      <c r="F14" s="35"/>
      <c r="G14" s="17"/>
      <c r="H14" s="1"/>
      <c r="I14" s="1"/>
      <c r="J14" s="1"/>
    </row>
    <row r="15" spans="1:10" x14ac:dyDescent="0.3">
      <c r="A15" s="171" t="str">
        <f>+TrimFPLD_tot!A15</f>
        <v>ANNO 2019</v>
      </c>
      <c r="B15" s="35"/>
      <c r="C15" s="17"/>
      <c r="D15" s="35"/>
      <c r="E15" s="17"/>
      <c r="F15" s="35"/>
      <c r="G15" s="17"/>
    </row>
    <row r="16" spans="1:10" x14ac:dyDescent="0.3">
      <c r="A16" s="170"/>
      <c r="B16" s="35"/>
      <c r="C16" s="17"/>
      <c r="D16" s="35"/>
      <c r="E16" s="17"/>
      <c r="F16" s="35"/>
      <c r="G16" s="17"/>
    </row>
    <row r="17" spans="1:221" x14ac:dyDescent="0.3">
      <c r="A17" s="170" t="s">
        <v>44</v>
      </c>
      <c r="B17" s="127">
        <v>1844</v>
      </c>
      <c r="C17" s="126">
        <v>435</v>
      </c>
      <c r="D17" s="127">
        <v>2001</v>
      </c>
      <c r="E17" s="126">
        <v>415</v>
      </c>
      <c r="F17" s="150">
        <v>3845</v>
      </c>
      <c r="G17" s="126">
        <v>425</v>
      </c>
    </row>
    <row r="18" spans="1:221" x14ac:dyDescent="0.3">
      <c r="A18" s="170" t="s">
        <v>45</v>
      </c>
      <c r="B18" s="127">
        <v>1385</v>
      </c>
      <c r="C18" s="126">
        <v>439</v>
      </c>
      <c r="D18" s="127">
        <v>1627</v>
      </c>
      <c r="E18" s="126">
        <v>411</v>
      </c>
      <c r="F18" s="150">
        <v>3012</v>
      </c>
      <c r="G18" s="126">
        <v>424</v>
      </c>
    </row>
    <row r="19" spans="1:221" x14ac:dyDescent="0.3">
      <c r="A19" s="170" t="s">
        <v>46</v>
      </c>
      <c r="B19" s="127">
        <v>6187</v>
      </c>
      <c r="C19" s="126">
        <v>432</v>
      </c>
      <c r="D19" s="127">
        <v>8777</v>
      </c>
      <c r="E19" s="126">
        <v>389</v>
      </c>
      <c r="F19" s="150">
        <v>14964</v>
      </c>
      <c r="G19" s="126">
        <v>407</v>
      </c>
    </row>
    <row r="20" spans="1:221" x14ac:dyDescent="0.3">
      <c r="A20" s="170" t="s">
        <v>47</v>
      </c>
      <c r="B20" s="127">
        <v>6963</v>
      </c>
      <c r="C20" s="126">
        <v>431</v>
      </c>
      <c r="D20" s="127">
        <v>9880</v>
      </c>
      <c r="E20" s="126">
        <v>387</v>
      </c>
      <c r="F20" s="150">
        <v>16843</v>
      </c>
      <c r="G20" s="126">
        <v>405</v>
      </c>
    </row>
    <row r="21" spans="1:221" x14ac:dyDescent="0.3">
      <c r="A21" s="170"/>
      <c r="B21" s="127"/>
      <c r="C21" s="126"/>
      <c r="D21" s="127"/>
      <c r="E21" s="126"/>
      <c r="F21" s="150"/>
      <c r="G21" s="126"/>
    </row>
    <row r="22" spans="1:221" s="175" customFormat="1" x14ac:dyDescent="0.3">
      <c r="A22" s="172" t="s">
        <v>48</v>
      </c>
      <c r="B22" s="173">
        <v>16379</v>
      </c>
      <c r="C22" s="174">
        <v>432</v>
      </c>
      <c r="D22" s="173">
        <v>22285</v>
      </c>
      <c r="E22" s="174">
        <v>392</v>
      </c>
      <c r="F22" s="173">
        <v>38664</v>
      </c>
      <c r="G22" s="174">
        <v>409</v>
      </c>
      <c r="H22" s="5"/>
      <c r="I22" s="5"/>
      <c r="J22" s="5"/>
    </row>
    <row r="23" spans="1:221" x14ac:dyDescent="0.3">
      <c r="A23" s="170"/>
      <c r="B23" s="92"/>
      <c r="C23" s="91"/>
      <c r="D23" s="92"/>
      <c r="E23" s="91"/>
      <c r="F23" s="92"/>
      <c r="G23" s="91"/>
    </row>
    <row r="24" spans="1:221" x14ac:dyDescent="0.3">
      <c r="A24" s="171" t="str">
        <f>+TrimFPLD_tot!A24</f>
        <v>ANNO 2020</v>
      </c>
      <c r="B24" s="92"/>
      <c r="C24" s="91"/>
      <c r="D24" s="92"/>
      <c r="E24" s="91"/>
      <c r="F24" s="92"/>
      <c r="G24" s="91"/>
    </row>
    <row r="25" spans="1:221" x14ac:dyDescent="0.3">
      <c r="A25" s="170"/>
      <c r="B25" s="92"/>
      <c r="C25" s="91"/>
      <c r="D25" s="92"/>
      <c r="E25" s="91"/>
      <c r="F25" s="92"/>
      <c r="G25" s="91"/>
    </row>
    <row r="26" spans="1:221" x14ac:dyDescent="0.3">
      <c r="A26" s="170" t="s">
        <v>44</v>
      </c>
      <c r="B26" s="92">
        <v>8014</v>
      </c>
      <c r="C26" s="91">
        <v>430</v>
      </c>
      <c r="D26" s="92">
        <v>10697</v>
      </c>
      <c r="E26" s="91">
        <v>390</v>
      </c>
      <c r="F26" s="92">
        <v>18711</v>
      </c>
      <c r="G26" s="91">
        <v>407</v>
      </c>
    </row>
    <row r="27" spans="1:221" x14ac:dyDescent="0.3">
      <c r="A27" s="170" t="s">
        <v>45</v>
      </c>
      <c r="B27" s="92">
        <v>6514</v>
      </c>
      <c r="C27" s="91">
        <v>425</v>
      </c>
      <c r="D27" s="92">
        <v>9154</v>
      </c>
      <c r="E27" s="91">
        <v>387</v>
      </c>
      <c r="F27" s="92">
        <v>15668</v>
      </c>
      <c r="G27" s="91">
        <v>403</v>
      </c>
    </row>
    <row r="28" spans="1:221" x14ac:dyDescent="0.3">
      <c r="A28" s="170" t="s">
        <v>46</v>
      </c>
      <c r="B28" s="92">
        <v>0</v>
      </c>
      <c r="C28" s="91">
        <v>0</v>
      </c>
      <c r="D28" s="92">
        <v>0</v>
      </c>
      <c r="E28" s="91">
        <v>0</v>
      </c>
      <c r="F28" s="92">
        <v>0</v>
      </c>
      <c r="G28" s="91">
        <v>0</v>
      </c>
    </row>
    <row r="29" spans="1:221" x14ac:dyDescent="0.3">
      <c r="A29" s="170" t="s">
        <v>47</v>
      </c>
      <c r="B29" s="92">
        <v>0</v>
      </c>
      <c r="C29" s="91">
        <v>0</v>
      </c>
      <c r="D29" s="92">
        <v>0</v>
      </c>
      <c r="E29" s="91">
        <v>0</v>
      </c>
      <c r="F29" s="92">
        <v>0</v>
      </c>
      <c r="G29" s="91">
        <v>0</v>
      </c>
    </row>
    <row r="30" spans="1:221" x14ac:dyDescent="0.3">
      <c r="A30" s="170"/>
      <c r="B30" s="92"/>
      <c r="C30" s="91"/>
      <c r="D30" s="92"/>
      <c r="E30" s="91"/>
      <c r="F30" s="92"/>
      <c r="G30" s="91"/>
    </row>
    <row r="31" spans="1:221" s="5" customFormat="1" x14ac:dyDescent="0.3">
      <c r="A31" s="176" t="s">
        <v>48</v>
      </c>
      <c r="B31" s="221">
        <v>14528</v>
      </c>
      <c r="C31" s="222">
        <v>428</v>
      </c>
      <c r="D31" s="221">
        <v>19851</v>
      </c>
      <c r="E31" s="222">
        <v>389</v>
      </c>
      <c r="F31" s="221">
        <v>34379</v>
      </c>
      <c r="G31" s="222">
        <v>405</v>
      </c>
    </row>
    <row r="32" spans="1:221" s="143" customFormat="1" x14ac:dyDescent="0.3">
      <c r="A32" s="388"/>
      <c r="B32" s="388"/>
      <c r="C32" s="388"/>
      <c r="D32" s="388"/>
      <c r="E32" s="388"/>
      <c r="F32" s="388"/>
      <c r="G32" s="38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</row>
    <row r="33" spans="1:10" x14ac:dyDescent="0.3">
      <c r="A33" s="177"/>
      <c r="B33" s="35"/>
      <c r="C33" s="35"/>
      <c r="D33" s="35"/>
      <c r="E33" s="35"/>
      <c r="F33" s="35"/>
      <c r="G33" s="35"/>
    </row>
    <row r="34" spans="1:10" ht="22.5" customHeight="1" x14ac:dyDescent="0.3"/>
    <row r="35" spans="1:10" x14ac:dyDescent="0.3">
      <c r="F35" s="2"/>
    </row>
    <row r="41" spans="1:10" ht="13.5" customHeight="1" x14ac:dyDescent="0.3"/>
    <row r="48" spans="1:10" x14ac:dyDescent="0.3">
      <c r="H48" s="1"/>
      <c r="I48" s="1"/>
      <c r="J48" s="1"/>
    </row>
    <row r="49" spans="1:10" x14ac:dyDescent="0.3">
      <c r="H49" s="1"/>
      <c r="I49" s="1"/>
      <c r="J49" s="1"/>
    </row>
    <row r="50" spans="1:10" x14ac:dyDescent="0.3">
      <c r="H50" s="1"/>
      <c r="I50" s="1"/>
      <c r="J50" s="1"/>
    </row>
    <row r="54" spans="1:10" x14ac:dyDescent="0.3">
      <c r="H54" s="1"/>
      <c r="I54" s="1"/>
      <c r="J54" s="1"/>
    </row>
    <row r="56" spans="1:10" x14ac:dyDescent="0.3">
      <c r="H56" s="1"/>
      <c r="I56" s="1"/>
      <c r="J56" s="1"/>
    </row>
    <row r="57" spans="1:10" x14ac:dyDescent="0.3">
      <c r="H57" s="1"/>
      <c r="I57" s="1"/>
      <c r="J57" s="1"/>
    </row>
    <row r="58" spans="1:10" x14ac:dyDescent="0.3">
      <c r="H58" s="1"/>
      <c r="I58" s="1"/>
      <c r="J58" s="1"/>
    </row>
    <row r="59" spans="1:10" x14ac:dyDescent="0.3">
      <c r="A59" s="178"/>
      <c r="B59" s="178"/>
      <c r="C59" s="178"/>
      <c r="D59" s="178"/>
      <c r="E59" s="178"/>
      <c r="H59" s="1"/>
      <c r="I59" s="1"/>
      <c r="J59" s="1"/>
    </row>
    <row r="60" spans="1:10" x14ac:dyDescent="0.3">
      <c r="H60" s="1"/>
      <c r="I60" s="1"/>
      <c r="J60" s="1"/>
    </row>
    <row r="61" spans="1:10" x14ac:dyDescent="0.3">
      <c r="H61" s="1"/>
      <c r="I61" s="1"/>
      <c r="J61" s="1"/>
    </row>
    <row r="62" spans="1:10" x14ac:dyDescent="0.3">
      <c r="H62" s="1"/>
      <c r="I62" s="1"/>
      <c r="J62" s="1"/>
    </row>
    <row r="66" spans="8:10" x14ac:dyDescent="0.3">
      <c r="H66" s="1"/>
      <c r="I66" s="1"/>
      <c r="J66" s="1"/>
    </row>
    <row r="67" spans="8:10" x14ac:dyDescent="0.3">
      <c r="H67" s="1"/>
      <c r="I67" s="1"/>
      <c r="J67" s="1"/>
    </row>
    <row r="68" spans="8:10" x14ac:dyDescent="0.3">
      <c r="H68" s="1"/>
      <c r="I68" s="1"/>
      <c r="J68" s="1"/>
    </row>
    <row r="69" spans="8:10" x14ac:dyDescent="0.3">
      <c r="H69" s="1"/>
      <c r="I69" s="1"/>
      <c r="J69" s="1"/>
    </row>
    <row r="70" spans="8:10" x14ac:dyDescent="0.3">
      <c r="H70" s="1"/>
      <c r="I70" s="1"/>
      <c r="J70" s="1"/>
    </row>
    <row r="71" spans="8:10" x14ac:dyDescent="0.3">
      <c r="H71" s="1"/>
      <c r="I71" s="1"/>
      <c r="J71" s="1"/>
    </row>
    <row r="72" spans="8:10" x14ac:dyDescent="0.3">
      <c r="H72" s="1"/>
      <c r="I72" s="1"/>
      <c r="J72" s="1"/>
    </row>
    <row r="77" spans="8:10" x14ac:dyDescent="0.3">
      <c r="H77" s="1"/>
      <c r="I77" s="1"/>
      <c r="J77" s="1"/>
    </row>
    <row r="78" spans="8:10" x14ac:dyDescent="0.3">
      <c r="H78" s="1"/>
      <c r="I78" s="1"/>
      <c r="J78" s="1"/>
    </row>
    <row r="79" spans="8:10" x14ac:dyDescent="0.3">
      <c r="H79" s="1"/>
      <c r="I79" s="1"/>
      <c r="J79" s="1"/>
    </row>
    <row r="80" spans="8:10" x14ac:dyDescent="0.3">
      <c r="H80" s="1"/>
      <c r="I80" s="1"/>
      <c r="J80" s="1"/>
    </row>
    <row r="81" spans="8:10" x14ac:dyDescent="0.3">
      <c r="H81" s="1"/>
      <c r="I81" s="1"/>
      <c r="J81" s="1"/>
    </row>
    <row r="82" spans="8:10" x14ac:dyDescent="0.3">
      <c r="H82" s="1"/>
      <c r="I82" s="1"/>
      <c r="J82" s="1"/>
    </row>
    <row r="83" spans="8:10" x14ac:dyDescent="0.3">
      <c r="H83" s="1"/>
      <c r="I83" s="1"/>
      <c r="J83" s="1"/>
    </row>
    <row r="88" spans="8:10" ht="31.5" customHeight="1" x14ac:dyDescent="0.3">
      <c r="H88" s="1"/>
      <c r="I88" s="1"/>
      <c r="J88" s="1"/>
    </row>
    <row r="89" spans="8:10" x14ac:dyDescent="0.3">
      <c r="H89" s="1"/>
      <c r="I89" s="1"/>
      <c r="J89" s="1"/>
    </row>
    <row r="90" spans="8:10" x14ac:dyDescent="0.3">
      <c r="H90" s="1"/>
      <c r="I90" s="1"/>
      <c r="J90" s="1"/>
    </row>
    <row r="91" spans="8:10" x14ac:dyDescent="0.3">
      <c r="H91" s="1"/>
      <c r="I91" s="1"/>
      <c r="J91" s="1"/>
    </row>
    <row r="92" spans="8:10" x14ac:dyDescent="0.3">
      <c r="H92" s="1"/>
      <c r="I92" s="1"/>
      <c r="J92" s="1"/>
    </row>
    <row r="93" spans="8:10" x14ac:dyDescent="0.3">
      <c r="H93" s="1"/>
      <c r="I93" s="1"/>
      <c r="J93" s="1"/>
    </row>
    <row r="94" spans="8:10" x14ac:dyDescent="0.3">
      <c r="H94" s="1"/>
      <c r="I94" s="1"/>
      <c r="J94" s="1"/>
    </row>
    <row r="95" spans="8:10" x14ac:dyDescent="0.3">
      <c r="H95" s="1"/>
      <c r="I95" s="1"/>
      <c r="J95" s="1"/>
    </row>
    <row r="97" spans="8:10" x14ac:dyDescent="0.3">
      <c r="H97" s="1"/>
      <c r="I97" s="1"/>
      <c r="J97" s="1"/>
    </row>
    <row r="101" spans="8:10" x14ac:dyDescent="0.3">
      <c r="H101" s="1"/>
      <c r="I101" s="1"/>
      <c r="J101" s="1"/>
    </row>
    <row r="102" spans="8:10" x14ac:dyDescent="0.3">
      <c r="H102" s="1"/>
      <c r="I102" s="1"/>
      <c r="J102" s="1"/>
    </row>
    <row r="103" spans="8:10" x14ac:dyDescent="0.3">
      <c r="H103" s="1"/>
      <c r="I103" s="1"/>
      <c r="J103" s="1"/>
    </row>
    <row r="104" spans="8:10" x14ac:dyDescent="0.3">
      <c r="H104" s="1"/>
      <c r="I104" s="1"/>
      <c r="J104" s="1"/>
    </row>
    <row r="105" spans="8:10" x14ac:dyDescent="0.3">
      <c r="H105" s="1"/>
      <c r="I105" s="1"/>
      <c r="J105" s="1"/>
    </row>
    <row r="106" spans="8:10" x14ac:dyDescent="0.3">
      <c r="H106" s="1"/>
      <c r="I106" s="1"/>
      <c r="J106" s="1"/>
    </row>
    <row r="107" spans="8:10" x14ac:dyDescent="0.3">
      <c r="H107" s="1"/>
      <c r="I107" s="1"/>
      <c r="J107" s="1"/>
    </row>
  </sheetData>
  <mergeCells count="10">
    <mergeCell ref="A32:G32"/>
    <mergeCell ref="F10:G10"/>
    <mergeCell ref="A3:G3"/>
    <mergeCell ref="B1:G1"/>
    <mergeCell ref="B2:G2"/>
    <mergeCell ref="A5:G5"/>
    <mergeCell ref="A7:G7"/>
    <mergeCell ref="A9:A13"/>
    <mergeCell ref="B10:C10"/>
    <mergeCell ref="D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3:F52"/>
  <sheetViews>
    <sheetView showGridLines="0" view="pageBreakPreview" topLeftCell="A22" zoomScale="50" zoomScaleNormal="50" zoomScaleSheetLayoutView="50" workbookViewId="0"/>
  </sheetViews>
  <sheetFormatPr defaultColWidth="9.1796875" defaultRowHeight="22.5" x14ac:dyDescent="0.45"/>
  <cols>
    <col min="1" max="1" width="7.26953125" style="52" customWidth="1"/>
    <col min="2" max="2" width="31.54296875" style="288" customWidth="1"/>
    <col min="3" max="4" width="31.54296875" style="52" customWidth="1"/>
    <col min="5" max="5" width="35.1796875" style="52" customWidth="1"/>
    <col min="6" max="6" width="29.7265625" style="52" customWidth="1"/>
    <col min="7" max="8" width="9.1796875" style="52"/>
    <col min="9" max="9" width="16" style="52" customWidth="1"/>
    <col min="10" max="10" width="19.7265625" style="52" customWidth="1"/>
    <col min="11" max="16384" width="9.1796875" style="52"/>
  </cols>
  <sheetData>
    <row r="13" spans="2:6" ht="20" customHeight="1" x14ac:dyDescent="0.45"/>
    <row r="14" spans="2:6" ht="23" thickBot="1" x14ac:dyDescent="0.5"/>
    <row r="15" spans="2:6" s="289" customFormat="1" ht="54.5" customHeight="1" x14ac:dyDescent="0.35">
      <c r="B15" s="425" t="s">
        <v>226</v>
      </c>
      <c r="C15" s="426"/>
      <c r="D15" s="427"/>
      <c r="E15" s="428" t="s">
        <v>227</v>
      </c>
      <c r="F15" s="429"/>
    </row>
    <row r="16" spans="2:6" s="289" customFormat="1" ht="17.5" x14ac:dyDescent="0.35">
      <c r="B16" s="432" t="s">
        <v>225</v>
      </c>
      <c r="C16" s="433"/>
      <c r="D16" s="434"/>
      <c r="E16" s="430"/>
      <c r="F16" s="431"/>
    </row>
    <row r="17" spans="2:6" s="289" customFormat="1" ht="58.5" customHeight="1" thickBot="1" x14ac:dyDescent="0.4">
      <c r="B17" s="290" t="s">
        <v>213</v>
      </c>
      <c r="C17" s="291" t="s">
        <v>214</v>
      </c>
      <c r="D17" s="292" t="s">
        <v>215</v>
      </c>
      <c r="E17" s="293" t="s">
        <v>216</v>
      </c>
      <c r="F17" s="294" t="s">
        <v>217</v>
      </c>
    </row>
    <row r="18" spans="2:6" ht="54" customHeight="1" x14ac:dyDescent="0.25">
      <c r="B18" s="295">
        <v>2018</v>
      </c>
      <c r="C18" s="419" t="s">
        <v>218</v>
      </c>
      <c r="D18" s="419"/>
      <c r="E18" s="295" t="s">
        <v>219</v>
      </c>
      <c r="F18" s="296" t="s">
        <v>220</v>
      </c>
    </row>
    <row r="19" spans="2:6" s="299" customFormat="1" ht="27" customHeight="1" x14ac:dyDescent="0.35">
      <c r="B19" s="297" t="s">
        <v>224</v>
      </c>
      <c r="C19" s="420" t="s">
        <v>221</v>
      </c>
      <c r="D19" s="420"/>
      <c r="E19" s="297" t="s">
        <v>219</v>
      </c>
      <c r="F19" s="298" t="s">
        <v>220</v>
      </c>
    </row>
    <row r="20" spans="2:6" s="301" customFormat="1" ht="38.25" customHeight="1" thickBot="1" x14ac:dyDescent="0.45">
      <c r="B20" s="300"/>
      <c r="C20" s="421"/>
      <c r="D20" s="422"/>
      <c r="E20" s="423" t="s">
        <v>222</v>
      </c>
      <c r="F20" s="424"/>
    </row>
    <row r="21" spans="2:6" ht="33" customHeight="1" x14ac:dyDescent="0.45"/>
    <row r="22" spans="2:6" ht="36.75" customHeight="1" x14ac:dyDescent="0.45"/>
    <row r="23" spans="2:6" ht="30" customHeight="1" x14ac:dyDescent="0.45"/>
    <row r="52" spans="1:5" x14ac:dyDescent="0.25">
      <c r="A52" s="287"/>
      <c r="B52" s="302"/>
      <c r="C52" s="287"/>
      <c r="D52" s="287"/>
      <c r="E52" s="287"/>
    </row>
  </sheetData>
  <mergeCells count="7">
    <mergeCell ref="C18:D18"/>
    <mergeCell ref="C19:D19"/>
    <mergeCell ref="C20:D20"/>
    <mergeCell ref="E20:F20"/>
    <mergeCell ref="B15:D15"/>
    <mergeCell ref="E15:F16"/>
    <mergeCell ref="B16:D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1"/>
  <dimension ref="A1:JC149"/>
  <sheetViews>
    <sheetView showGridLines="0" tabSelected="1" view="pageBreakPreview" zoomScale="50" zoomScaleNormal="50" zoomScaleSheetLayoutView="50" workbookViewId="0"/>
  </sheetViews>
  <sheetFormatPr defaultColWidth="9.1796875" defaultRowHeight="15" x14ac:dyDescent="0.3"/>
  <cols>
    <col min="1" max="1" width="30" style="1" customWidth="1"/>
    <col min="2" max="2" width="27.453125" style="1" customWidth="1"/>
    <col min="3" max="3" width="26" style="1" customWidth="1"/>
    <col min="4" max="4" width="24.453125" style="1" customWidth="1"/>
    <col min="5" max="5" width="25.54296875" style="1" customWidth="1"/>
    <col min="6" max="6" width="44.7265625" style="1" customWidth="1"/>
    <col min="7" max="7" width="18.26953125" style="1" customWidth="1"/>
    <col min="8" max="8" width="20.453125" style="1" customWidth="1"/>
    <col min="9" max="9" width="19.7265625" style="1" customWidth="1"/>
    <col min="10" max="10" width="21.54296875" style="1" customWidth="1"/>
    <col min="11" max="11" width="17.26953125" style="1" customWidth="1"/>
    <col min="12" max="16" width="9.1796875" style="1"/>
    <col min="17" max="17" width="10.1796875" style="1" bestFit="1" customWidth="1"/>
    <col min="18" max="21" width="9.1796875" style="1"/>
    <col min="22" max="22" width="10.54296875" style="1" bestFit="1" customWidth="1"/>
    <col min="23" max="16384" width="9.1796875" style="1"/>
  </cols>
  <sheetData>
    <row r="1" spans="1:25" x14ac:dyDescent="0.3">
      <c r="A1" s="227" t="s">
        <v>197</v>
      </c>
      <c r="B1" s="379" t="s">
        <v>211</v>
      </c>
      <c r="C1" s="379"/>
      <c r="D1" s="379"/>
      <c r="E1" s="379"/>
      <c r="F1" s="381"/>
      <c r="G1" s="381"/>
      <c r="H1" s="381"/>
      <c r="I1" s="381"/>
      <c r="J1" s="381"/>
      <c r="K1" s="38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5" ht="6" customHeight="1" x14ac:dyDescent="0.3">
      <c r="A2" s="62"/>
      <c r="B2" s="58"/>
      <c r="C2" s="2"/>
      <c r="D2" s="2"/>
      <c r="E2" s="2"/>
      <c r="G2" s="224"/>
      <c r="H2" s="224"/>
      <c r="I2" s="224"/>
      <c r="J2" s="224"/>
      <c r="K2" s="224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5" ht="27" customHeight="1" x14ac:dyDescent="0.3">
      <c r="A3" s="380" t="s">
        <v>188</v>
      </c>
      <c r="B3" s="380"/>
      <c r="C3" s="380"/>
      <c r="D3" s="380"/>
      <c r="E3" s="380"/>
      <c r="F3" s="382" t="s">
        <v>180</v>
      </c>
      <c r="G3" s="382"/>
      <c r="H3" s="382"/>
      <c r="I3" s="382"/>
      <c r="J3" s="226" t="str">
        <f>+D10</f>
        <v>gennaio - giugno 2020</v>
      </c>
      <c r="K3" s="225"/>
      <c r="L3" s="63"/>
      <c r="M3" s="63"/>
      <c r="N3" s="63"/>
      <c r="O3" s="63"/>
      <c r="P3" s="63"/>
      <c r="Q3" s="63"/>
      <c r="R3" s="63"/>
      <c r="S3" s="63"/>
      <c r="T3" s="63"/>
      <c r="U3" s="61"/>
      <c r="V3" s="61"/>
      <c r="W3" s="61"/>
      <c r="X3" s="61"/>
    </row>
    <row r="4" spans="1:25" ht="9.65" customHeight="1" x14ac:dyDescent="0.3">
      <c r="A4" s="62"/>
      <c r="B4" s="58"/>
      <c r="C4" s="2"/>
      <c r="D4" s="2"/>
      <c r="E4" s="2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5" x14ac:dyDescent="0.3">
      <c r="A5" s="370" t="s">
        <v>249</v>
      </c>
      <c r="B5" s="370"/>
      <c r="C5" s="370"/>
      <c r="D5" s="370"/>
      <c r="E5" s="370"/>
      <c r="F5" s="370" t="str">
        <f>+$A$5</f>
        <v>Rilevazione al 02/07/2020</v>
      </c>
      <c r="G5" s="370"/>
      <c r="H5" s="370"/>
      <c r="I5" s="370"/>
      <c r="J5" s="370"/>
      <c r="K5" s="37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5" ht="6.75" customHeight="1" x14ac:dyDescent="0.3">
      <c r="B6" s="2"/>
      <c r="C6" s="64"/>
      <c r="D6" s="65"/>
      <c r="E6" s="64"/>
      <c r="F6" s="66"/>
      <c r="G6" s="58"/>
      <c r="H6" s="2"/>
      <c r="I6" s="2"/>
      <c r="J6" s="2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5" ht="15" customHeight="1" x14ac:dyDescent="0.3">
      <c r="A7" s="383" t="s">
        <v>187</v>
      </c>
      <c r="B7" s="383"/>
      <c r="C7" s="383"/>
      <c r="D7" s="383"/>
      <c r="E7" s="383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5" ht="5.25" customHeight="1" x14ac:dyDescent="0.3">
      <c r="A8" s="3"/>
      <c r="B8" s="2"/>
      <c r="C8" s="2"/>
      <c r="D8" s="2"/>
      <c r="E8" s="2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25" ht="29.25" customHeight="1" x14ac:dyDescent="0.3">
      <c r="A9" s="67"/>
      <c r="B9" s="68"/>
      <c r="C9" s="69" t="s">
        <v>183</v>
      </c>
      <c r="D9" s="70"/>
      <c r="E9" s="71"/>
      <c r="F9" s="72"/>
      <c r="G9" s="73"/>
      <c r="H9" s="13"/>
      <c r="I9" s="14"/>
      <c r="J9" s="15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5" ht="30.75" customHeight="1" x14ac:dyDescent="0.3">
      <c r="A10" s="228" t="s">
        <v>199</v>
      </c>
      <c r="B10" s="371" t="s">
        <v>189</v>
      </c>
      <c r="C10" s="372"/>
      <c r="D10" s="371" t="s">
        <v>228</v>
      </c>
      <c r="E10" s="372"/>
      <c r="F10" s="74"/>
      <c r="G10" s="369"/>
      <c r="H10" s="369"/>
      <c r="I10" s="369"/>
      <c r="J10" s="369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5" ht="3" customHeight="1" x14ac:dyDescent="0.3">
      <c r="A11" s="47"/>
      <c r="B11" s="75"/>
      <c r="C11" s="75"/>
      <c r="D11" s="76"/>
      <c r="E11" s="8"/>
      <c r="F11" s="72"/>
      <c r="G11" s="15"/>
      <c r="H11" s="15"/>
      <c r="I11" s="77"/>
      <c r="J11" s="1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5" ht="18.75" customHeight="1" x14ac:dyDescent="0.3">
      <c r="A12" s="78"/>
      <c r="B12" s="79" t="s">
        <v>38</v>
      </c>
      <c r="C12" s="79" t="s">
        <v>184</v>
      </c>
      <c r="D12" s="79" t="s">
        <v>38</v>
      </c>
      <c r="E12" s="21" t="s">
        <v>184</v>
      </c>
      <c r="F12" s="80"/>
      <c r="G12" s="15"/>
      <c r="H12" s="15"/>
      <c r="I12" s="15"/>
      <c r="J12" s="15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5" ht="6" customHeight="1" x14ac:dyDescent="0.3">
      <c r="A13" s="81"/>
      <c r="B13" s="82"/>
      <c r="C13" s="83"/>
      <c r="D13" s="83"/>
      <c r="E13" s="84"/>
      <c r="F13" s="61"/>
      <c r="G13" s="85"/>
      <c r="H13" s="15"/>
      <c r="I13" s="15"/>
      <c r="J13" s="15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5" ht="8.25" customHeight="1" x14ac:dyDescent="0.3">
      <c r="A14" s="9"/>
      <c r="B14" s="86"/>
      <c r="C14" s="87"/>
      <c r="D14" s="86"/>
      <c r="E14" s="88"/>
      <c r="F14" s="44"/>
      <c r="G14" s="15"/>
      <c r="H14" s="15"/>
      <c r="I14" s="15"/>
      <c r="J14" s="15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5" ht="21" customHeight="1" x14ac:dyDescent="0.3">
      <c r="A15" s="23" t="s">
        <v>137</v>
      </c>
      <c r="B15" s="16"/>
      <c r="C15" s="17"/>
      <c r="D15" s="16"/>
      <c r="E15" s="35"/>
      <c r="F15" s="43"/>
      <c r="G15" s="89"/>
      <c r="H15" s="89"/>
      <c r="I15" s="89"/>
      <c r="J15" s="89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5" ht="18" customHeight="1" x14ac:dyDescent="0.3">
      <c r="A16" s="9" t="s">
        <v>92</v>
      </c>
      <c r="B16" s="90">
        <f>+TrimFPLD_tot!B$22</f>
        <v>38190</v>
      </c>
      <c r="C16" s="91">
        <f>+TrimFPLD_tot!C$22</f>
        <v>1074</v>
      </c>
      <c r="D16" s="90">
        <f>+TrimFPLD_tot!B$31</f>
        <v>34823</v>
      </c>
      <c r="E16" s="92">
        <f>+TrimFPLD_tot!C$31</f>
        <v>1097</v>
      </c>
      <c r="F16" s="44"/>
      <c r="G16" s="94"/>
      <c r="H16" s="94"/>
      <c r="I16" s="94"/>
      <c r="J16" s="94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95"/>
      <c r="X16" s="61"/>
      <c r="Y16" s="96"/>
    </row>
    <row r="17" spans="1:25" ht="18" customHeight="1" x14ac:dyDescent="0.3">
      <c r="A17" s="9" t="s">
        <v>167</v>
      </c>
      <c r="B17" s="90">
        <f>+TrimFPLD_tot!D$22</f>
        <v>130388</v>
      </c>
      <c r="C17" s="91">
        <f>+TrimFPLD_tot!E$22</f>
        <v>2098</v>
      </c>
      <c r="D17" s="90">
        <f>+TrimFPLD_tot!D$31</f>
        <v>62234</v>
      </c>
      <c r="E17" s="92">
        <f>+TrimFPLD_tot!E$31</f>
        <v>2169</v>
      </c>
      <c r="F17" s="44"/>
      <c r="G17" s="94"/>
      <c r="H17" s="94"/>
      <c r="I17" s="94"/>
      <c r="J17" s="94"/>
      <c r="K17" s="61"/>
      <c r="L17" s="61"/>
      <c r="M17" s="97"/>
      <c r="N17" s="61"/>
      <c r="O17" s="61"/>
      <c r="P17" s="61"/>
      <c r="Q17" s="61"/>
      <c r="R17" s="61"/>
      <c r="S17" s="61"/>
      <c r="T17" s="61"/>
      <c r="Y17" s="96"/>
    </row>
    <row r="18" spans="1:25" ht="18" customHeight="1" x14ac:dyDescent="0.3">
      <c r="A18" s="9" t="s">
        <v>40</v>
      </c>
      <c r="B18" s="90">
        <f>+TrimFPLD_tot!F$22</f>
        <v>34352</v>
      </c>
      <c r="C18" s="91">
        <f>+TrimFPLD_tot!G$22</f>
        <v>740</v>
      </c>
      <c r="D18" s="90">
        <f>+TrimFPLD_tot!F$31</f>
        <v>9714</v>
      </c>
      <c r="E18" s="92">
        <f>+TrimFPLD_tot!G$31</f>
        <v>752</v>
      </c>
      <c r="F18" s="44"/>
      <c r="G18" s="94"/>
      <c r="H18" s="94"/>
      <c r="I18" s="94"/>
      <c r="J18" s="94"/>
      <c r="K18" s="61"/>
      <c r="L18" s="61"/>
      <c r="M18" s="93"/>
      <c r="N18" s="61"/>
      <c r="O18" s="61"/>
      <c r="P18" s="61"/>
      <c r="Q18" s="61"/>
      <c r="R18" s="61"/>
      <c r="S18" s="61"/>
      <c r="T18" s="61"/>
      <c r="U18" s="61"/>
      <c r="V18" s="61"/>
      <c r="W18" s="95"/>
      <c r="X18" s="61"/>
      <c r="Y18" s="96"/>
    </row>
    <row r="19" spans="1:25" ht="18" customHeight="1" x14ac:dyDescent="0.3">
      <c r="A19" s="9" t="s">
        <v>41</v>
      </c>
      <c r="B19" s="90">
        <f>+TrimFPLD_tot!H$22</f>
        <v>117781</v>
      </c>
      <c r="C19" s="91">
        <f>+TrimFPLD_tot!I$22</f>
        <v>777</v>
      </c>
      <c r="D19" s="90">
        <f>+TrimFPLD_tot!H$31</f>
        <v>59543</v>
      </c>
      <c r="E19" s="92">
        <f>+TrimFPLD_tot!I$31</f>
        <v>835</v>
      </c>
      <c r="F19" s="98"/>
      <c r="G19" s="99"/>
      <c r="H19" s="99"/>
      <c r="I19" s="99"/>
      <c r="J19" s="99"/>
      <c r="K19" s="61"/>
      <c r="L19" s="61"/>
      <c r="M19" s="93"/>
      <c r="N19" s="61"/>
      <c r="O19" s="61"/>
      <c r="P19" s="61"/>
      <c r="Q19" s="61"/>
      <c r="R19" s="61"/>
      <c r="S19" s="61"/>
      <c r="T19" s="61"/>
      <c r="U19" s="61"/>
      <c r="V19" s="61"/>
      <c r="W19" s="95"/>
      <c r="X19" s="61"/>
      <c r="Y19" s="96"/>
    </row>
    <row r="20" spans="1:25" ht="18" customHeight="1" x14ac:dyDescent="0.3">
      <c r="A20" s="10" t="s">
        <v>42</v>
      </c>
      <c r="B20" s="100">
        <f>SUM(B16:B19)</f>
        <v>320711</v>
      </c>
      <c r="C20" s="101">
        <f>+TrimFPLD_tot!K$22</f>
        <v>1346</v>
      </c>
      <c r="D20" s="100">
        <f>SUM(D16:D19)</f>
        <v>166314</v>
      </c>
      <c r="E20" s="101">
        <f>+TrimFPLD_tot!K$31</f>
        <v>1384</v>
      </c>
      <c r="F20" s="61"/>
      <c r="G20" s="61"/>
      <c r="H20" s="61"/>
      <c r="I20" s="61"/>
      <c r="J20" s="61"/>
      <c r="K20" s="61"/>
      <c r="L20" s="61"/>
      <c r="M20" s="93"/>
      <c r="N20" s="61"/>
      <c r="O20" s="61"/>
      <c r="P20" s="61"/>
      <c r="Q20" s="61"/>
      <c r="R20" s="61"/>
      <c r="S20" s="61"/>
      <c r="T20" s="61"/>
      <c r="U20" s="61"/>
      <c r="V20" s="60"/>
      <c r="W20" s="95"/>
      <c r="X20" s="61"/>
      <c r="Y20" s="96"/>
    </row>
    <row r="21" spans="1:25" ht="21" customHeight="1" x14ac:dyDescent="0.3">
      <c r="A21" s="23" t="s">
        <v>93</v>
      </c>
      <c r="B21" s="90"/>
      <c r="C21" s="91"/>
      <c r="D21" s="90"/>
      <c r="E21" s="92"/>
      <c r="F21" s="61"/>
      <c r="G21" s="61"/>
      <c r="H21" s="61"/>
      <c r="I21" s="61"/>
      <c r="J21" s="61"/>
      <c r="K21" s="61"/>
      <c r="L21" s="61"/>
      <c r="M21" s="3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5" ht="18" customHeight="1" x14ac:dyDescent="0.3">
      <c r="A22" s="9" t="s">
        <v>94</v>
      </c>
      <c r="B22" s="90">
        <f>+TrimCDCM!B$22</f>
        <v>5032</v>
      </c>
      <c r="C22" s="91">
        <f>+TrimCDCM!C$22</f>
        <v>569</v>
      </c>
      <c r="D22" s="90">
        <f>+TrimCDCM!B$31</f>
        <v>4423</v>
      </c>
      <c r="E22" s="92">
        <f>+TrimCDCM!C$31</f>
        <v>614</v>
      </c>
      <c r="F22" s="44"/>
      <c r="G22" s="94"/>
      <c r="H22" s="94"/>
      <c r="I22" s="94"/>
      <c r="J22" s="94"/>
      <c r="K22" s="61"/>
      <c r="L22" s="61"/>
      <c r="M22" s="93"/>
      <c r="N22" s="61"/>
      <c r="O22" s="61"/>
      <c r="P22" s="61"/>
      <c r="Q22" s="61"/>
      <c r="R22" s="61"/>
      <c r="S22" s="61"/>
      <c r="T22" s="61"/>
      <c r="U22" s="61"/>
      <c r="V22" s="61"/>
      <c r="W22" s="95"/>
      <c r="X22" s="61"/>
      <c r="Y22" s="96"/>
    </row>
    <row r="23" spans="1:25" ht="18" customHeight="1" x14ac:dyDescent="0.3">
      <c r="A23" s="9" t="s">
        <v>169</v>
      </c>
      <c r="B23" s="90">
        <f>+TrimCDCM!D$22</f>
        <v>10298</v>
      </c>
      <c r="C23" s="91">
        <f>+TrimCDCM!E$22</f>
        <v>1075</v>
      </c>
      <c r="D23" s="90">
        <f>+TrimCDCM!D$31</f>
        <v>5830</v>
      </c>
      <c r="E23" s="92">
        <f>+TrimCDCM!E$31</f>
        <v>1092</v>
      </c>
      <c r="F23" s="44"/>
      <c r="G23" s="94"/>
      <c r="H23" s="94"/>
      <c r="I23" s="94"/>
      <c r="J23" s="94"/>
      <c r="K23" s="61"/>
      <c r="L23" s="61"/>
      <c r="M23" s="97"/>
      <c r="N23" s="61"/>
      <c r="O23" s="61"/>
      <c r="P23" s="61"/>
      <c r="Q23" s="61"/>
      <c r="R23" s="61"/>
      <c r="S23" s="61"/>
      <c r="T23" s="61"/>
      <c r="Y23" s="96"/>
    </row>
    <row r="24" spans="1:25" ht="18" customHeight="1" x14ac:dyDescent="0.3">
      <c r="A24" s="9" t="s">
        <v>40</v>
      </c>
      <c r="B24" s="90">
        <f>+TrimCDCM!F$22</f>
        <v>1425</v>
      </c>
      <c r="C24" s="91">
        <f>+TrimCDCM!G$22</f>
        <v>571</v>
      </c>
      <c r="D24" s="90">
        <f>+TrimCDCM!F$31</f>
        <v>364</v>
      </c>
      <c r="E24" s="92">
        <f>+TrimCDCM!G$31</f>
        <v>547</v>
      </c>
      <c r="F24" s="44"/>
      <c r="G24" s="94"/>
      <c r="H24" s="94"/>
      <c r="I24" s="94"/>
      <c r="J24" s="94"/>
      <c r="K24" s="61"/>
      <c r="L24" s="61"/>
      <c r="M24" s="93"/>
      <c r="N24" s="61"/>
      <c r="O24" s="61"/>
      <c r="P24" s="61"/>
      <c r="Q24" s="61"/>
      <c r="R24" s="61"/>
      <c r="S24" s="61"/>
      <c r="T24" s="61"/>
      <c r="U24" s="61"/>
      <c r="V24" s="61"/>
      <c r="W24" s="95"/>
      <c r="X24" s="61"/>
      <c r="Y24" s="96"/>
    </row>
    <row r="25" spans="1:25" ht="18" customHeight="1" x14ac:dyDescent="0.3">
      <c r="A25" s="9" t="s">
        <v>41</v>
      </c>
      <c r="B25" s="90">
        <f>+TrimCDCM!H$22</f>
        <v>17975</v>
      </c>
      <c r="C25" s="91">
        <f>+TrimCDCM!I$22</f>
        <v>474</v>
      </c>
      <c r="D25" s="90">
        <f>+TrimCDCM!H$31</f>
        <v>8771</v>
      </c>
      <c r="E25" s="92">
        <f>+TrimCDCM!I$31</f>
        <v>494</v>
      </c>
      <c r="F25" s="98"/>
      <c r="G25" s="99"/>
      <c r="H25" s="99"/>
      <c r="I25" s="99"/>
      <c r="J25" s="99"/>
      <c r="K25" s="61"/>
      <c r="L25" s="61"/>
      <c r="M25" s="93"/>
      <c r="N25" s="61"/>
      <c r="O25" s="61"/>
      <c r="P25" s="61"/>
      <c r="Q25" s="61"/>
      <c r="R25" s="61"/>
      <c r="S25" s="61"/>
      <c r="T25" s="61"/>
      <c r="U25" s="61"/>
      <c r="V25" s="61"/>
      <c r="W25" s="95"/>
      <c r="X25" s="61"/>
      <c r="Y25" s="96"/>
    </row>
    <row r="26" spans="1:25" ht="18" customHeight="1" x14ac:dyDescent="0.3">
      <c r="A26" s="10" t="s">
        <v>42</v>
      </c>
      <c r="B26" s="100">
        <f>SUM(B22:B25)</f>
        <v>34730</v>
      </c>
      <c r="C26" s="101">
        <f>+TrimCDCM!K$22</f>
        <v>670</v>
      </c>
      <c r="D26" s="100">
        <f>SUM(D22:D25)</f>
        <v>19388</v>
      </c>
      <c r="E26" s="101">
        <f>+TrimCDCM!K$31</f>
        <v>702</v>
      </c>
      <c r="F26" s="61"/>
      <c r="G26" s="61"/>
      <c r="H26" s="61"/>
      <c r="I26" s="61"/>
      <c r="J26" s="61"/>
      <c r="K26" s="61"/>
      <c r="L26" s="61"/>
      <c r="M26" s="93"/>
      <c r="N26" s="61"/>
      <c r="O26" s="61"/>
      <c r="P26" s="61"/>
      <c r="Q26" s="61"/>
      <c r="R26" s="61"/>
      <c r="S26" s="61"/>
      <c r="T26" s="61"/>
      <c r="U26" s="61"/>
      <c r="V26" s="60"/>
      <c r="W26" s="95"/>
      <c r="X26" s="61"/>
      <c r="Y26" s="96"/>
    </row>
    <row r="27" spans="1:25" ht="25.5" customHeight="1" x14ac:dyDescent="0.3">
      <c r="A27" s="23" t="s">
        <v>95</v>
      </c>
      <c r="B27" s="90"/>
      <c r="C27" s="91"/>
      <c r="D27" s="90"/>
      <c r="E27" s="92"/>
      <c r="F27" s="61"/>
      <c r="G27" s="61"/>
      <c r="H27" s="61"/>
      <c r="I27" s="61"/>
      <c r="J27" s="61"/>
      <c r="K27" s="61"/>
      <c r="L27" s="61"/>
      <c r="M27" s="93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5" ht="18" customHeight="1" x14ac:dyDescent="0.3">
      <c r="A28" s="9" t="s">
        <v>94</v>
      </c>
      <c r="B28" s="90">
        <f>+TrimART!B$22</f>
        <v>12680</v>
      </c>
      <c r="C28" s="91">
        <f>+TrimART!C$22</f>
        <v>854</v>
      </c>
      <c r="D28" s="90">
        <f>+TrimART!B$31</f>
        <v>10522</v>
      </c>
      <c r="E28" s="92">
        <f>+TrimART!C$31</f>
        <v>862</v>
      </c>
      <c r="F28" s="44"/>
      <c r="G28" s="94"/>
      <c r="H28" s="94"/>
      <c r="I28" s="94"/>
      <c r="J28" s="94"/>
      <c r="K28" s="61"/>
      <c r="L28" s="61"/>
      <c r="M28" s="93"/>
      <c r="N28" s="61"/>
      <c r="O28" s="61"/>
      <c r="P28" s="61"/>
      <c r="Q28" s="61"/>
      <c r="R28" s="61"/>
      <c r="S28" s="61"/>
      <c r="T28" s="61"/>
      <c r="U28" s="61"/>
      <c r="V28" s="61"/>
      <c r="W28" s="95"/>
      <c r="X28" s="61"/>
      <c r="Y28" s="96"/>
    </row>
    <row r="29" spans="1:25" ht="18" customHeight="1" x14ac:dyDescent="0.3">
      <c r="A29" s="9" t="s">
        <v>167</v>
      </c>
      <c r="B29" s="90">
        <f>+TrimART!D$22</f>
        <v>35323</v>
      </c>
      <c r="C29" s="91">
        <f>+TrimART!E$22</f>
        <v>1480</v>
      </c>
      <c r="D29" s="90">
        <f>+TrimART!D$31</f>
        <v>16595</v>
      </c>
      <c r="E29" s="92">
        <f>+TrimART!E$31</f>
        <v>1492</v>
      </c>
      <c r="F29" s="44"/>
      <c r="G29" s="94"/>
      <c r="H29" s="94"/>
      <c r="I29" s="94"/>
      <c r="J29" s="94"/>
      <c r="K29" s="61"/>
      <c r="L29" s="61"/>
      <c r="M29" s="97"/>
      <c r="N29" s="61"/>
      <c r="O29" s="61"/>
      <c r="P29" s="61"/>
      <c r="Q29" s="61"/>
      <c r="R29" s="61"/>
      <c r="S29" s="61"/>
      <c r="T29" s="61"/>
      <c r="Y29" s="96"/>
    </row>
    <row r="30" spans="1:25" ht="18" customHeight="1" x14ac:dyDescent="0.3">
      <c r="A30" s="9" t="s">
        <v>40</v>
      </c>
      <c r="B30" s="90">
        <f>+TrimART!F$22</f>
        <v>5902</v>
      </c>
      <c r="C30" s="91">
        <f>+TrimART!G$22</f>
        <v>697</v>
      </c>
      <c r="D30" s="90">
        <f>+TrimART!F$31</f>
        <v>1730</v>
      </c>
      <c r="E30" s="92">
        <f>+TrimART!G$31</f>
        <v>694</v>
      </c>
      <c r="F30" s="44"/>
      <c r="G30" s="94"/>
      <c r="H30" s="94"/>
      <c r="I30" s="94"/>
      <c r="J30" s="94"/>
      <c r="K30" s="61"/>
      <c r="L30" s="61"/>
      <c r="M30" s="93"/>
      <c r="N30" s="61"/>
      <c r="O30" s="61"/>
      <c r="P30" s="61"/>
      <c r="Q30" s="61"/>
      <c r="R30" s="61"/>
      <c r="S30" s="61"/>
      <c r="T30" s="61"/>
      <c r="U30" s="61"/>
      <c r="V30" s="61"/>
      <c r="W30" s="95"/>
      <c r="X30" s="61"/>
      <c r="Y30" s="96"/>
    </row>
    <row r="31" spans="1:25" ht="18" customHeight="1" x14ac:dyDescent="0.3">
      <c r="A31" s="9" t="s">
        <v>41</v>
      </c>
      <c r="B31" s="90">
        <f>+TrimART!H$22</f>
        <v>26830</v>
      </c>
      <c r="C31" s="91">
        <f>+TrimART!I$22</f>
        <v>608</v>
      </c>
      <c r="D31" s="90">
        <f>+TrimART!H$31</f>
        <v>14689</v>
      </c>
      <c r="E31" s="92">
        <f>+TrimART!I$31</f>
        <v>633</v>
      </c>
      <c r="F31" s="98"/>
      <c r="G31" s="99"/>
      <c r="H31" s="99"/>
      <c r="I31" s="99"/>
      <c r="J31" s="99"/>
      <c r="K31" s="61"/>
      <c r="L31" s="61"/>
      <c r="M31" s="93"/>
      <c r="N31" s="61"/>
      <c r="O31" s="61"/>
      <c r="P31" s="61"/>
      <c r="Q31" s="61"/>
      <c r="R31" s="61"/>
      <c r="S31" s="61"/>
      <c r="T31" s="61"/>
      <c r="U31" s="61"/>
      <c r="V31" s="61"/>
      <c r="W31" s="95"/>
      <c r="X31" s="61"/>
      <c r="Y31" s="96"/>
    </row>
    <row r="32" spans="1:25" ht="18" customHeight="1" x14ac:dyDescent="0.3">
      <c r="A32" s="10" t="s">
        <v>42</v>
      </c>
      <c r="B32" s="100">
        <f>SUM(B28:B31)</f>
        <v>80735</v>
      </c>
      <c r="C32" s="101">
        <f>+TrimART!K$22</f>
        <v>1035</v>
      </c>
      <c r="D32" s="100">
        <f>SUM(D28:D31)</f>
        <v>43536</v>
      </c>
      <c r="E32" s="101">
        <f>+TrimART!K$31</f>
        <v>1018</v>
      </c>
      <c r="F32" s="61"/>
      <c r="G32" s="61"/>
      <c r="H32" s="61"/>
      <c r="I32" s="61"/>
      <c r="J32" s="61"/>
      <c r="K32" s="61"/>
      <c r="L32" s="61"/>
      <c r="M32" s="93"/>
      <c r="N32" s="61"/>
      <c r="O32" s="61"/>
      <c r="P32" s="61"/>
      <c r="Q32" s="61"/>
      <c r="R32" s="61"/>
      <c r="S32" s="61"/>
      <c r="T32" s="61"/>
      <c r="U32" s="61"/>
      <c r="V32" s="60"/>
      <c r="W32" s="95"/>
      <c r="X32" s="61"/>
      <c r="Y32" s="96"/>
    </row>
    <row r="33" spans="1:29" ht="24.75" customHeight="1" x14ac:dyDescent="0.3">
      <c r="A33" s="23" t="s">
        <v>96</v>
      </c>
      <c r="B33" s="102"/>
      <c r="C33" s="103"/>
      <c r="D33" s="102"/>
      <c r="E33" s="104"/>
      <c r="F33" s="98"/>
      <c r="G33" s="99"/>
      <c r="H33" s="99"/>
      <c r="I33" s="99"/>
      <c r="J33" s="99"/>
      <c r="K33" s="61"/>
      <c r="L33" s="61"/>
      <c r="M33" s="3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9" ht="18" customHeight="1" x14ac:dyDescent="0.3">
      <c r="A34" s="9" t="s">
        <v>94</v>
      </c>
      <c r="B34" s="90">
        <f>+TrimCOMM!B$22</f>
        <v>15704</v>
      </c>
      <c r="C34" s="91">
        <f>+TrimCOMM!C$22</f>
        <v>886</v>
      </c>
      <c r="D34" s="90">
        <f>+TrimCOMM!B$31</f>
        <v>12704</v>
      </c>
      <c r="E34" s="92">
        <f>+TrimCOMM!C$31</f>
        <v>911</v>
      </c>
      <c r="F34" s="44"/>
      <c r="G34" s="94"/>
      <c r="H34" s="94"/>
      <c r="I34" s="94"/>
      <c r="J34" s="94"/>
      <c r="K34" s="61"/>
      <c r="L34" s="61"/>
      <c r="M34" s="93"/>
      <c r="N34" s="61"/>
      <c r="O34" s="61"/>
      <c r="P34" s="61"/>
      <c r="Q34" s="61"/>
      <c r="R34" s="61"/>
      <c r="S34" s="61"/>
      <c r="T34" s="61"/>
      <c r="U34" s="61"/>
      <c r="V34" s="61"/>
      <c r="W34" s="95"/>
      <c r="X34" s="61"/>
      <c r="Y34" s="96"/>
    </row>
    <row r="35" spans="1:29" ht="18" customHeight="1" x14ac:dyDescent="0.3">
      <c r="A35" s="9" t="s">
        <v>167</v>
      </c>
      <c r="B35" s="90">
        <f>+TrimCOMM!D$22</f>
        <v>28732</v>
      </c>
      <c r="C35" s="91">
        <f>+TrimCOMM!E$22</f>
        <v>1571</v>
      </c>
      <c r="D35" s="90">
        <f>+TrimCOMM!D$31</f>
        <v>13012</v>
      </c>
      <c r="E35" s="92">
        <f>+TrimCOMM!E$31</f>
        <v>1553</v>
      </c>
      <c r="F35" s="44"/>
      <c r="G35" s="94"/>
      <c r="H35" s="94"/>
      <c r="I35" s="94"/>
      <c r="J35" s="94"/>
      <c r="K35" s="61"/>
      <c r="L35" s="61"/>
      <c r="M35" s="97"/>
      <c r="N35" s="61"/>
      <c r="O35" s="61"/>
      <c r="P35" s="61"/>
      <c r="Q35" s="61"/>
      <c r="R35" s="61"/>
      <c r="S35" s="61"/>
      <c r="T35" s="61"/>
      <c r="Y35" s="96"/>
    </row>
    <row r="36" spans="1:29" ht="18" customHeight="1" x14ac:dyDescent="0.3">
      <c r="A36" s="9" t="s">
        <v>40</v>
      </c>
      <c r="B36" s="90">
        <f>+TrimCOMM!F$22</f>
        <v>5306</v>
      </c>
      <c r="C36" s="91">
        <f>+TrimCOMM!G$22</f>
        <v>655</v>
      </c>
      <c r="D36" s="90">
        <f>+TrimCOMM!F$31</f>
        <v>1603</v>
      </c>
      <c r="E36" s="92">
        <f>+TrimCOMM!G$31</f>
        <v>660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95"/>
      <c r="X36" s="61"/>
      <c r="Y36" s="96"/>
    </row>
    <row r="37" spans="1:29" ht="18" customHeight="1" x14ac:dyDescent="0.3">
      <c r="A37" s="9" t="s">
        <v>41</v>
      </c>
      <c r="B37" s="90">
        <f>+TrimCOMM!H$22</f>
        <v>19769</v>
      </c>
      <c r="C37" s="91">
        <f>+TrimCOMM!I$22</f>
        <v>569</v>
      </c>
      <c r="D37" s="90">
        <f>+TrimCOMM!H$31</f>
        <v>10154</v>
      </c>
      <c r="E37" s="92">
        <f>+TrimCOMM!I$31</f>
        <v>598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95"/>
      <c r="X37" s="61"/>
      <c r="Y37" s="96"/>
    </row>
    <row r="38" spans="1:29" ht="18" customHeight="1" x14ac:dyDescent="0.3">
      <c r="A38" s="10" t="s">
        <v>42</v>
      </c>
      <c r="B38" s="100">
        <f>SUM(B34:B37)</f>
        <v>69511</v>
      </c>
      <c r="C38" s="101">
        <f>+TrimCOMM!K$22</f>
        <v>1061</v>
      </c>
      <c r="D38" s="100">
        <f>SUM(D34:D37)</f>
        <v>37473</v>
      </c>
      <c r="E38" s="101">
        <f>+TrimCOMM!K$31</f>
        <v>1038</v>
      </c>
      <c r="F38" s="381" t="s">
        <v>196</v>
      </c>
      <c r="G38" s="381"/>
      <c r="H38" s="381"/>
      <c r="I38" s="381"/>
      <c r="J38" s="381"/>
      <c r="K38" s="38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0"/>
      <c r="W38" s="95"/>
      <c r="X38" s="61"/>
      <c r="Y38" s="96"/>
    </row>
    <row r="39" spans="1:29" ht="24" customHeight="1" x14ac:dyDescent="0.3">
      <c r="A39" s="23" t="s">
        <v>136</v>
      </c>
      <c r="B39" s="105"/>
      <c r="C39" s="106"/>
      <c r="D39" s="105"/>
      <c r="E39" s="107"/>
      <c r="F39" s="381"/>
      <c r="G39" s="381"/>
      <c r="H39" s="381"/>
      <c r="I39" s="381"/>
      <c r="J39" s="381"/>
      <c r="K39" s="381"/>
    </row>
    <row r="40" spans="1:29" ht="18" customHeight="1" x14ac:dyDescent="0.3">
      <c r="A40" s="9" t="s">
        <v>94</v>
      </c>
      <c r="B40" s="90">
        <f>+TrimPARA!B$22</f>
        <v>22607</v>
      </c>
      <c r="C40" s="91">
        <f>+TrimPARA!C$22</f>
        <v>297</v>
      </c>
      <c r="D40" s="90">
        <f>+TrimPARA!B$31</f>
        <v>13149</v>
      </c>
      <c r="E40" s="92">
        <f>+TrimPARA!C$31</f>
        <v>307</v>
      </c>
      <c r="F40" s="370"/>
      <c r="G40" s="370"/>
      <c r="H40" s="370"/>
      <c r="I40" s="370"/>
      <c r="J40" s="370"/>
      <c r="K40" s="370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95"/>
      <c r="X40" s="61"/>
      <c r="Y40" s="96"/>
    </row>
    <row r="41" spans="1:29" ht="3" customHeight="1" x14ac:dyDescent="0.3">
      <c r="A41" s="9"/>
      <c r="B41" s="108"/>
      <c r="C41" s="91"/>
      <c r="D41" s="90"/>
      <c r="E41" s="92"/>
      <c r="F41" s="44"/>
      <c r="G41" s="94"/>
      <c r="H41" s="94"/>
      <c r="I41" s="94"/>
      <c r="J41" s="94"/>
      <c r="K41" s="61"/>
      <c r="L41" s="61"/>
      <c r="M41" s="61"/>
      <c r="N41" s="61"/>
      <c r="O41" s="61"/>
      <c r="P41" s="61"/>
      <c r="Q41" s="61"/>
      <c r="R41" s="61"/>
      <c r="S41" s="61"/>
      <c r="T41" s="61"/>
      <c r="Y41" s="96"/>
    </row>
    <row r="42" spans="1:29" ht="18" customHeight="1" x14ac:dyDescent="0.3">
      <c r="A42" s="9" t="s">
        <v>40</v>
      </c>
      <c r="B42" s="90">
        <f>+TrimPARA!F$22</f>
        <v>446</v>
      </c>
      <c r="C42" s="91">
        <f>+TrimPARA!G$22</f>
        <v>349</v>
      </c>
      <c r="D42" s="90">
        <f>+TrimPARA!F$31</f>
        <v>123</v>
      </c>
      <c r="E42" s="92">
        <f>+TrimPARA!G$31</f>
        <v>366</v>
      </c>
      <c r="F42" s="44"/>
      <c r="G42" s="94"/>
      <c r="H42" s="94"/>
      <c r="I42" s="94"/>
      <c r="J42" s="94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95"/>
      <c r="X42" s="61"/>
      <c r="Y42" s="96"/>
    </row>
    <row r="43" spans="1:29" ht="18" customHeight="1" x14ac:dyDescent="0.3">
      <c r="A43" s="9" t="s">
        <v>41</v>
      </c>
      <c r="B43" s="90">
        <f>+TrimPARA!H$22</f>
        <v>6540</v>
      </c>
      <c r="C43" s="91">
        <f>+TrimPARA!I$22</f>
        <v>104</v>
      </c>
      <c r="D43" s="90">
        <f>+TrimPARA!H$31</f>
        <v>4008</v>
      </c>
      <c r="E43" s="92">
        <f>+TrimPARA!I$31</f>
        <v>110</v>
      </c>
      <c r="F43" s="98"/>
      <c r="G43" s="99"/>
      <c r="H43" s="99"/>
      <c r="I43" s="99"/>
      <c r="J43" s="99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95"/>
      <c r="X43" s="61"/>
      <c r="Y43" s="96"/>
    </row>
    <row r="44" spans="1:29" ht="18" customHeight="1" x14ac:dyDescent="0.3">
      <c r="A44" s="10" t="s">
        <v>42</v>
      </c>
      <c r="B44" s="100">
        <f>SUM(B40:B43)</f>
        <v>29593</v>
      </c>
      <c r="C44" s="101">
        <f>+TrimPARA!K$22</f>
        <v>255</v>
      </c>
      <c r="D44" s="100">
        <f>SUM(D40:D43)</f>
        <v>17280</v>
      </c>
      <c r="E44" s="101">
        <f>+TrimPARA!K$31</f>
        <v>262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0"/>
      <c r="W44" s="95"/>
      <c r="X44" s="61"/>
      <c r="Y44" s="96"/>
    </row>
    <row r="45" spans="1:29" s="113" customFormat="1" ht="9" customHeight="1" x14ac:dyDescent="0.3">
      <c r="A45" s="109"/>
      <c r="B45" s="110"/>
      <c r="C45" s="111"/>
      <c r="D45" s="110"/>
      <c r="E45" s="112"/>
      <c r="F45" s="98"/>
      <c r="G45" s="99"/>
      <c r="H45" s="99"/>
      <c r="I45" s="99"/>
      <c r="J45" s="99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ht="21.75" customHeight="1" x14ac:dyDescent="0.3">
      <c r="A46" s="36" t="s">
        <v>175</v>
      </c>
      <c r="B46" s="114">
        <f>+TrimAS!F$22</f>
        <v>38664</v>
      </c>
      <c r="C46" s="115">
        <f>+TrimAS!G$22</f>
        <v>409</v>
      </c>
      <c r="D46" s="114">
        <f>+TrimAS!F$31</f>
        <v>34379</v>
      </c>
      <c r="E46" s="115">
        <f>+TrimAS!G$31</f>
        <v>405</v>
      </c>
      <c r="F46" s="44"/>
      <c r="G46" s="61"/>
      <c r="H46" s="60"/>
      <c r="I46" s="61"/>
      <c r="J46" s="60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0"/>
      <c r="W46" s="116"/>
      <c r="X46" s="60"/>
      <c r="Y46" s="116"/>
      <c r="Z46" s="61"/>
      <c r="AA46" s="61"/>
      <c r="AB46" s="61"/>
      <c r="AC46" s="61"/>
    </row>
    <row r="47" spans="1:29" ht="21.75" hidden="1" customHeight="1" x14ac:dyDescent="0.3">
      <c r="A47" s="49"/>
      <c r="B47" s="117"/>
      <c r="C47" s="118"/>
      <c r="D47" s="117"/>
      <c r="E47" s="119"/>
      <c r="F47" s="44"/>
      <c r="G47" s="61"/>
      <c r="H47" s="60"/>
      <c r="I47" s="61"/>
      <c r="J47" s="60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0"/>
      <c r="W47" s="116"/>
      <c r="X47" s="60"/>
      <c r="Y47" s="116"/>
      <c r="Z47" s="61"/>
      <c r="AA47" s="61"/>
      <c r="AB47" s="61"/>
      <c r="AC47" s="61"/>
    </row>
    <row r="48" spans="1:29" ht="18.75" hidden="1" customHeight="1" x14ac:dyDescent="0.3">
      <c r="A48" s="50"/>
      <c r="B48" s="120"/>
      <c r="C48" s="121"/>
      <c r="D48" s="120"/>
      <c r="E48" s="122"/>
      <c r="F48" s="44"/>
      <c r="G48" s="61"/>
      <c r="H48" s="60"/>
      <c r="I48" s="61"/>
      <c r="J48" s="60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0"/>
      <c r="W48" s="116"/>
      <c r="X48" s="60"/>
      <c r="Y48" s="116"/>
      <c r="Z48" s="61"/>
      <c r="AA48" s="61"/>
      <c r="AB48" s="61"/>
      <c r="AC48" s="61"/>
    </row>
    <row r="49" spans="1:29" ht="18.75" hidden="1" customHeight="1" x14ac:dyDescent="0.3">
      <c r="A49" s="50"/>
      <c r="B49" s="120"/>
      <c r="C49" s="121"/>
      <c r="D49" s="120"/>
      <c r="E49" s="122"/>
      <c r="F49" s="44"/>
      <c r="G49" s="61"/>
      <c r="H49" s="60"/>
      <c r="I49" s="61"/>
      <c r="J49" s="60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0"/>
      <c r="W49" s="116"/>
      <c r="X49" s="60"/>
      <c r="Y49" s="116"/>
      <c r="Z49" s="61"/>
      <c r="AA49" s="61"/>
      <c r="AB49" s="61"/>
      <c r="AC49" s="61"/>
    </row>
    <row r="50" spans="1:29" ht="18.75" hidden="1" customHeight="1" x14ac:dyDescent="0.3">
      <c r="A50" s="50"/>
      <c r="B50" s="120"/>
      <c r="C50" s="121"/>
      <c r="D50" s="120"/>
      <c r="E50" s="122"/>
      <c r="F50" s="44"/>
      <c r="G50" s="61"/>
      <c r="H50" s="60"/>
      <c r="I50" s="61"/>
      <c r="J50" s="60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0"/>
      <c r="W50" s="116"/>
      <c r="X50" s="60"/>
      <c r="Y50" s="116"/>
      <c r="Z50" s="61"/>
      <c r="AA50" s="61"/>
      <c r="AB50" s="61"/>
      <c r="AC50" s="61"/>
    </row>
    <row r="51" spans="1:29" ht="7.5" hidden="1" customHeight="1" x14ac:dyDescent="0.3">
      <c r="A51" s="50"/>
      <c r="B51" s="120"/>
      <c r="C51" s="121"/>
      <c r="D51" s="120"/>
      <c r="E51" s="122"/>
      <c r="F51" s="44"/>
      <c r="G51" s="61"/>
      <c r="H51" s="60"/>
      <c r="I51" s="61"/>
      <c r="J51" s="60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0"/>
      <c r="W51" s="116"/>
      <c r="X51" s="60"/>
      <c r="Y51" s="116"/>
      <c r="Z51" s="61"/>
      <c r="AA51" s="61"/>
      <c r="AB51" s="61"/>
      <c r="AC51" s="61"/>
    </row>
    <row r="52" spans="1:29" ht="21.75" hidden="1" customHeight="1" x14ac:dyDescent="0.3">
      <c r="A52" s="51"/>
      <c r="B52" s="123"/>
      <c r="C52" s="124"/>
      <c r="D52" s="123"/>
      <c r="E52" s="125"/>
      <c r="F52" s="44"/>
      <c r="G52" s="61"/>
      <c r="H52" s="60"/>
      <c r="I52" s="61"/>
      <c r="J52" s="60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0"/>
      <c r="W52" s="116"/>
      <c r="X52" s="60"/>
      <c r="Y52" s="116"/>
      <c r="Z52" s="61"/>
      <c r="AA52" s="61"/>
      <c r="AB52" s="61"/>
      <c r="AC52" s="61"/>
    </row>
    <row r="53" spans="1:29" ht="39" customHeight="1" x14ac:dyDescent="0.3">
      <c r="A53" s="36" t="s">
        <v>97</v>
      </c>
      <c r="B53" s="16"/>
      <c r="C53" s="126"/>
      <c r="D53" s="16"/>
      <c r="E53" s="127"/>
      <c r="F53" s="43"/>
      <c r="G53" s="128"/>
      <c r="H53" s="128"/>
      <c r="I53" s="128"/>
      <c r="J53" s="128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0"/>
      <c r="W53" s="116"/>
      <c r="X53" s="60"/>
      <c r="Y53" s="116"/>
      <c r="Z53" s="61"/>
      <c r="AA53" s="61"/>
      <c r="AB53" s="61"/>
      <c r="AC53" s="61"/>
    </row>
    <row r="54" spans="1:29" ht="19.5" customHeight="1" x14ac:dyDescent="0.3">
      <c r="A54" s="129" t="s">
        <v>191</v>
      </c>
      <c r="B54" s="130">
        <f>+B34+B28+B22+B16+B40+B46</f>
        <v>132877</v>
      </c>
      <c r="C54" s="131">
        <f>+(B16*C16+B22*C22+B28*C28+B34*C34+B40*C40+B46*C46)/B54</f>
        <v>685.96963357089635</v>
      </c>
      <c r="D54" s="130">
        <f>+D34+D28+D22+D16+D40+D46+D48</f>
        <v>110000</v>
      </c>
      <c r="E54" s="132">
        <f>+(D16*E16+D22*E22+D28*E28+D34*E34+D40*E40+D46*E46+D48*E48)/D54</f>
        <v>722.90999090909088</v>
      </c>
      <c r="F54" s="44"/>
      <c r="G54" s="94"/>
      <c r="H54" s="94"/>
      <c r="I54" s="94"/>
      <c r="J54" s="94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0"/>
      <c r="W54" s="116"/>
      <c r="X54" s="60"/>
      <c r="Y54" s="116"/>
      <c r="Z54" s="61"/>
      <c r="AA54" s="61"/>
      <c r="AB54" s="61"/>
      <c r="AC54" s="61"/>
    </row>
    <row r="55" spans="1:29" ht="19.5" customHeight="1" x14ac:dyDescent="0.3">
      <c r="A55" s="129" t="s">
        <v>167</v>
      </c>
      <c r="B55" s="130">
        <f>+B35+B29+B23+B17+B41</f>
        <v>204741</v>
      </c>
      <c r="C55" s="131">
        <f>+(B17*C17+B23*C23+B29*C29+B35*C35+B41*C41)/B55</f>
        <v>1865.9691317322861</v>
      </c>
      <c r="D55" s="130">
        <f>+D35+D29+D23+D17+D41+D49</f>
        <v>97671</v>
      </c>
      <c r="E55" s="132">
        <f>+(D17*E17+D23*E23+D29*E29+D35*E35+D41*E41+D49*E49)/D55</f>
        <v>1907.6213205557433</v>
      </c>
      <c r="F55" s="44"/>
      <c r="G55" s="133"/>
      <c r="H55" s="133"/>
      <c r="I55" s="133"/>
      <c r="J55" s="133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0"/>
      <c r="W55" s="116"/>
      <c r="X55" s="60"/>
      <c r="Y55" s="116"/>
      <c r="Z55" s="61"/>
      <c r="AA55" s="61"/>
      <c r="AB55" s="61"/>
      <c r="AC55" s="61"/>
    </row>
    <row r="56" spans="1:29" ht="19.5" customHeight="1" x14ac:dyDescent="0.3">
      <c r="A56" s="129" t="s">
        <v>40</v>
      </c>
      <c r="B56" s="130">
        <f>+B36+B30+B24+B18+B42</f>
        <v>47431</v>
      </c>
      <c r="C56" s="131">
        <f>+(B18*C18+B24*C24+B30*C30+B36*C36+B42*C42)/B56</f>
        <v>716.38660369800346</v>
      </c>
      <c r="D56" s="130">
        <f>+D36+D30+D24+D18+D42+D50</f>
        <v>13534</v>
      </c>
      <c r="E56" s="132">
        <f>+(D18*E18+D24*E24+D30*E30+D36*E36+D42*E42+D50*E50)/D56</f>
        <v>724.66779961578243</v>
      </c>
      <c r="F56" s="44"/>
      <c r="G56" s="94"/>
      <c r="H56" s="94"/>
      <c r="I56" s="94"/>
      <c r="J56" s="94"/>
      <c r="K56" s="61"/>
      <c r="L56" s="61"/>
      <c r="M56" s="61"/>
      <c r="N56" s="61"/>
      <c r="O56" s="61"/>
      <c r="P56" s="61"/>
      <c r="Q56" s="60"/>
      <c r="R56" s="60"/>
      <c r="S56" s="61"/>
      <c r="T56" s="61"/>
      <c r="U56" s="61"/>
      <c r="V56" s="60"/>
      <c r="W56" s="116"/>
      <c r="X56" s="60"/>
      <c r="Y56" s="116"/>
      <c r="Z56" s="61"/>
      <c r="AA56" s="61"/>
      <c r="AB56" s="61"/>
      <c r="AC56" s="61"/>
    </row>
    <row r="57" spans="1:29" ht="19.5" customHeight="1" x14ac:dyDescent="0.3">
      <c r="A57" s="129" t="s">
        <v>41</v>
      </c>
      <c r="B57" s="130">
        <f>+B37+B31+B25+B19+B43</f>
        <v>188895</v>
      </c>
      <c r="C57" s="131">
        <f>+(B19*C19+B25*C25+B31*C31+B37*C37+B43*C43)/B57</f>
        <v>679.09340109584684</v>
      </c>
      <c r="D57" s="130">
        <f>+D37+D31+D25+D19+D43+D51</f>
        <v>97165</v>
      </c>
      <c r="E57" s="132">
        <f>+(D19*E19+D25*E25+D31*E31+D37*E37+D43*E43+D51*E51)/D57</f>
        <v>719.00774970411157</v>
      </c>
      <c r="F57" s="134"/>
      <c r="G57" s="134"/>
      <c r="H57" s="134"/>
      <c r="I57" s="134"/>
      <c r="J57" s="94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0"/>
      <c r="W57" s="116"/>
      <c r="X57" s="60"/>
      <c r="Y57" s="116"/>
      <c r="Z57" s="61"/>
      <c r="AA57" s="61"/>
      <c r="AB57" s="61"/>
      <c r="AC57" s="61"/>
    </row>
    <row r="58" spans="1:29" ht="24" customHeight="1" x14ac:dyDescent="0.3">
      <c r="A58" s="135" t="s">
        <v>42</v>
      </c>
      <c r="B58" s="136">
        <f>SUM(B54:B57)</f>
        <v>573944</v>
      </c>
      <c r="C58" s="137">
        <f>+(C54*B54+C55*B55+C56*B56+C57*B57)/B58</f>
        <v>1107.1572383368411</v>
      </c>
      <c r="D58" s="136">
        <f>SUM(D54:D57)</f>
        <v>318370</v>
      </c>
      <c r="E58" s="137">
        <f>+(E54*D54+E55*D55+E56*D56+E57*D57)/D58</f>
        <v>1085.2449131513647</v>
      </c>
      <c r="F58" s="134"/>
      <c r="G58" s="134"/>
      <c r="H58" s="134"/>
      <c r="I58" s="134"/>
      <c r="J58" s="138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0"/>
      <c r="W58" s="22"/>
      <c r="X58" s="60"/>
      <c r="Y58" s="22"/>
      <c r="Z58" s="61"/>
      <c r="AA58" s="61"/>
      <c r="AB58" s="61"/>
      <c r="AC58" s="61"/>
    </row>
    <row r="59" spans="1:29" ht="7.5" customHeight="1" x14ac:dyDescent="0.3">
      <c r="A59" s="81"/>
      <c r="B59" s="139"/>
      <c r="C59" s="81"/>
      <c r="D59" s="139"/>
      <c r="E59" s="140"/>
      <c r="F59" s="134"/>
      <c r="G59" s="134"/>
      <c r="H59" s="134"/>
      <c r="I59" s="99"/>
      <c r="J59" s="99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0"/>
      <c r="X59" s="60"/>
      <c r="Z59" s="61"/>
      <c r="AA59" s="61"/>
      <c r="AB59" s="61"/>
      <c r="AC59" s="61"/>
    </row>
    <row r="60" spans="1:29" ht="40.5" customHeight="1" x14ac:dyDescent="0.3">
      <c r="A60" s="378" t="s">
        <v>190</v>
      </c>
      <c r="B60" s="378"/>
      <c r="C60" s="378"/>
      <c r="D60" s="3"/>
      <c r="E60" s="141"/>
      <c r="F60" s="134"/>
      <c r="G60" s="134"/>
      <c r="H60" s="134"/>
      <c r="I60" s="89"/>
      <c r="J60" s="94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ht="40.5" customHeight="1" x14ac:dyDescent="0.3">
      <c r="B61" s="374" t="s">
        <v>173</v>
      </c>
      <c r="C61" s="374"/>
      <c r="D61" s="374"/>
      <c r="E61" s="374"/>
      <c r="F61" s="43"/>
      <c r="G61" s="142"/>
      <c r="H61" s="142"/>
      <c r="I61" s="142"/>
      <c r="J61" s="142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Z61" s="61"/>
      <c r="AA61" s="61"/>
      <c r="AB61" s="61"/>
      <c r="AC61" s="61"/>
    </row>
    <row r="62" spans="1:29" ht="29.25" customHeight="1" x14ac:dyDescent="0.3">
      <c r="A62" s="238"/>
      <c r="B62" s="68"/>
      <c r="C62" s="69" t="s">
        <v>183</v>
      </c>
      <c r="D62" s="70"/>
      <c r="E62" s="236"/>
      <c r="F62" s="72"/>
      <c r="G62" s="73"/>
      <c r="H62" s="13"/>
      <c r="I62" s="14"/>
      <c r="J62" s="15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 spans="1:29" ht="30.75" customHeight="1" x14ac:dyDescent="0.3">
      <c r="A63" s="239" t="s">
        <v>200</v>
      </c>
      <c r="B63" s="371" t="str">
        <f>+B10</f>
        <v>ANNO 2019</v>
      </c>
      <c r="C63" s="372"/>
      <c r="D63" s="371" t="str">
        <f>+D10</f>
        <v>gennaio - giugno 2020</v>
      </c>
      <c r="E63" s="373"/>
      <c r="F63" s="74"/>
      <c r="G63" s="369"/>
      <c r="H63" s="369"/>
      <c r="I63" s="369"/>
      <c r="J63" s="369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 spans="1:29" ht="3" customHeight="1" x14ac:dyDescent="0.3">
      <c r="A64" s="240"/>
      <c r="B64" s="75"/>
      <c r="C64" s="75"/>
      <c r="D64" s="76"/>
      <c r="E64" s="12"/>
      <c r="F64" s="72"/>
      <c r="G64" s="15"/>
      <c r="H64" s="15"/>
      <c r="I64" s="77"/>
      <c r="J64" s="15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 spans="1:263" ht="18.75" customHeight="1" x14ac:dyDescent="0.3">
      <c r="A65" s="241"/>
      <c r="B65" s="237" t="s">
        <v>38</v>
      </c>
      <c r="C65" s="237" t="s">
        <v>184</v>
      </c>
      <c r="D65" s="237" t="s">
        <v>38</v>
      </c>
      <c r="E65" s="237" t="s">
        <v>184</v>
      </c>
      <c r="F65" s="80"/>
      <c r="G65" s="15"/>
      <c r="H65" s="15"/>
      <c r="I65" s="15"/>
      <c r="J65" s="15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63" ht="18.75" customHeight="1" x14ac:dyDescent="0.3">
      <c r="A66" s="9" t="s">
        <v>94</v>
      </c>
      <c r="B66" s="41">
        <f>+B22+B28+B34+B40</f>
        <v>56023</v>
      </c>
      <c r="C66" s="42">
        <f>+(B22*C22+B28*C28+B34*C34+B40*C40)/B66</f>
        <v>612.60466237081198</v>
      </c>
      <c r="D66" s="41">
        <f>+D22+D28+D34+D40</f>
        <v>40798</v>
      </c>
      <c r="E66" s="42">
        <f>+(D22*E22+D28*E28+D34*E34+D40*E40)/D66</f>
        <v>671.49794107554294</v>
      </c>
      <c r="F66" s="80"/>
      <c r="G66" s="15"/>
      <c r="H66" s="15"/>
      <c r="I66" s="15"/>
      <c r="J66" s="15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  <row r="67" spans="1:263" ht="18.75" customHeight="1" x14ac:dyDescent="0.3">
      <c r="A67" s="9" t="s">
        <v>167</v>
      </c>
      <c r="B67" s="41">
        <f>+B23+B29+B35+B41</f>
        <v>74353</v>
      </c>
      <c r="C67" s="42">
        <f>+(B23*C23+B29*C29+B35*C35+B41*C41)/B67</f>
        <v>1459.0717523166516</v>
      </c>
      <c r="D67" s="41">
        <f>+D23+D29+D35+D41</f>
        <v>35437</v>
      </c>
      <c r="E67" s="42">
        <f>+(D23*E23+D29*E29+D35*E35+D41*E41)/D67</f>
        <v>1448.5914721900838</v>
      </c>
      <c r="F67" s="80"/>
      <c r="G67" s="15"/>
      <c r="H67" s="15"/>
      <c r="I67" s="15"/>
      <c r="J67" s="15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1:263" ht="19.5" customHeight="1" x14ac:dyDescent="0.3">
      <c r="A68" s="48" t="s">
        <v>40</v>
      </c>
      <c r="B68" s="41">
        <f>+B24+B30+B36+B42</f>
        <v>13079</v>
      </c>
      <c r="C68" s="42">
        <f>+(B24*C24+B30*C30+B36*C36+B42*C42)/B68</f>
        <v>654.36600657542624</v>
      </c>
      <c r="D68" s="41">
        <f>+D24+D30+D36+D42</f>
        <v>3820</v>
      </c>
      <c r="E68" s="42">
        <f>+(D24*E24+D30*E30+D36*E36+D42*E42)/D68</f>
        <v>655.16387434554974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3"/>
      <c r="W68" s="3"/>
      <c r="X68" s="3"/>
      <c r="Y68" s="3"/>
      <c r="Z68" s="3"/>
      <c r="AA68" s="61"/>
      <c r="AB68" s="61"/>
      <c r="AC68" s="61"/>
    </row>
    <row r="69" spans="1:263" s="3" customFormat="1" ht="15" customHeight="1" x14ac:dyDescent="0.3">
      <c r="A69" s="48" t="s">
        <v>41</v>
      </c>
      <c r="B69" s="19">
        <f>+B25+B31+B37+B43</f>
        <v>71114</v>
      </c>
      <c r="C69" s="20">
        <f>+(B25*C25+B31*C31+B37*C37+B43*C43)/B69</f>
        <v>516.93774784149389</v>
      </c>
      <c r="D69" s="19">
        <f>+D25+D31+D37+D43</f>
        <v>37622</v>
      </c>
      <c r="E69" s="20">
        <f>+(D25*E25+D31*E31+D37*E37+D43*E43)/D69</f>
        <v>535.43094466003936</v>
      </c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AA69" s="61"/>
      <c r="AB69" s="61"/>
      <c r="AC69" s="61"/>
    </row>
    <row r="70" spans="1:263" s="143" customFormat="1" ht="22.5" customHeight="1" x14ac:dyDescent="0.3">
      <c r="A70" s="37" t="s">
        <v>42</v>
      </c>
      <c r="B70" s="39">
        <f>SUM(B66:B69)</f>
        <v>214569</v>
      </c>
      <c r="C70" s="38">
        <f>+(B26*C26+B32*C32+B38*C38+B44*C44)/B70</f>
        <v>876.76789750616354</v>
      </c>
      <c r="D70" s="39">
        <f>SUM(D66:D69)</f>
        <v>117677</v>
      </c>
      <c r="E70" s="40">
        <f>+(D26*E26+D32*E32+D38*E38+D44*E44)/D70</f>
        <v>861.29284397120932</v>
      </c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3"/>
      <c r="W70" s="3"/>
      <c r="X70" s="3"/>
      <c r="Y70" s="3"/>
      <c r="Z70" s="3"/>
      <c r="AA70" s="61"/>
      <c r="AB70" s="61"/>
      <c r="AC70" s="61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</row>
    <row r="71" spans="1:263" ht="31.5" customHeight="1" x14ac:dyDescent="0.3">
      <c r="A71" s="144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3"/>
      <c r="W71" s="3"/>
      <c r="X71" s="3"/>
      <c r="Y71" s="3"/>
      <c r="Z71" s="3"/>
      <c r="AA71" s="61"/>
      <c r="AB71" s="61"/>
      <c r="AC71" s="61"/>
    </row>
    <row r="72" spans="1:263" ht="18" customHeight="1" x14ac:dyDescent="0.3">
      <c r="A72" s="227" t="s">
        <v>198</v>
      </c>
      <c r="B72" s="379" t="s">
        <v>211</v>
      </c>
      <c r="C72" s="379"/>
      <c r="D72" s="379"/>
      <c r="E72" s="379"/>
      <c r="F72" s="3"/>
      <c r="G72" s="3"/>
      <c r="H72" s="3"/>
      <c r="I72" s="3"/>
      <c r="J72" s="3"/>
      <c r="K72" s="3"/>
      <c r="L72" s="3"/>
      <c r="M72" s="3"/>
      <c r="N72" s="3"/>
      <c r="P72" s="3"/>
      <c r="Q72" s="3"/>
      <c r="R72" s="3"/>
      <c r="S72" s="3"/>
      <c r="T72" s="3"/>
      <c r="U72" s="61"/>
      <c r="V72" s="61"/>
      <c r="W72" s="61"/>
    </row>
    <row r="73" spans="1:263" ht="27.75" customHeight="1" x14ac:dyDescent="0.3">
      <c r="A73" s="62"/>
      <c r="B73" s="58"/>
      <c r="C73" s="2"/>
      <c r="D73" s="2"/>
      <c r="E73" s="2"/>
      <c r="F73" s="93"/>
      <c r="G73" s="93"/>
      <c r="H73" s="93"/>
      <c r="I73" s="93"/>
      <c r="J73" s="93"/>
      <c r="K73" s="93"/>
      <c r="L73" s="93"/>
      <c r="M73" s="93"/>
      <c r="N73" s="93"/>
    </row>
    <row r="74" spans="1:263" x14ac:dyDescent="0.3">
      <c r="A74" s="380" t="s">
        <v>4</v>
      </c>
      <c r="B74" s="380"/>
      <c r="C74" s="380"/>
      <c r="D74" s="380"/>
      <c r="E74" s="380"/>
      <c r="F74" s="3"/>
      <c r="G74" s="3"/>
      <c r="H74" s="3"/>
      <c r="I74" s="3"/>
      <c r="J74" s="3"/>
      <c r="K74" s="3"/>
      <c r="L74" s="3"/>
      <c r="M74" s="3"/>
      <c r="N74" s="3"/>
      <c r="P74" s="60"/>
      <c r="R74" s="60"/>
    </row>
    <row r="75" spans="1:263" ht="8.25" customHeight="1" x14ac:dyDescent="0.3">
      <c r="A75" s="62"/>
      <c r="B75" s="58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</row>
    <row r="76" spans="1:263" x14ac:dyDescent="0.3">
      <c r="A76" s="370" t="str">
        <f>+$A$5</f>
        <v>Rilevazione al 02/07/2020</v>
      </c>
      <c r="B76" s="370"/>
      <c r="C76" s="370"/>
      <c r="D76" s="370"/>
      <c r="E76" s="370"/>
      <c r="F76" s="3"/>
      <c r="G76" s="3"/>
      <c r="H76" s="3"/>
      <c r="I76" s="3"/>
      <c r="J76" s="3"/>
      <c r="K76" s="3"/>
      <c r="L76" s="3"/>
      <c r="M76" s="3"/>
      <c r="N76" s="3"/>
    </row>
    <row r="77" spans="1:263" ht="6" customHeight="1" x14ac:dyDescent="0.3">
      <c r="A77" s="45"/>
      <c r="B77" s="2"/>
      <c r="C77" s="64"/>
      <c r="D77" s="65"/>
      <c r="E77" s="64"/>
      <c r="F77" s="145"/>
      <c r="G77" s="145"/>
      <c r="H77" s="145"/>
      <c r="I77" s="145"/>
      <c r="J77" s="145"/>
      <c r="K77" s="145"/>
      <c r="L77" s="145"/>
      <c r="M77" s="145"/>
      <c r="N77" s="145"/>
      <c r="O77" s="2"/>
    </row>
    <row r="78" spans="1:263" ht="6" customHeight="1" x14ac:dyDescent="0.3">
      <c r="A78" s="146"/>
      <c r="B78" s="64"/>
      <c r="C78" s="147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</row>
    <row r="79" spans="1:263" ht="6" customHeight="1" x14ac:dyDescent="0.3">
      <c r="A79" s="3"/>
      <c r="B79" s="2"/>
      <c r="C79" s="93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</row>
    <row r="80" spans="1:263" ht="19.5" customHeight="1" x14ac:dyDescent="0.3">
      <c r="A80" s="375" t="s">
        <v>171</v>
      </c>
      <c r="B80" s="24" t="s">
        <v>98</v>
      </c>
      <c r="C80" s="25" t="s">
        <v>98</v>
      </c>
      <c r="D80" s="25" t="s">
        <v>99</v>
      </c>
      <c r="E80" s="26" t="s">
        <v>100</v>
      </c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3">
      <c r="A81" s="376"/>
      <c r="B81" s="57" t="s">
        <v>101</v>
      </c>
      <c r="C81" s="27" t="s">
        <v>168</v>
      </c>
      <c r="D81" s="27" t="s">
        <v>102</v>
      </c>
      <c r="E81" s="18" t="s">
        <v>103</v>
      </c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3">
      <c r="A82" s="376"/>
      <c r="B82" s="57" t="s">
        <v>104</v>
      </c>
      <c r="C82" s="27" t="s">
        <v>104</v>
      </c>
      <c r="D82" s="27" t="s">
        <v>104</v>
      </c>
      <c r="E82" s="18" t="s">
        <v>192</v>
      </c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3">
      <c r="A83" s="376"/>
      <c r="B83" s="57" t="s">
        <v>105</v>
      </c>
      <c r="C83" s="27" t="s">
        <v>105</v>
      </c>
      <c r="D83" s="27" t="s">
        <v>106</v>
      </c>
      <c r="E83" s="18" t="s">
        <v>107</v>
      </c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3">
      <c r="A84" s="377"/>
      <c r="B84" s="28"/>
      <c r="C84" s="29"/>
      <c r="D84" s="30"/>
      <c r="E84" s="31" t="s">
        <v>108</v>
      </c>
      <c r="F84" s="3"/>
      <c r="G84" s="3"/>
      <c r="H84" s="3"/>
      <c r="I84" s="3"/>
      <c r="J84" s="3"/>
      <c r="K84" s="3"/>
      <c r="L84" s="3"/>
      <c r="M84" s="3"/>
      <c r="N84" s="3"/>
    </row>
    <row r="85" spans="1:14" ht="6" customHeight="1" x14ac:dyDescent="0.3">
      <c r="A85" s="148"/>
      <c r="B85" s="32"/>
      <c r="C85" s="33"/>
      <c r="D85" s="34"/>
      <c r="E85" s="33"/>
      <c r="F85" s="3"/>
      <c r="G85" s="3"/>
      <c r="H85" s="3"/>
      <c r="I85" s="3"/>
      <c r="J85" s="3"/>
      <c r="K85" s="3"/>
      <c r="L85" s="3"/>
      <c r="M85" s="3"/>
      <c r="N85" s="3"/>
    </row>
    <row r="86" spans="1:14" ht="6" customHeight="1" x14ac:dyDescent="0.3">
      <c r="A86" s="9"/>
      <c r="B86" s="21"/>
      <c r="C86" s="8"/>
      <c r="D86" s="8"/>
      <c r="E86" s="8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3">
      <c r="A87" s="149" t="str">
        <f>+B63</f>
        <v>ANNO 2019</v>
      </c>
      <c r="B87" s="16"/>
      <c r="C87" s="35"/>
      <c r="D87" s="35"/>
      <c r="E87" s="35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3">
      <c r="A88" s="9"/>
      <c r="B88" s="150"/>
      <c r="C88" s="127"/>
      <c r="D88" s="127"/>
      <c r="E88" s="127"/>
      <c r="F88" s="3"/>
      <c r="G88" s="3"/>
      <c r="H88" s="3"/>
      <c r="I88" s="3"/>
      <c r="J88" s="3"/>
      <c r="K88" s="3"/>
      <c r="L88" s="3"/>
      <c r="M88" s="3"/>
      <c r="N88" s="3"/>
    </row>
    <row r="89" spans="1:14" ht="18" customHeight="1" x14ac:dyDescent="0.3">
      <c r="A89" s="9" t="s">
        <v>137</v>
      </c>
      <c r="B89" s="151">
        <f>+$B$18/$B$16*100</f>
        <v>89.950248756218912</v>
      </c>
      <c r="C89" s="152">
        <f>+$B$17/$B$16*100</f>
        <v>341.41921969101861</v>
      </c>
      <c r="D89" s="152">
        <f>+FPLD_tot!F$137/FPLD_tot!F$136*100</f>
        <v>99.551382563030444</v>
      </c>
      <c r="E89" s="152">
        <f>+(FPLD_tot!F$173+ FPLD_tot!F$174)/FPLD_tot!F$178*100</f>
        <v>49.389013784996457</v>
      </c>
      <c r="F89" s="3"/>
      <c r="G89" s="3"/>
      <c r="H89" s="3"/>
      <c r="I89" s="3"/>
      <c r="J89" s="3"/>
      <c r="K89" s="3"/>
      <c r="L89" s="3"/>
      <c r="M89" s="3"/>
      <c r="N89" s="3"/>
    </row>
    <row r="90" spans="1:14" ht="18" customHeight="1" x14ac:dyDescent="0.3">
      <c r="A90" s="9" t="s">
        <v>93</v>
      </c>
      <c r="B90" s="151">
        <f>+$B$24/$B$22*100</f>
        <v>28.318759936406995</v>
      </c>
      <c r="C90" s="152">
        <f>+$B$23/$B$22*100</f>
        <v>204.6502384737679</v>
      </c>
      <c r="D90" s="152">
        <f>+CDCM!F$137/CDCM!F$136*100</f>
        <v>142.00404153020696</v>
      </c>
      <c r="E90" s="152">
        <f>+(CDCM!F$173+ CDCM!F$174)/CDCM!F$178*100</f>
        <v>46.369133314137635</v>
      </c>
      <c r="F90" s="3"/>
      <c r="G90" s="3"/>
      <c r="H90" s="3"/>
      <c r="I90" s="3"/>
      <c r="J90" s="3"/>
      <c r="K90" s="3"/>
      <c r="L90" s="3"/>
      <c r="M90" s="3"/>
      <c r="N90" s="3"/>
    </row>
    <row r="91" spans="1:14" ht="18" customHeight="1" x14ac:dyDescent="0.3">
      <c r="A91" s="9" t="s">
        <v>95</v>
      </c>
      <c r="B91" s="151">
        <f>+$B$30/$B$28*100</f>
        <v>46.545741324921138</v>
      </c>
      <c r="C91" s="152">
        <f>+$B$29/$B$28*100</f>
        <v>278.57255520504731</v>
      </c>
      <c r="D91" s="152">
        <f>+ART!F$137/ART!F$136*100</f>
        <v>74.456545226673569</v>
      </c>
      <c r="E91" s="152">
        <f>+(ART!F$173+ ART!F$174)/ART!F$178*100</f>
        <v>57.542577568588591</v>
      </c>
      <c r="F91" s="3"/>
      <c r="G91" s="3"/>
      <c r="H91" s="3"/>
      <c r="I91" s="3"/>
      <c r="J91" s="3"/>
      <c r="K91" s="3"/>
      <c r="L91" s="3"/>
      <c r="M91" s="3"/>
      <c r="N91" s="3"/>
    </row>
    <row r="92" spans="1:14" ht="18" customHeight="1" x14ac:dyDescent="0.3">
      <c r="A92" s="9" t="s">
        <v>96</v>
      </c>
      <c r="B92" s="151">
        <f>+$B$36/$B$34*100</f>
        <v>33.787570045848192</v>
      </c>
      <c r="C92" s="152">
        <f>+$B$35/$B$34*100</f>
        <v>182.95975547631176</v>
      </c>
      <c r="D92" s="152">
        <f>+COMM!F$137/COMM!F$136*100</f>
        <v>86.241727621037967</v>
      </c>
      <c r="E92" s="152">
        <f>+(COMM!F$173+ COMM!F$174)/COMM!F$178*100</f>
        <v>55.502006876609457</v>
      </c>
      <c r="F92" s="3"/>
      <c r="G92" s="3"/>
      <c r="H92" s="3"/>
      <c r="I92" s="3"/>
      <c r="J92" s="3"/>
      <c r="K92" s="3"/>
      <c r="L92" s="3"/>
      <c r="M92" s="3"/>
      <c r="N92" s="3"/>
    </row>
    <row r="93" spans="1:14" ht="18" customHeight="1" x14ac:dyDescent="0.3">
      <c r="A93" s="9" t="s">
        <v>136</v>
      </c>
      <c r="B93" s="151">
        <f>+$B$42/$B$40*100</f>
        <v>1.9728402707126109</v>
      </c>
      <c r="C93" s="152" t="s">
        <v>109</v>
      </c>
      <c r="D93" s="152">
        <f>+PARA!F$137/PARA!F$136*100</f>
        <v>65.093444909344484</v>
      </c>
      <c r="E93" s="152">
        <f>+(PARA!F$173+ PARA!F$174)/PARA!F$178*100</f>
        <v>64.718007636941167</v>
      </c>
      <c r="F93" s="3"/>
      <c r="G93" s="3"/>
      <c r="H93" s="3"/>
      <c r="I93" s="3"/>
      <c r="J93" s="3"/>
      <c r="K93" s="3"/>
      <c r="L93" s="3"/>
      <c r="M93" s="3"/>
      <c r="N93" s="3"/>
    </row>
    <row r="94" spans="1:14" ht="18" customHeight="1" x14ac:dyDescent="0.3">
      <c r="A94" s="9" t="s">
        <v>175</v>
      </c>
      <c r="B94" s="151" t="s">
        <v>109</v>
      </c>
      <c r="C94" s="152" t="s">
        <v>109</v>
      </c>
      <c r="D94" s="152" t="e">
        <f>+#REF!/#REF!*100</f>
        <v>#REF!</v>
      </c>
      <c r="E94" s="152" t="e">
        <f>+(#REF! +#REF!)/#REF!*100</f>
        <v>#REF!</v>
      </c>
      <c r="F94" s="3"/>
      <c r="G94" s="3"/>
      <c r="H94" s="3"/>
      <c r="I94" s="3"/>
      <c r="J94" s="3"/>
      <c r="K94" s="3"/>
      <c r="L94" s="3"/>
      <c r="M94" s="3"/>
      <c r="N94" s="3"/>
    </row>
    <row r="95" spans="1:14" ht="20.25" customHeight="1" x14ac:dyDescent="0.3">
      <c r="A95" s="50"/>
      <c r="B95" s="153"/>
      <c r="C95" s="154"/>
      <c r="D95" s="154"/>
      <c r="E95" s="154"/>
      <c r="F95" s="3"/>
      <c r="G95" s="3"/>
      <c r="H95" s="3"/>
      <c r="I95" s="3"/>
      <c r="J95" s="3"/>
      <c r="K95" s="3"/>
      <c r="L95" s="3"/>
      <c r="M95" s="3"/>
      <c r="N95" s="3"/>
    </row>
    <row r="96" spans="1:14" ht="20.25" customHeight="1" x14ac:dyDescent="0.3">
      <c r="A96" s="155" t="s">
        <v>42</v>
      </c>
      <c r="B96" s="156">
        <f>+$B$56/$B$54*100</f>
        <v>35.695417566621764</v>
      </c>
      <c r="C96" s="157">
        <f>+$B$55*100/$B$54</f>
        <v>154.08309940772293</v>
      </c>
      <c r="D96" s="157" t="e">
        <f>+(FPLD_tot!F$137+CDCM!F$137+ART!F$137+COMM!F$137+PARA!F$137+#REF!)/+(FPLD_tot!F$136+CDCM!F$136+ART!F$136+COMM!F$136+PARA!F$136+#REF!)*100</f>
        <v>#REF!</v>
      </c>
      <c r="E96" s="157" t="e">
        <f>+((FPLD_tot!F$173+ FPLD_tot!F$174)+(CDCM!F$173+ CDCM!F$174)+(ART!F$173+ ART!F$174)+(COMM!F$173+ COMM!F$174)+(PARA!F$173+ PARA!F$174)+(#REF! +#REF!))/(FPLD_tot!F$178+CDCM!F$178+ART!F$178+COMM!F$178+PARA!F$178+#REF!)*100</f>
        <v>#REF!</v>
      </c>
      <c r="F96" s="3"/>
      <c r="G96" s="3"/>
      <c r="H96" s="3"/>
      <c r="I96" s="3"/>
      <c r="J96" s="3"/>
      <c r="K96" s="3"/>
      <c r="L96" s="3"/>
      <c r="M96" s="3"/>
      <c r="N96" s="3"/>
    </row>
    <row r="97" spans="1:253" ht="6" customHeight="1" x14ac:dyDescent="0.3">
      <c r="A97" s="23"/>
      <c r="B97" s="158"/>
      <c r="C97" s="326"/>
      <c r="D97" s="46"/>
      <c r="E97" s="46"/>
      <c r="F97" s="3"/>
      <c r="G97" s="3"/>
      <c r="H97" s="3"/>
      <c r="I97" s="3"/>
      <c r="J97" s="3"/>
      <c r="K97" s="3"/>
      <c r="L97" s="3"/>
      <c r="M97" s="3"/>
      <c r="N97" s="3"/>
    </row>
    <row r="98" spans="1:253" ht="6" customHeight="1" x14ac:dyDescent="0.3">
      <c r="A98" s="9"/>
      <c r="B98" s="21"/>
      <c r="C98" s="326"/>
      <c r="D98" s="326"/>
      <c r="E98" s="326"/>
      <c r="F98" s="3"/>
      <c r="G98" s="3"/>
      <c r="H98" s="3"/>
      <c r="I98" s="3"/>
      <c r="J98" s="3"/>
      <c r="K98" s="3"/>
      <c r="L98" s="3"/>
      <c r="M98" s="3"/>
      <c r="N98" s="3"/>
    </row>
    <row r="99" spans="1:253" x14ac:dyDescent="0.3">
      <c r="A99" s="149" t="str">
        <f>+D10</f>
        <v>gennaio - giugno 2020</v>
      </c>
      <c r="B99" s="21"/>
      <c r="C99" s="326"/>
      <c r="D99" s="326"/>
      <c r="E99" s="326"/>
      <c r="F99" s="3"/>
      <c r="G99" s="3"/>
      <c r="H99" s="3"/>
      <c r="I99" s="3"/>
      <c r="J99" s="3"/>
      <c r="K99" s="3"/>
      <c r="L99" s="3"/>
      <c r="M99" s="3"/>
      <c r="N99" s="3"/>
    </row>
    <row r="100" spans="1:253" x14ac:dyDescent="0.3">
      <c r="A100" s="9"/>
      <c r="B100" s="21"/>
      <c r="C100" s="326"/>
      <c r="D100" s="326"/>
      <c r="E100" s="326"/>
      <c r="F100" s="3"/>
      <c r="G100" s="3"/>
      <c r="H100" s="3"/>
      <c r="I100" s="3"/>
      <c r="J100" s="3"/>
      <c r="K100" s="3"/>
      <c r="L100" s="3"/>
      <c r="M100" s="3"/>
      <c r="N100" s="3"/>
    </row>
    <row r="101" spans="1:253" ht="18" customHeight="1" x14ac:dyDescent="0.3">
      <c r="A101" s="9" t="s">
        <v>137</v>
      </c>
      <c r="B101" s="21">
        <f>+$D$18/$D$16*100</f>
        <v>27.895356517244352</v>
      </c>
      <c r="C101" s="159">
        <f>+$D$17/$D$16*100</f>
        <v>178.71521695431181</v>
      </c>
      <c r="D101" s="152">
        <f>+FPLD_tot!F$149/FPLD_tot!F$148*100</f>
        <v>121.94731363599969</v>
      </c>
      <c r="E101" s="152">
        <f>+(FPLD_tot!F$189+ FPLD_tot!F$190)/FPLD_tot!F$194*100</f>
        <v>53.37193501449066</v>
      </c>
      <c r="F101" s="3"/>
      <c r="G101" s="3"/>
      <c r="H101" s="3"/>
      <c r="I101" s="3"/>
      <c r="J101" s="3"/>
      <c r="K101" s="3"/>
      <c r="L101" s="3"/>
      <c r="M101" s="3"/>
      <c r="N101" s="3"/>
    </row>
    <row r="102" spans="1:253" ht="18" customHeight="1" x14ac:dyDescent="0.3">
      <c r="A102" s="9" t="s">
        <v>93</v>
      </c>
      <c r="B102" s="21">
        <f>+$D$24/$D$22*100</f>
        <v>8.2297083427537867</v>
      </c>
      <c r="C102" s="159">
        <f>+$D$23/$D$22*100</f>
        <v>131.81098801718292</v>
      </c>
      <c r="D102" s="152">
        <f>+CDCM!F$149/CDCM!F$148*100</f>
        <v>152.38219213746419</v>
      </c>
      <c r="E102" s="152">
        <f>+(CDCM!F$189+ CDCM!F$190)/CDCM!F$194*100</f>
        <v>48.983907571693827</v>
      </c>
      <c r="F102" s="3"/>
      <c r="G102" s="3"/>
      <c r="H102" s="3"/>
      <c r="I102" s="3"/>
      <c r="J102" s="3"/>
      <c r="K102" s="3"/>
      <c r="L102" s="3"/>
      <c r="M102" s="3"/>
      <c r="N102" s="3"/>
    </row>
    <row r="103" spans="1:253" ht="18" customHeight="1" x14ac:dyDescent="0.3">
      <c r="A103" s="9" t="s">
        <v>95</v>
      </c>
      <c r="B103" s="21">
        <f>+$D$30/$D$28*100</f>
        <v>16.441741113856683</v>
      </c>
      <c r="C103" s="159">
        <f>+$D$29/$D$28*100</f>
        <v>157.71716403725526</v>
      </c>
      <c r="D103" s="152">
        <f>+ART!F$149/ART!F$148*100</f>
        <v>87.776579685141257</v>
      </c>
      <c r="E103" s="152">
        <f>+(ART!F$189+ ART!F$190)/ART!F$194*100</f>
        <v>59.888368246968028</v>
      </c>
      <c r="F103" s="3"/>
      <c r="G103" s="3"/>
      <c r="H103" s="3"/>
      <c r="I103" s="3"/>
      <c r="J103" s="3"/>
      <c r="K103" s="3"/>
      <c r="L103" s="3"/>
      <c r="M103" s="3"/>
      <c r="N103" s="3"/>
    </row>
    <row r="104" spans="1:253" ht="18" customHeight="1" x14ac:dyDescent="0.3">
      <c r="A104" s="9" t="s">
        <v>96</v>
      </c>
      <c r="B104" s="21">
        <f>+$D$36/$D$34*100</f>
        <v>12.618073047858941</v>
      </c>
      <c r="C104" s="159">
        <f>+$D$35/$D$34*100</f>
        <v>102.42443324937027</v>
      </c>
      <c r="D104" s="152">
        <f>+COMM!F$149/COMM!F$148*100</f>
        <v>104.13466252655664</v>
      </c>
      <c r="E104" s="152">
        <f>+(COMM!F$189+ COMM!F$190)/COMM!F$194*100</f>
        <v>57.766925519707527</v>
      </c>
      <c r="F104" s="3"/>
      <c r="G104" s="3"/>
      <c r="H104" s="3"/>
      <c r="I104" s="3"/>
      <c r="J104" s="3"/>
      <c r="K104" s="3"/>
      <c r="L104" s="3"/>
      <c r="M104" s="3"/>
      <c r="N104" s="3"/>
    </row>
    <row r="105" spans="1:253" ht="18" customHeight="1" x14ac:dyDescent="0.3">
      <c r="A105" s="9" t="s">
        <v>136</v>
      </c>
      <c r="B105" s="21">
        <f>+$D$42/$D$40*100</f>
        <v>0.93543235227013466</v>
      </c>
      <c r="C105" s="159" t="s">
        <v>109</v>
      </c>
      <c r="D105" s="152">
        <f>+PARA!F$149/PARA!F$148*100</f>
        <v>76.867963152507684</v>
      </c>
      <c r="E105" s="152">
        <f>+(PARA!F$189+ PARA!F$190)/PARA!F$194*100</f>
        <v>66.938657407407405</v>
      </c>
      <c r="F105" s="3"/>
      <c r="G105" s="3"/>
      <c r="H105" s="3"/>
      <c r="I105" s="3"/>
      <c r="J105" s="3"/>
      <c r="K105" s="3"/>
      <c r="L105" s="3"/>
      <c r="M105" s="3"/>
      <c r="N105" s="3"/>
    </row>
    <row r="106" spans="1:253" ht="18" customHeight="1" x14ac:dyDescent="0.3">
      <c r="A106" s="9" t="s">
        <v>175</v>
      </c>
      <c r="B106" s="21" t="s">
        <v>109</v>
      </c>
      <c r="C106" s="159" t="s">
        <v>109</v>
      </c>
      <c r="D106" s="152" t="e">
        <f>+#REF!/#REF!*100</f>
        <v>#REF!</v>
      </c>
      <c r="E106" s="152" t="e">
        <f>+(#REF! +#REF!)/#REF!*100</f>
        <v>#REF!</v>
      </c>
      <c r="F106" s="3"/>
      <c r="G106" s="3"/>
      <c r="H106" s="3"/>
      <c r="I106" s="3"/>
      <c r="J106" s="3"/>
      <c r="K106" s="3"/>
      <c r="L106" s="3"/>
      <c r="M106" s="3"/>
      <c r="N106" s="3"/>
    </row>
    <row r="107" spans="1:253" ht="22.5" customHeight="1" x14ac:dyDescent="0.3">
      <c r="A107" s="50"/>
      <c r="B107" s="153"/>
      <c r="C107" s="154"/>
      <c r="D107" s="154"/>
      <c r="E107" s="154"/>
      <c r="F107" s="3"/>
      <c r="G107" s="3"/>
      <c r="H107" s="3"/>
      <c r="I107" s="3"/>
      <c r="J107" s="3"/>
      <c r="K107" s="3"/>
      <c r="L107" s="3"/>
      <c r="M107" s="3"/>
      <c r="N107" s="3"/>
    </row>
    <row r="108" spans="1:253" s="3" customFormat="1" ht="20.25" customHeight="1" x14ac:dyDescent="0.3">
      <c r="A108" s="155" t="s">
        <v>42</v>
      </c>
      <c r="B108" s="156">
        <f>+$D$56/$D$54*100</f>
        <v>12.303636363636365</v>
      </c>
      <c r="C108" s="157">
        <f>+$D$55*100/$D$54</f>
        <v>88.791818181818186</v>
      </c>
      <c r="D108" s="157" t="e">
        <f>+(FPLD_tot!F$149+CDCM!F$149+ART!F$149+COMM!F$149+PARA!F$149+#REF!)/+(FPLD_tot!F$148+CDCM!F$148+ART!F$148+COMM!F$148+PARA!F$148+#REF!)*100</f>
        <v>#REF!</v>
      </c>
      <c r="E108" s="157" t="e">
        <f>+((FPLD_tot!F$189+ FPLD_tot!F$190)+(CDCM!F$189+ CDCM!F$190)+(ART!F$189+ ART!F$190)+(COMM!F$189+ COMM!F$190)+(PARA!F$189+ PARA!F$190)+(#REF! +#REF!))/(FPLD_tot!F$194+CDCM!F$194+ART!F$194+COMM!F$194+PARA!F$194+#REF!)*100</f>
        <v>#REF!</v>
      </c>
      <c r="K108" s="1"/>
    </row>
    <row r="109" spans="1:253" s="143" customFormat="1" ht="7.5" customHeight="1" x14ac:dyDescent="0.3">
      <c r="A109" s="160"/>
      <c r="B109" s="161"/>
      <c r="C109" s="162"/>
      <c r="D109" s="163"/>
      <c r="E109" s="163"/>
      <c r="F109" s="3"/>
      <c r="G109" s="3"/>
      <c r="H109" s="3"/>
      <c r="I109" s="3"/>
      <c r="J109" s="3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</row>
    <row r="110" spans="1:253" x14ac:dyDescent="0.3">
      <c r="F110" s="3"/>
      <c r="G110" s="3"/>
      <c r="H110" s="3"/>
      <c r="I110" s="3"/>
      <c r="J110" s="3"/>
    </row>
    <row r="111" spans="1:253" x14ac:dyDescent="0.3">
      <c r="F111" s="3"/>
      <c r="G111" s="3"/>
      <c r="H111" s="3"/>
      <c r="I111" s="3"/>
      <c r="J111" s="3"/>
    </row>
    <row r="112" spans="1:253" x14ac:dyDescent="0.3">
      <c r="F112" s="3"/>
      <c r="G112" s="3"/>
      <c r="H112" s="3"/>
      <c r="I112" s="3"/>
      <c r="J112" s="3"/>
    </row>
    <row r="113" spans="6:31" ht="7.5" customHeight="1" x14ac:dyDescent="0.3">
      <c r="F113" s="3"/>
      <c r="G113" s="3"/>
      <c r="H113" s="3"/>
      <c r="I113" s="3"/>
      <c r="J113" s="3"/>
    </row>
    <row r="114" spans="6:31" x14ac:dyDescent="0.3">
      <c r="F114" s="3"/>
      <c r="G114" s="3"/>
      <c r="H114" s="3"/>
      <c r="I114" s="3"/>
      <c r="J114" s="3"/>
    </row>
    <row r="115" spans="6:31" ht="6" customHeight="1" x14ac:dyDescent="0.3">
      <c r="F115" s="3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6:31" x14ac:dyDescent="0.3">
      <c r="F116" s="3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6:31" ht="6.75" customHeight="1" x14ac:dyDescent="0.3">
      <c r="F117" s="3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6:31" ht="6.75" customHeight="1" x14ac:dyDescent="0.3">
      <c r="F118" s="3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6:31" ht="6.75" customHeight="1" x14ac:dyDescent="0.3">
      <c r="F119" s="3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6:31" ht="16.899999999999999" customHeight="1" x14ac:dyDescent="0.3">
      <c r="F120" s="3"/>
      <c r="G120" s="3"/>
      <c r="H120" s="3"/>
      <c r="I120" s="3"/>
      <c r="J120" s="3"/>
      <c r="K120" s="3"/>
      <c r="L120" s="3"/>
      <c r="M120" s="3"/>
      <c r="N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6:31" ht="16.899999999999999" customHeight="1" x14ac:dyDescent="0.3">
      <c r="F121" s="3"/>
      <c r="G121" s="3"/>
      <c r="H121" s="3"/>
      <c r="I121" s="3"/>
      <c r="J121" s="3"/>
      <c r="K121" s="3"/>
      <c r="L121" s="3"/>
      <c r="M121" s="3"/>
      <c r="N121" s="3"/>
      <c r="P121" s="93"/>
      <c r="Q121" s="93"/>
      <c r="R121" s="93"/>
      <c r="S121" s="93"/>
      <c r="T121" s="3"/>
      <c r="U121" s="3"/>
      <c r="V121" s="3"/>
      <c r="W121" s="3"/>
      <c r="X121" s="3"/>
      <c r="Y121" s="3"/>
    </row>
    <row r="122" spans="6:31" ht="16.899999999999999" customHeight="1" x14ac:dyDescent="0.3">
      <c r="F122" s="3"/>
      <c r="G122" s="3"/>
      <c r="H122" s="3"/>
      <c r="I122" s="3"/>
      <c r="J122" s="3"/>
      <c r="K122" s="3"/>
      <c r="L122" s="3"/>
      <c r="M122" s="3"/>
      <c r="N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6:31" ht="16.899999999999999" customHeight="1" x14ac:dyDescent="0.3">
      <c r="F123" s="3"/>
      <c r="G123" s="3"/>
      <c r="H123" s="3"/>
      <c r="I123" s="3"/>
      <c r="J123" s="3"/>
      <c r="K123" s="3"/>
      <c r="L123" s="3"/>
      <c r="M123" s="3"/>
      <c r="N123" s="3"/>
      <c r="P123" s="46"/>
      <c r="Q123" s="93"/>
      <c r="R123" s="46"/>
      <c r="S123" s="93"/>
      <c r="T123" s="46"/>
      <c r="U123" s="93"/>
      <c r="V123" s="3"/>
      <c r="W123" s="3"/>
      <c r="X123" s="3"/>
      <c r="Y123" s="3"/>
    </row>
    <row r="124" spans="6:31" ht="16.899999999999999" customHeight="1" x14ac:dyDescent="0.3">
      <c r="F124" s="3"/>
      <c r="G124" s="3"/>
      <c r="H124" s="3"/>
      <c r="I124" s="3"/>
      <c r="J124" s="3"/>
      <c r="K124" s="3"/>
      <c r="L124" s="3"/>
      <c r="M124" s="3"/>
      <c r="N124" s="3"/>
      <c r="P124" s="46"/>
      <c r="Q124" s="93"/>
      <c r="R124" s="46"/>
      <c r="S124" s="93"/>
      <c r="T124" s="46"/>
      <c r="U124" s="93"/>
      <c r="V124" s="3"/>
      <c r="W124" s="3"/>
      <c r="X124" s="3"/>
      <c r="Y124" s="3"/>
    </row>
    <row r="125" spans="6:31" ht="16.899999999999999" customHeight="1" x14ac:dyDescent="0.3">
      <c r="K125" s="3"/>
      <c r="L125" s="3"/>
      <c r="M125" s="3"/>
      <c r="N125" s="3"/>
      <c r="O125" s="3"/>
      <c r="P125" s="3"/>
      <c r="Q125" s="3"/>
      <c r="R125" s="3"/>
      <c r="S125" s="3"/>
      <c r="T125" s="3"/>
      <c r="V125" s="46"/>
      <c r="W125" s="93"/>
      <c r="X125" s="46"/>
      <c r="Y125" s="93"/>
      <c r="Z125" s="46"/>
      <c r="AA125" s="93"/>
      <c r="AB125" s="3"/>
      <c r="AC125" s="3"/>
      <c r="AD125" s="3"/>
      <c r="AE125" s="3"/>
    </row>
    <row r="126" spans="6:31" ht="16.899999999999999" customHeight="1" x14ac:dyDescent="0.3">
      <c r="K126" s="3"/>
      <c r="L126" s="3"/>
      <c r="M126" s="3"/>
      <c r="N126" s="3"/>
      <c r="O126" s="3"/>
      <c r="P126" s="3"/>
      <c r="Q126" s="3"/>
      <c r="R126" s="3"/>
      <c r="S126" s="3"/>
      <c r="T126" s="3"/>
      <c r="V126" s="46"/>
      <c r="W126" s="93"/>
      <c r="X126" s="46"/>
      <c r="Y126" s="93"/>
      <c r="Z126" s="46"/>
      <c r="AA126" s="93"/>
      <c r="AB126" s="3"/>
      <c r="AC126" s="3"/>
      <c r="AD126" s="3"/>
      <c r="AE126" s="3"/>
    </row>
    <row r="127" spans="6:31" ht="16.899999999999999" customHeight="1" x14ac:dyDescent="0.3">
      <c r="K127" s="3"/>
      <c r="L127" s="3"/>
      <c r="M127" s="3"/>
      <c r="N127" s="3"/>
      <c r="O127" s="3"/>
      <c r="P127" s="3"/>
      <c r="Q127" s="3"/>
      <c r="R127" s="3"/>
      <c r="S127" s="3"/>
      <c r="T127" s="3"/>
      <c r="V127" s="93"/>
      <c r="W127" s="3"/>
      <c r="X127" s="3"/>
      <c r="Y127" s="3"/>
      <c r="Z127" s="3"/>
      <c r="AA127" s="3"/>
      <c r="AB127" s="3"/>
      <c r="AC127" s="3"/>
      <c r="AD127" s="3"/>
      <c r="AE127" s="3"/>
    </row>
    <row r="128" spans="6:31" ht="16.899999999999999" customHeight="1" x14ac:dyDescent="0.3">
      <c r="L128" s="3"/>
      <c r="M128" s="3"/>
      <c r="N128" s="3"/>
      <c r="O128" s="3"/>
      <c r="P128" s="3"/>
      <c r="Q128" s="3"/>
      <c r="R128" s="3"/>
      <c r="S128" s="3"/>
      <c r="T128" s="3"/>
      <c r="V128" s="3"/>
      <c r="W128" s="93"/>
      <c r="X128" s="3"/>
      <c r="Y128" s="93"/>
      <c r="Z128" s="3"/>
      <c r="AA128" s="93"/>
      <c r="AB128" s="3"/>
      <c r="AC128" s="3"/>
      <c r="AD128" s="3"/>
      <c r="AE128" s="3"/>
    </row>
    <row r="129" spans="12:31" ht="16.899999999999999" customHeight="1" x14ac:dyDescent="0.3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2:31" ht="16.899999999999999" customHeight="1" x14ac:dyDescent="0.3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2:31" ht="16.899999999999999" customHeight="1" x14ac:dyDescent="0.3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2:31" ht="16.899999999999999" customHeight="1" x14ac:dyDescent="0.3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2:31" ht="16.899999999999999" customHeight="1" x14ac:dyDescent="0.3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2:31" ht="16.899999999999999" customHeight="1" x14ac:dyDescent="0.3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2:31" ht="16.899999999999999" customHeight="1" x14ac:dyDescent="0.3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2:31" ht="16.899999999999999" customHeight="1" x14ac:dyDescent="0.3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2:31" ht="16.899999999999999" customHeight="1" x14ac:dyDescent="0.3">
      <c r="L137" s="3"/>
      <c r="M137" s="3"/>
      <c r="N137" s="3"/>
      <c r="O137" s="3"/>
      <c r="P137" s="3"/>
      <c r="Q137" s="3"/>
      <c r="R137" s="3"/>
      <c r="S137" s="3"/>
      <c r="T137" s="3"/>
      <c r="U137" s="11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2:31" ht="16.899999999999999" customHeight="1" x14ac:dyDescent="0.3"/>
    <row r="139" spans="12:31" ht="16.899999999999999" customHeight="1" x14ac:dyDescent="0.3"/>
    <row r="140" spans="12:31" ht="16.899999999999999" customHeight="1" x14ac:dyDescent="0.3"/>
    <row r="141" spans="12:31" ht="16.899999999999999" customHeight="1" x14ac:dyDescent="0.3"/>
    <row r="142" spans="12:31" ht="16.899999999999999" customHeight="1" x14ac:dyDescent="0.3"/>
    <row r="143" spans="12:31" ht="16.899999999999999" customHeight="1" x14ac:dyDescent="0.3"/>
    <row r="144" spans="12:31" ht="16.899999999999999" customHeight="1" x14ac:dyDescent="0.3"/>
    <row r="145" ht="16.899999999999999" customHeight="1" x14ac:dyDescent="0.3"/>
    <row r="146" ht="16.899999999999999" customHeight="1" x14ac:dyDescent="0.3"/>
    <row r="147" ht="16.899999999999999" customHeight="1" x14ac:dyDescent="0.3"/>
    <row r="148" ht="16.899999999999999" customHeight="1" x14ac:dyDescent="0.3"/>
    <row r="149" ht="16.899999999999999" customHeight="1" x14ac:dyDescent="0.3"/>
  </sheetData>
  <mergeCells count="23">
    <mergeCell ref="F1:K1"/>
    <mergeCell ref="F38:K39"/>
    <mergeCell ref="F40:K40"/>
    <mergeCell ref="F3:I3"/>
    <mergeCell ref="B1:E1"/>
    <mergeCell ref="G10:H10"/>
    <mergeCell ref="I10:J10"/>
    <mergeCell ref="A3:E3"/>
    <mergeCell ref="A5:E5"/>
    <mergeCell ref="A7:E7"/>
    <mergeCell ref="A80:A84"/>
    <mergeCell ref="B10:C10"/>
    <mergeCell ref="D10:E10"/>
    <mergeCell ref="A60:C60"/>
    <mergeCell ref="B72:E72"/>
    <mergeCell ref="A74:E74"/>
    <mergeCell ref="A76:E76"/>
    <mergeCell ref="G63:H63"/>
    <mergeCell ref="I63:J63"/>
    <mergeCell ref="F5:K5"/>
    <mergeCell ref="B63:C63"/>
    <mergeCell ref="D63:E63"/>
    <mergeCell ref="B61:E6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pageOrder="overThenDown" orientation="portrait" r:id="rId1"/>
  <headerFooter alignWithMargins="0">
    <oddFooter>&amp;CCoordinamento Generale Statistico Attuariale&amp;R&amp;P</oddFooter>
  </headerFooter>
  <rowBreaks count="1" manualBreakCount="1">
    <brk id="71" max="16383" man="1"/>
  </rowBreaks>
  <ignoredErrors>
    <ignoredError sqref="C69 D68:D6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F60"/>
  <sheetViews>
    <sheetView showGridLines="0" topLeftCell="A10" zoomScale="50" zoomScaleNormal="50" zoomScaleSheetLayoutView="50" workbookViewId="0">
      <selection activeCell="B27" sqref="B27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58" t="s">
        <v>156</v>
      </c>
      <c r="B1" s="384" t="s">
        <v>132</v>
      </c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5.5" x14ac:dyDescent="0.3">
      <c r="A2" s="62"/>
      <c r="B2" s="389" t="s">
        <v>185</v>
      </c>
      <c r="C2" s="389"/>
      <c r="D2" s="389"/>
      <c r="E2" s="389"/>
      <c r="F2" s="389"/>
      <c r="G2" s="389"/>
      <c r="H2" s="389"/>
      <c r="I2" s="389"/>
      <c r="J2" s="389"/>
      <c r="K2" s="389"/>
    </row>
    <row r="3" spans="1:11" x14ac:dyDescent="0.3">
      <c r="A3" s="384" t="s">
        <v>186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1" ht="10.5" customHeight="1" x14ac:dyDescent="0.3">
      <c r="A4" s="62"/>
      <c r="B4" s="58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95" t="str">
        <f>+Riepilogo!$A$5</f>
        <v>Rilevazione al 02/07/2020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1" ht="8.25" customHeight="1" x14ac:dyDescent="0.3">
      <c r="A6" s="45"/>
      <c r="B6" s="2"/>
      <c r="C6" s="64"/>
      <c r="D6" s="64"/>
      <c r="E6" s="64"/>
      <c r="F6" s="2"/>
      <c r="G6" s="2"/>
      <c r="H6" s="2"/>
      <c r="I6" s="2"/>
      <c r="J6" s="2"/>
      <c r="K6" s="2"/>
    </row>
    <row r="7" spans="1:11" x14ac:dyDescent="0.3">
      <c r="A7" s="390" t="s">
        <v>187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</row>
    <row r="8" spans="1:11" ht="6" customHeight="1" x14ac:dyDescent="0.3">
      <c r="A8" s="3"/>
      <c r="B8" s="64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85" t="s">
        <v>80</v>
      </c>
      <c r="B9" s="164"/>
      <c r="C9" s="164"/>
      <c r="D9" s="166"/>
      <c r="E9" s="164"/>
      <c r="F9" s="166"/>
      <c r="G9" s="164"/>
      <c r="H9" s="166"/>
      <c r="I9" s="164"/>
      <c r="J9" s="166"/>
      <c r="K9" s="165"/>
    </row>
    <row r="10" spans="1:11" x14ac:dyDescent="0.3">
      <c r="A10" s="386"/>
      <c r="B10" s="393" t="s">
        <v>91</v>
      </c>
      <c r="C10" s="394"/>
      <c r="D10" s="391" t="s">
        <v>167</v>
      </c>
      <c r="E10" s="392"/>
      <c r="F10" s="391" t="s">
        <v>40</v>
      </c>
      <c r="G10" s="392"/>
      <c r="H10" s="391" t="s">
        <v>41</v>
      </c>
      <c r="I10" s="392"/>
      <c r="J10" s="391" t="s">
        <v>53</v>
      </c>
      <c r="K10" s="392"/>
    </row>
    <row r="11" spans="1:11" x14ac:dyDescent="0.3">
      <c r="A11" s="386"/>
      <c r="B11" s="167" t="s">
        <v>71</v>
      </c>
      <c r="C11" s="168"/>
      <c r="D11" s="84"/>
      <c r="E11" s="168"/>
      <c r="F11" s="84"/>
      <c r="G11" s="168"/>
      <c r="H11" s="84"/>
      <c r="I11" s="84"/>
      <c r="J11" s="219"/>
      <c r="K11" s="168"/>
    </row>
    <row r="12" spans="1:11" x14ac:dyDescent="0.3">
      <c r="A12" s="386"/>
      <c r="B12" s="12" t="s">
        <v>38</v>
      </c>
      <c r="C12" s="79" t="s">
        <v>43</v>
      </c>
      <c r="D12" s="79" t="s">
        <v>38</v>
      </c>
      <c r="E12" s="79" t="s">
        <v>43</v>
      </c>
      <c r="F12" s="79" t="s">
        <v>38</v>
      </c>
      <c r="G12" s="79" t="s">
        <v>43</v>
      </c>
      <c r="H12" s="79" t="s">
        <v>38</v>
      </c>
      <c r="I12" s="79" t="s">
        <v>43</v>
      </c>
      <c r="J12" s="79" t="s">
        <v>38</v>
      </c>
      <c r="K12" s="79" t="s">
        <v>43</v>
      </c>
    </row>
    <row r="13" spans="1:11" x14ac:dyDescent="0.3">
      <c r="A13" s="387"/>
      <c r="B13" s="168"/>
      <c r="C13" s="169" t="s">
        <v>39</v>
      </c>
      <c r="D13" s="83"/>
      <c r="E13" s="169" t="s">
        <v>39</v>
      </c>
      <c r="F13" s="83"/>
      <c r="G13" s="169" t="s">
        <v>39</v>
      </c>
      <c r="H13" s="83"/>
      <c r="I13" s="169" t="s">
        <v>39</v>
      </c>
      <c r="J13" s="83"/>
      <c r="K13" s="169" t="s">
        <v>39</v>
      </c>
    </row>
    <row r="14" spans="1:11" x14ac:dyDescent="0.3">
      <c r="A14" s="242"/>
      <c r="B14" s="232"/>
      <c r="C14" s="243"/>
      <c r="D14" s="232"/>
      <c r="E14" s="243"/>
      <c r="F14" s="232"/>
      <c r="G14" s="243"/>
      <c r="H14" s="232"/>
      <c r="I14" s="243"/>
      <c r="J14" s="232"/>
      <c r="K14" s="243"/>
    </row>
    <row r="15" spans="1:11" x14ac:dyDescent="0.3">
      <c r="A15" s="171" t="str">
        <f>+Riepilogo!B10</f>
        <v>ANNO 2019</v>
      </c>
      <c r="B15" s="35"/>
      <c r="C15" s="17"/>
      <c r="D15" s="35"/>
      <c r="E15" s="17"/>
      <c r="F15" s="35"/>
      <c r="G15" s="17"/>
      <c r="H15" s="35"/>
      <c r="I15" s="17"/>
      <c r="J15" s="35"/>
      <c r="K15" s="17"/>
    </row>
    <row r="16" spans="1:11" x14ac:dyDescent="0.3">
      <c r="A16" s="170"/>
      <c r="B16" s="35"/>
      <c r="C16" s="17"/>
      <c r="D16" s="35"/>
      <c r="E16" s="17"/>
      <c r="F16" s="35"/>
      <c r="G16" s="17"/>
      <c r="H16" s="35"/>
      <c r="I16" s="17"/>
      <c r="J16" s="35"/>
      <c r="K16" s="17"/>
    </row>
    <row r="17" spans="1:214" x14ac:dyDescent="0.3">
      <c r="A17" s="170" t="s">
        <v>44</v>
      </c>
      <c r="B17" s="92">
        <v>7360</v>
      </c>
      <c r="C17" s="91">
        <v>1207</v>
      </c>
      <c r="D17" s="92">
        <v>18507</v>
      </c>
      <c r="E17" s="91">
        <v>2054</v>
      </c>
      <c r="F17" s="92">
        <v>8735</v>
      </c>
      <c r="G17" s="91">
        <v>755</v>
      </c>
      <c r="H17" s="92">
        <v>33602</v>
      </c>
      <c r="I17" s="91">
        <v>769</v>
      </c>
      <c r="J17" s="92">
        <v>68204</v>
      </c>
      <c r="K17" s="91">
        <v>1163</v>
      </c>
    </row>
    <row r="18" spans="1:214" x14ac:dyDescent="0.3">
      <c r="A18" s="170" t="s">
        <v>45</v>
      </c>
      <c r="B18" s="92">
        <v>3340</v>
      </c>
      <c r="C18" s="91">
        <v>974</v>
      </c>
      <c r="D18" s="92">
        <v>46154</v>
      </c>
      <c r="E18" s="91">
        <v>1984</v>
      </c>
      <c r="F18" s="92">
        <v>9296</v>
      </c>
      <c r="G18" s="91">
        <v>734</v>
      </c>
      <c r="H18" s="92">
        <v>29534</v>
      </c>
      <c r="I18" s="91">
        <v>767</v>
      </c>
      <c r="J18" s="92">
        <v>88324</v>
      </c>
      <c r="K18" s="91">
        <v>1407</v>
      </c>
    </row>
    <row r="19" spans="1:214" x14ac:dyDescent="0.3">
      <c r="A19" s="170" t="s">
        <v>46</v>
      </c>
      <c r="B19" s="92">
        <v>13418</v>
      </c>
      <c r="C19" s="91">
        <v>1082</v>
      </c>
      <c r="D19" s="92">
        <v>35269</v>
      </c>
      <c r="E19" s="91">
        <v>2219</v>
      </c>
      <c r="F19" s="92">
        <v>7400</v>
      </c>
      <c r="G19" s="91">
        <v>742</v>
      </c>
      <c r="H19" s="92">
        <v>27901</v>
      </c>
      <c r="I19" s="91">
        <v>782</v>
      </c>
      <c r="J19" s="92">
        <v>83988</v>
      </c>
      <c r="K19" s="91">
        <v>1430</v>
      </c>
    </row>
    <row r="20" spans="1:214" x14ac:dyDescent="0.3">
      <c r="A20" s="170" t="s">
        <v>47</v>
      </c>
      <c r="B20" s="92">
        <v>14072</v>
      </c>
      <c r="C20" s="91">
        <v>1021</v>
      </c>
      <c r="D20" s="92">
        <v>30458</v>
      </c>
      <c r="E20" s="91">
        <v>2159</v>
      </c>
      <c r="F20" s="92">
        <v>8921</v>
      </c>
      <c r="G20" s="91">
        <v>731</v>
      </c>
      <c r="H20" s="92">
        <v>26744</v>
      </c>
      <c r="I20" s="91">
        <v>795</v>
      </c>
      <c r="J20" s="92">
        <v>80195</v>
      </c>
      <c r="K20" s="91">
        <v>1346</v>
      </c>
    </row>
    <row r="21" spans="1:214" x14ac:dyDescent="0.3">
      <c r="A21" s="170"/>
      <c r="B21" s="92"/>
      <c r="C21" s="91"/>
      <c r="D21" s="92"/>
      <c r="E21" s="91"/>
      <c r="F21" s="92"/>
      <c r="G21" s="91"/>
      <c r="H21" s="92"/>
      <c r="I21" s="91"/>
      <c r="J21" s="92"/>
      <c r="K21" s="91"/>
    </row>
    <row r="22" spans="1:214" s="175" customFormat="1" x14ac:dyDescent="0.3">
      <c r="A22" s="172" t="s">
        <v>48</v>
      </c>
      <c r="B22" s="221">
        <v>38190</v>
      </c>
      <c r="C22" s="222">
        <v>1074</v>
      </c>
      <c r="D22" s="221">
        <v>130388</v>
      </c>
      <c r="E22" s="222">
        <v>2098</v>
      </c>
      <c r="F22" s="221">
        <v>34352</v>
      </c>
      <c r="G22" s="222">
        <v>740</v>
      </c>
      <c r="H22" s="221">
        <v>117781</v>
      </c>
      <c r="I22" s="222">
        <v>777</v>
      </c>
      <c r="J22" s="221">
        <v>320711</v>
      </c>
      <c r="K22" s="222">
        <v>1346</v>
      </c>
    </row>
    <row r="23" spans="1:214" x14ac:dyDescent="0.3">
      <c r="A23" s="170"/>
      <c r="B23" s="92"/>
      <c r="C23" s="91"/>
      <c r="D23" s="92"/>
      <c r="E23" s="91"/>
      <c r="F23" s="92"/>
      <c r="G23" s="91"/>
      <c r="H23" s="92"/>
      <c r="I23" s="91"/>
      <c r="J23" s="92"/>
      <c r="K23" s="91"/>
    </row>
    <row r="24" spans="1:214" x14ac:dyDescent="0.3">
      <c r="A24" s="171" t="str">
        <f>+CONCATENATE("ANNO ",RIGHT(Riepilogo!D10,4))</f>
        <v>ANNO 2020</v>
      </c>
      <c r="B24" s="92"/>
      <c r="C24" s="91"/>
      <c r="D24" s="92"/>
      <c r="E24" s="91"/>
      <c r="F24" s="92"/>
      <c r="G24" s="91"/>
      <c r="H24" s="92"/>
      <c r="I24" s="91"/>
      <c r="J24" s="92"/>
      <c r="K24" s="91"/>
    </row>
    <row r="25" spans="1:214" x14ac:dyDescent="0.3">
      <c r="A25" s="170"/>
      <c r="B25" s="92"/>
      <c r="C25" s="91"/>
      <c r="D25" s="92"/>
      <c r="E25" s="91"/>
      <c r="F25" s="92"/>
      <c r="G25" s="91"/>
      <c r="H25" s="92"/>
      <c r="I25" s="91"/>
      <c r="J25" s="92"/>
      <c r="K25" s="91"/>
    </row>
    <row r="26" spans="1:214" x14ac:dyDescent="0.3">
      <c r="A26" s="170" t="s">
        <v>44</v>
      </c>
      <c r="B26" s="92">
        <v>18664</v>
      </c>
      <c r="C26" s="91">
        <v>1082</v>
      </c>
      <c r="D26" s="92">
        <v>36990</v>
      </c>
      <c r="E26" s="91">
        <v>2183</v>
      </c>
      <c r="F26" s="92">
        <v>6985</v>
      </c>
      <c r="G26" s="91">
        <v>747</v>
      </c>
      <c r="H26" s="92">
        <v>28835</v>
      </c>
      <c r="I26" s="91">
        <v>806</v>
      </c>
      <c r="J26" s="92">
        <v>91474</v>
      </c>
      <c r="K26" s="91">
        <v>1414</v>
      </c>
    </row>
    <row r="27" spans="1:214" x14ac:dyDescent="0.3">
      <c r="A27" s="170" t="s">
        <v>45</v>
      </c>
      <c r="B27" s="92">
        <v>16159</v>
      </c>
      <c r="C27" s="91">
        <v>1115</v>
      </c>
      <c r="D27" s="92">
        <v>25244</v>
      </c>
      <c r="E27" s="91">
        <v>2149</v>
      </c>
      <c r="F27" s="92">
        <v>2729</v>
      </c>
      <c r="G27" s="91">
        <v>763</v>
      </c>
      <c r="H27" s="92">
        <v>30708</v>
      </c>
      <c r="I27" s="91">
        <v>863</v>
      </c>
      <c r="J27" s="92">
        <v>74840</v>
      </c>
      <c r="K27" s="91">
        <v>1348</v>
      </c>
    </row>
    <row r="28" spans="1:214" x14ac:dyDescent="0.3">
      <c r="A28" s="170" t="s">
        <v>46</v>
      </c>
      <c r="B28" s="92">
        <v>0</v>
      </c>
      <c r="C28" s="91">
        <v>0</v>
      </c>
      <c r="D28" s="92">
        <v>0</v>
      </c>
      <c r="E28" s="91">
        <v>0</v>
      </c>
      <c r="F28" s="92">
        <v>0</v>
      </c>
      <c r="G28" s="91">
        <v>0</v>
      </c>
      <c r="H28" s="92">
        <v>0</v>
      </c>
      <c r="I28" s="91">
        <v>0</v>
      </c>
      <c r="J28" s="92">
        <v>0</v>
      </c>
      <c r="K28" s="91">
        <v>0</v>
      </c>
    </row>
    <row r="29" spans="1:214" x14ac:dyDescent="0.3">
      <c r="A29" s="170" t="s">
        <v>47</v>
      </c>
      <c r="B29" s="92">
        <v>0</v>
      </c>
      <c r="C29" s="91">
        <v>0</v>
      </c>
      <c r="D29" s="92">
        <v>0</v>
      </c>
      <c r="E29" s="91">
        <v>0</v>
      </c>
      <c r="F29" s="92">
        <v>0</v>
      </c>
      <c r="G29" s="91">
        <v>0</v>
      </c>
      <c r="H29" s="92">
        <v>0</v>
      </c>
      <c r="I29" s="91">
        <v>0</v>
      </c>
      <c r="J29" s="92">
        <v>0</v>
      </c>
      <c r="K29" s="91">
        <v>0</v>
      </c>
    </row>
    <row r="30" spans="1:214" x14ac:dyDescent="0.3">
      <c r="A30" s="170"/>
      <c r="B30" s="92"/>
      <c r="C30" s="91"/>
      <c r="D30" s="92"/>
      <c r="E30" s="91"/>
      <c r="F30" s="92"/>
      <c r="G30" s="91"/>
      <c r="H30" s="92"/>
      <c r="I30" s="91"/>
      <c r="J30" s="92"/>
      <c r="K30" s="91"/>
    </row>
    <row r="31" spans="1:214" s="5" customFormat="1" x14ac:dyDescent="0.3">
      <c r="A31" s="176" t="s">
        <v>48</v>
      </c>
      <c r="B31" s="221">
        <v>34823</v>
      </c>
      <c r="C31" s="222">
        <v>1097</v>
      </c>
      <c r="D31" s="221">
        <v>62234</v>
      </c>
      <c r="E31" s="222">
        <v>2169</v>
      </c>
      <c r="F31" s="221">
        <v>9714</v>
      </c>
      <c r="G31" s="222">
        <v>752</v>
      </c>
      <c r="H31" s="221">
        <v>59543</v>
      </c>
      <c r="I31" s="222">
        <v>835</v>
      </c>
      <c r="J31" s="221">
        <v>166314</v>
      </c>
      <c r="K31" s="222">
        <v>1384</v>
      </c>
    </row>
    <row r="32" spans="1:214" s="143" customFormat="1" x14ac:dyDescent="0.3">
      <c r="A32" s="388" t="s">
        <v>172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177" t="s">
        <v>50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B1:K1"/>
    <mergeCell ref="A9:A13"/>
    <mergeCell ref="A32:K32"/>
    <mergeCell ref="B2:K2"/>
    <mergeCell ref="A3:K3"/>
    <mergeCell ref="A7:K7"/>
    <mergeCell ref="D10:E10"/>
    <mergeCell ref="B10:C10"/>
    <mergeCell ref="F10:G10"/>
    <mergeCell ref="H10:I10"/>
    <mergeCell ref="J10:K10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ignoredErrors>
    <ignoredError sqref="B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L281"/>
  <sheetViews>
    <sheetView showGridLines="0" view="pageBreakPreview" topLeftCell="A28" zoomScale="50" zoomScaleNormal="50" zoomScaleSheetLayoutView="50" workbookViewId="0">
      <selection activeCell="A6" sqref="A6:F6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58" t="s">
        <v>157</v>
      </c>
      <c r="B1" s="384" t="str">
        <f>+TrimFPLD_tot!B1</f>
        <v>FONDO PENSIONI LAVORATORI DIPENDENTI NEL COMPLESSO</v>
      </c>
      <c r="C1" s="384"/>
      <c r="D1" s="384"/>
      <c r="E1" s="384"/>
      <c r="F1" s="384"/>
      <c r="G1" s="384" t="str">
        <f>+B1</f>
        <v>FONDO PENSIONI LAVORATORI DIPENDENTI NEL COMPLESSO</v>
      </c>
      <c r="H1" s="384"/>
      <c r="I1" s="384"/>
      <c r="J1" s="384"/>
      <c r="K1" s="384"/>
      <c r="L1" s="384"/>
    </row>
    <row r="2" spans="1:12" ht="15.5" x14ac:dyDescent="0.35">
      <c r="A2" s="58"/>
      <c r="B2" s="407" t="str">
        <f>+TrimFPLD_tot!B2</f>
        <v xml:space="preserve"> (compresi i trattamenti degli ex Enti creditizi e delle contabilità separate)</v>
      </c>
      <c r="C2" s="407"/>
      <c r="D2" s="407"/>
      <c r="E2" s="407"/>
      <c r="F2" s="407"/>
      <c r="G2" s="398" t="str">
        <f>+B2</f>
        <v xml:space="preserve"> (compresi i trattamenti degli ex Enti creditizi e delle contabilità separate)</v>
      </c>
      <c r="H2" s="398"/>
      <c r="I2" s="398"/>
      <c r="J2" s="398"/>
      <c r="K2" s="398"/>
      <c r="L2" s="398"/>
    </row>
    <row r="4" spans="1:12" ht="15" customHeight="1" x14ac:dyDescent="0.3">
      <c r="A4" s="397" t="s">
        <v>73</v>
      </c>
      <c r="B4" s="397"/>
      <c r="C4" s="397"/>
      <c r="D4" s="397"/>
      <c r="E4" s="397"/>
      <c r="F4" s="397"/>
      <c r="G4" s="408" t="s">
        <v>129</v>
      </c>
      <c r="H4" s="408"/>
      <c r="I4" s="408"/>
      <c r="J4" s="408"/>
      <c r="K4" s="408"/>
      <c r="L4" s="408"/>
    </row>
    <row r="5" spans="1:12" x14ac:dyDescent="0.3">
      <c r="A5" s="58"/>
      <c r="B5" s="59"/>
      <c r="C5" s="59"/>
      <c r="D5" s="59"/>
      <c r="E5" s="59"/>
      <c r="F5" s="59"/>
    </row>
    <row r="6" spans="1:12" x14ac:dyDescent="0.3">
      <c r="A6" s="370" t="str">
        <f>+Riepilogo!$A$5</f>
        <v>Rilevazione al 02/07/2020</v>
      </c>
      <c r="B6" s="370"/>
      <c r="C6" s="370"/>
      <c r="D6" s="370"/>
      <c r="E6" s="370"/>
      <c r="F6" s="370"/>
      <c r="G6" s="395" t="str">
        <f>+Riepilogo!$A$5</f>
        <v>Rilevazione al 02/07/2020</v>
      </c>
      <c r="H6" s="395"/>
      <c r="I6" s="395"/>
      <c r="J6" s="395"/>
      <c r="K6" s="395"/>
      <c r="L6" s="395"/>
    </row>
    <row r="7" spans="1:12" x14ac:dyDescent="0.3">
      <c r="A7" s="58"/>
      <c r="B7" s="180"/>
      <c r="C7" s="181"/>
      <c r="D7" s="182"/>
      <c r="E7" s="179"/>
      <c r="F7" s="2"/>
    </row>
    <row r="8" spans="1:12" x14ac:dyDescent="0.3">
      <c r="B8" s="2"/>
      <c r="C8" s="181"/>
      <c r="D8" s="2"/>
      <c r="E8" s="2"/>
      <c r="F8" s="2"/>
      <c r="G8" s="409" t="str">
        <f>+B31</f>
        <v>Decorrenti gennaio - giugno 2020</v>
      </c>
      <c r="H8" s="409"/>
      <c r="I8" s="409"/>
      <c r="J8" s="409"/>
      <c r="K8" s="409"/>
      <c r="L8" s="409"/>
    </row>
    <row r="9" spans="1:12" x14ac:dyDescent="0.3">
      <c r="A9" s="220"/>
      <c r="B9" s="183"/>
      <c r="C9" s="184"/>
      <c r="D9" s="184"/>
      <c r="E9" s="184"/>
      <c r="F9" s="183"/>
    </row>
    <row r="10" spans="1:12" ht="30" x14ac:dyDescent="0.3">
      <c r="A10" s="240" t="s">
        <v>49</v>
      </c>
      <c r="B10" s="54" t="s">
        <v>62</v>
      </c>
      <c r="C10" s="53" t="s">
        <v>169</v>
      </c>
      <c r="D10" s="54" t="s">
        <v>40</v>
      </c>
      <c r="E10" s="54" t="s">
        <v>41</v>
      </c>
      <c r="F10" s="244" t="s">
        <v>53</v>
      </c>
    </row>
    <row r="11" spans="1:12" x14ac:dyDescent="0.3">
      <c r="A11" s="245" t="s">
        <v>51</v>
      </c>
      <c r="B11" s="185" t="s">
        <v>63</v>
      </c>
      <c r="C11" s="186"/>
      <c r="D11" s="186"/>
      <c r="E11" s="186"/>
      <c r="F11" s="246"/>
    </row>
    <row r="12" spans="1:12" x14ac:dyDescent="0.3">
      <c r="A12" s="247"/>
      <c r="B12" s="232"/>
      <c r="C12" s="3"/>
      <c r="D12" s="232"/>
      <c r="E12" s="232"/>
      <c r="F12" s="248"/>
    </row>
    <row r="13" spans="1:12" x14ac:dyDescent="0.3">
      <c r="A13" s="170"/>
      <c r="B13" s="399" t="s">
        <v>193</v>
      </c>
      <c r="C13" s="399"/>
      <c r="D13" s="399"/>
      <c r="E13" s="399"/>
      <c r="F13" s="400"/>
    </row>
    <row r="14" spans="1:12" x14ac:dyDescent="0.3">
      <c r="A14" s="249" t="s">
        <v>72</v>
      </c>
      <c r="B14" s="189">
        <v>17</v>
      </c>
      <c r="C14" s="189">
        <v>101</v>
      </c>
      <c r="D14" s="189">
        <v>17267</v>
      </c>
      <c r="E14" s="189">
        <v>8041</v>
      </c>
      <c r="F14" s="250">
        <v>25426</v>
      </c>
    </row>
    <row r="15" spans="1:12" x14ac:dyDescent="0.3">
      <c r="A15" s="249" t="s">
        <v>55</v>
      </c>
      <c r="B15" s="189">
        <v>735</v>
      </c>
      <c r="C15" s="189">
        <v>33285</v>
      </c>
      <c r="D15" s="189">
        <v>9416</v>
      </c>
      <c r="E15" s="189">
        <v>5272</v>
      </c>
      <c r="F15" s="250">
        <v>48708</v>
      </c>
    </row>
    <row r="16" spans="1:12" x14ac:dyDescent="0.3">
      <c r="A16" s="249" t="s">
        <v>52</v>
      </c>
      <c r="B16" s="189">
        <v>4469</v>
      </c>
      <c r="C16" s="189">
        <v>82126</v>
      </c>
      <c r="D16" s="189">
        <v>6539</v>
      </c>
      <c r="E16" s="189">
        <v>7543</v>
      </c>
      <c r="F16" s="250">
        <v>100677</v>
      </c>
    </row>
    <row r="17" spans="1:12" x14ac:dyDescent="0.3">
      <c r="A17" s="249" t="s">
        <v>181</v>
      </c>
      <c r="B17" s="189">
        <v>27991</v>
      </c>
      <c r="C17" s="189">
        <v>14871</v>
      </c>
      <c r="D17" s="189">
        <v>1019</v>
      </c>
      <c r="E17" s="189">
        <v>6015</v>
      </c>
      <c r="F17" s="250">
        <v>49896</v>
      </c>
    </row>
    <row r="18" spans="1:12" x14ac:dyDescent="0.3">
      <c r="A18" s="249" t="s">
        <v>182</v>
      </c>
      <c r="B18" s="189">
        <v>4978</v>
      </c>
      <c r="C18" s="189">
        <v>5</v>
      </c>
      <c r="D18" s="189">
        <v>111</v>
      </c>
      <c r="E18" s="189">
        <v>90910</v>
      </c>
      <c r="F18" s="106">
        <v>96004</v>
      </c>
    </row>
    <row r="19" spans="1:12" s="4" customFormat="1" x14ac:dyDescent="0.3">
      <c r="A19" s="251" t="s">
        <v>42</v>
      </c>
      <c r="B19" s="190">
        <v>38190</v>
      </c>
      <c r="C19" s="190">
        <v>130388</v>
      </c>
      <c r="D19" s="190">
        <v>34352</v>
      </c>
      <c r="E19" s="190">
        <v>117781</v>
      </c>
      <c r="F19" s="252">
        <v>320711</v>
      </c>
    </row>
    <row r="20" spans="1:12" s="178" customFormat="1" x14ac:dyDescent="0.25">
      <c r="A20" s="253" t="s">
        <v>133</v>
      </c>
      <c r="B20" s="191">
        <v>66.84</v>
      </c>
      <c r="C20" s="192">
        <v>62.01</v>
      </c>
      <c r="D20" s="192">
        <v>53.6</v>
      </c>
      <c r="E20" s="192">
        <v>75.12</v>
      </c>
      <c r="F20" s="192">
        <v>66.5</v>
      </c>
      <c r="L20" s="223"/>
    </row>
    <row r="21" spans="1:12" s="193" customFormat="1" x14ac:dyDescent="0.3"/>
    <row r="22" spans="1:12" s="195" customFormat="1" x14ac:dyDescent="0.3">
      <c r="A22" s="170"/>
      <c r="B22" s="308"/>
      <c r="C22" s="310" t="s">
        <v>223</v>
      </c>
      <c r="D22" s="308" t="s">
        <v>229</v>
      </c>
      <c r="E22" s="308"/>
      <c r="F22" s="309"/>
    </row>
    <row r="23" spans="1:12" s="195" customFormat="1" x14ac:dyDescent="0.3">
      <c r="A23" s="249" t="s">
        <v>72</v>
      </c>
      <c r="B23" s="189">
        <v>6</v>
      </c>
      <c r="C23" s="189">
        <v>53</v>
      </c>
      <c r="D23" s="189">
        <v>9069</v>
      </c>
      <c r="E23" s="189">
        <v>4226</v>
      </c>
      <c r="F23" s="250">
        <v>13354</v>
      </c>
    </row>
    <row r="24" spans="1:12" s="195" customFormat="1" x14ac:dyDescent="0.3">
      <c r="A24" s="249" t="s">
        <v>55</v>
      </c>
      <c r="B24" s="189">
        <v>381</v>
      </c>
      <c r="C24" s="189">
        <v>14005</v>
      </c>
      <c r="D24" s="189">
        <v>4921</v>
      </c>
      <c r="E24" s="189">
        <v>2827</v>
      </c>
      <c r="F24" s="250">
        <v>22134</v>
      </c>
    </row>
    <row r="25" spans="1:12" s="195" customFormat="1" x14ac:dyDescent="0.3">
      <c r="A25" s="249" t="s">
        <v>52</v>
      </c>
      <c r="B25" s="189">
        <v>2514</v>
      </c>
      <c r="C25" s="189">
        <v>41538</v>
      </c>
      <c r="D25" s="189">
        <v>3486</v>
      </c>
      <c r="E25" s="189">
        <v>4005</v>
      </c>
      <c r="F25" s="250">
        <v>51543</v>
      </c>
    </row>
    <row r="26" spans="1:12" s="195" customFormat="1" x14ac:dyDescent="0.3">
      <c r="A26" s="249" t="s">
        <v>181</v>
      </c>
      <c r="B26" s="189">
        <v>5354</v>
      </c>
      <c r="C26" s="189">
        <v>9062</v>
      </c>
      <c r="D26" s="189">
        <v>496</v>
      </c>
      <c r="E26" s="189">
        <v>3188</v>
      </c>
      <c r="F26" s="250">
        <v>18100</v>
      </c>
      <c r="G26" s="409" t="str">
        <f>+D22</f>
        <v>Decorrenti gennaio - giugno 2019</v>
      </c>
      <c r="H26" s="409"/>
      <c r="I26" s="409"/>
      <c r="J26" s="409"/>
      <c r="K26" s="409"/>
      <c r="L26" s="409"/>
    </row>
    <row r="27" spans="1:12" s="175" customFormat="1" x14ac:dyDescent="0.3">
      <c r="A27" s="249" t="s">
        <v>182</v>
      </c>
      <c r="B27" s="189">
        <v>2445</v>
      </c>
      <c r="C27" s="189">
        <v>3</v>
      </c>
      <c r="D27" s="189">
        <v>59</v>
      </c>
      <c r="E27" s="189">
        <v>48890</v>
      </c>
      <c r="F27" s="106">
        <v>51397</v>
      </c>
    </row>
    <row r="28" spans="1:12" s="178" customFormat="1" x14ac:dyDescent="0.3">
      <c r="A28" s="251" t="s">
        <v>42</v>
      </c>
      <c r="B28" s="190">
        <v>10700</v>
      </c>
      <c r="C28" s="190">
        <v>64661</v>
      </c>
      <c r="D28" s="190">
        <v>18031</v>
      </c>
      <c r="E28" s="190">
        <v>63136</v>
      </c>
      <c r="F28" s="252">
        <v>156528</v>
      </c>
    </row>
    <row r="29" spans="1:12" x14ac:dyDescent="0.3">
      <c r="A29" s="253" t="s">
        <v>133</v>
      </c>
      <c r="B29" s="191">
        <v>66.48</v>
      </c>
      <c r="C29" s="192">
        <v>62.37</v>
      </c>
      <c r="D29" s="192">
        <v>53.6</v>
      </c>
      <c r="E29" s="192">
        <v>75.209999999999994</v>
      </c>
      <c r="F29" s="192">
        <v>66.819999999999993</v>
      </c>
      <c r="H29" s="7"/>
    </row>
    <row r="30" spans="1:12" x14ac:dyDescent="0.3">
      <c r="L30" s="6"/>
    </row>
    <row r="31" spans="1:12" x14ac:dyDescent="0.3">
      <c r="A31" s="170"/>
      <c r="B31" s="399" t="s">
        <v>230</v>
      </c>
      <c r="C31" s="399"/>
      <c r="D31" s="399"/>
      <c r="E31" s="399"/>
      <c r="F31" s="400"/>
    </row>
    <row r="32" spans="1:12" x14ac:dyDescent="0.3">
      <c r="A32" s="249" t="s">
        <v>72</v>
      </c>
      <c r="B32" s="197">
        <v>11</v>
      </c>
      <c r="C32" s="197">
        <v>52</v>
      </c>
      <c r="D32" s="197">
        <v>4993</v>
      </c>
      <c r="E32" s="197">
        <v>3207</v>
      </c>
      <c r="F32" s="254">
        <v>8263</v>
      </c>
    </row>
    <row r="33" spans="1:12" x14ac:dyDescent="0.3">
      <c r="A33" s="249" t="s">
        <v>55</v>
      </c>
      <c r="B33" s="197">
        <v>213</v>
      </c>
      <c r="C33" s="197">
        <v>18970</v>
      </c>
      <c r="D33" s="197">
        <v>2560</v>
      </c>
      <c r="E33" s="197">
        <v>2513</v>
      </c>
      <c r="F33" s="254">
        <v>24256</v>
      </c>
    </row>
    <row r="34" spans="1:12" x14ac:dyDescent="0.3">
      <c r="A34" s="249" t="s">
        <v>52</v>
      </c>
      <c r="B34" s="197">
        <v>1687</v>
      </c>
      <c r="C34" s="197">
        <v>38599</v>
      </c>
      <c r="D34" s="197">
        <v>1775</v>
      </c>
      <c r="E34" s="197">
        <v>3942</v>
      </c>
      <c r="F34" s="254">
        <v>46003</v>
      </c>
    </row>
    <row r="35" spans="1:12" s="175" customFormat="1" x14ac:dyDescent="0.3">
      <c r="A35" s="249" t="s">
        <v>181</v>
      </c>
      <c r="B35" s="197">
        <v>30528</v>
      </c>
      <c r="C35" s="197">
        <v>4612</v>
      </c>
      <c r="D35" s="197">
        <v>353</v>
      </c>
      <c r="E35" s="197">
        <v>3213</v>
      </c>
      <c r="F35" s="254">
        <v>38706</v>
      </c>
    </row>
    <row r="36" spans="1:12" s="178" customFormat="1" x14ac:dyDescent="0.3">
      <c r="A36" s="249" t="s">
        <v>182</v>
      </c>
      <c r="B36" s="197">
        <v>2384</v>
      </c>
      <c r="C36" s="197">
        <v>1</v>
      </c>
      <c r="D36" s="197">
        <v>33</v>
      </c>
      <c r="E36" s="197">
        <v>46668</v>
      </c>
      <c r="F36" s="254">
        <v>49086</v>
      </c>
    </row>
    <row r="37" spans="1:12" s="4" customFormat="1" x14ac:dyDescent="0.3">
      <c r="A37" s="251" t="s">
        <v>42</v>
      </c>
      <c r="B37" s="196">
        <v>34823</v>
      </c>
      <c r="C37" s="196">
        <v>62234</v>
      </c>
      <c r="D37" s="196">
        <v>9714</v>
      </c>
      <c r="E37" s="196">
        <v>59543</v>
      </c>
      <c r="F37" s="174">
        <v>166314</v>
      </c>
    </row>
    <row r="38" spans="1:12" x14ac:dyDescent="0.3">
      <c r="A38" s="253" t="s">
        <v>133</v>
      </c>
      <c r="B38" s="191">
        <v>67.05</v>
      </c>
      <c r="C38" s="192">
        <v>61.47</v>
      </c>
      <c r="D38" s="192">
        <v>53.43</v>
      </c>
      <c r="E38" s="192">
        <v>75.540000000000006</v>
      </c>
      <c r="F38" s="192">
        <v>67.2</v>
      </c>
    </row>
    <row r="39" spans="1:12" x14ac:dyDescent="0.3">
      <c r="A39" s="255"/>
      <c r="B39" s="256"/>
      <c r="C39" s="256"/>
      <c r="D39" s="256"/>
      <c r="E39" s="256"/>
      <c r="F39" s="257"/>
    </row>
    <row r="40" spans="1:12" x14ac:dyDescent="0.3">
      <c r="A40" s="198" t="s">
        <v>79</v>
      </c>
      <c r="B40" s="194"/>
      <c r="C40" s="194"/>
      <c r="D40" s="194"/>
      <c r="E40" s="194"/>
      <c r="F40" s="194"/>
    </row>
    <row r="41" spans="1:12" x14ac:dyDescent="0.3">
      <c r="A41" s="1" t="s">
        <v>50</v>
      </c>
    </row>
    <row r="43" spans="1:12" x14ac:dyDescent="0.3">
      <c r="A43" s="175"/>
      <c r="B43" s="175"/>
      <c r="C43" s="175"/>
      <c r="D43" s="175"/>
      <c r="E43" s="175"/>
      <c r="F43" s="175"/>
    </row>
    <row r="44" spans="1:12" x14ac:dyDescent="0.3">
      <c r="A44" s="58" t="s">
        <v>158</v>
      </c>
      <c r="B44" s="384" t="str">
        <f>+B$1</f>
        <v>FONDO PENSIONI LAVORATORI DIPENDENTI NEL COMPLESSO</v>
      </c>
      <c r="C44" s="384"/>
      <c r="D44" s="384"/>
      <c r="E44" s="384"/>
      <c r="F44" s="384"/>
      <c r="G44" s="384" t="str">
        <f>+G$1</f>
        <v>FONDO PENSIONI LAVORATORI DIPENDENTI NEL COMPLESSO</v>
      </c>
      <c r="H44" s="384"/>
      <c r="I44" s="384"/>
      <c r="J44" s="384"/>
      <c r="K44" s="384"/>
      <c r="L44" s="384"/>
    </row>
    <row r="45" spans="1:12" ht="15.5" x14ac:dyDescent="0.35">
      <c r="A45" s="58"/>
      <c r="B45" s="407" t="str">
        <f>+B$2</f>
        <v xml:space="preserve"> (compresi i trattamenti degli ex Enti creditizi e delle contabilità separate)</v>
      </c>
      <c r="C45" s="407"/>
      <c r="D45" s="407"/>
      <c r="E45" s="407"/>
      <c r="F45" s="407"/>
      <c r="G45" s="398" t="str">
        <f>+G$2</f>
        <v xml:space="preserve"> (compresi i trattamenti degli ex Enti creditizi e delle contabilità separate)</v>
      </c>
      <c r="H45" s="398"/>
      <c r="I45" s="398"/>
      <c r="J45" s="398"/>
      <c r="K45" s="398"/>
      <c r="L45" s="398"/>
    </row>
    <row r="47" spans="1:12" x14ac:dyDescent="0.3">
      <c r="A47" s="397" t="s">
        <v>10</v>
      </c>
      <c r="B47" s="397"/>
      <c r="C47" s="397"/>
      <c r="D47" s="397"/>
      <c r="E47" s="397"/>
      <c r="F47" s="397"/>
      <c r="G47" s="412" t="s">
        <v>131</v>
      </c>
      <c r="H47" s="412"/>
      <c r="I47" s="412"/>
      <c r="J47" s="412"/>
      <c r="K47" s="412"/>
      <c r="L47" s="412"/>
    </row>
    <row r="48" spans="1:12" x14ac:dyDescent="0.3">
      <c r="A48" s="59"/>
      <c r="B48" s="59"/>
      <c r="C48" s="59"/>
      <c r="D48" s="59"/>
      <c r="E48" s="59"/>
      <c r="F48" s="59"/>
      <c r="G48" s="200"/>
      <c r="H48" s="200"/>
      <c r="I48" s="200"/>
      <c r="J48" s="200"/>
      <c r="K48" s="200"/>
      <c r="L48" s="200"/>
    </row>
    <row r="49" spans="1:12" x14ac:dyDescent="0.3">
      <c r="A49" s="370" t="str">
        <f>+Riepilogo!$A$5</f>
        <v>Rilevazione al 02/07/2020</v>
      </c>
      <c r="B49" s="370"/>
      <c r="C49" s="370"/>
      <c r="D49" s="370"/>
      <c r="E49" s="370"/>
      <c r="F49" s="370"/>
      <c r="G49" s="395" t="str">
        <f>+Riepilogo!$A$5</f>
        <v>Rilevazione al 02/07/2020</v>
      </c>
      <c r="H49" s="395"/>
      <c r="I49" s="395"/>
      <c r="J49" s="395"/>
      <c r="K49" s="395"/>
      <c r="L49" s="395"/>
    </row>
    <row r="50" spans="1:12" x14ac:dyDescent="0.3">
      <c r="A50" s="58"/>
      <c r="B50" s="180"/>
      <c r="C50" s="180"/>
      <c r="D50" s="180"/>
      <c r="E50" s="179"/>
      <c r="F50" s="2"/>
    </row>
    <row r="51" spans="1:12" x14ac:dyDescent="0.3">
      <c r="A51" s="140"/>
      <c r="B51" s="2"/>
      <c r="C51" s="199"/>
      <c r="D51" s="2"/>
      <c r="E51" s="2"/>
      <c r="F51" s="2"/>
    </row>
    <row r="52" spans="1:12" ht="15" customHeight="1" x14ac:dyDescent="0.3">
      <c r="A52" s="238" t="s">
        <v>54</v>
      </c>
      <c r="B52" s="183"/>
      <c r="C52" s="184"/>
      <c r="D52" s="184"/>
      <c r="E52" s="184"/>
      <c r="F52" s="183"/>
    </row>
    <row r="53" spans="1:12" ht="30" x14ac:dyDescent="0.3">
      <c r="A53" s="258" t="s">
        <v>134</v>
      </c>
      <c r="B53" s="54" t="s">
        <v>62</v>
      </c>
      <c r="C53" s="53" t="s">
        <v>169</v>
      </c>
      <c r="D53" s="54" t="s">
        <v>40</v>
      </c>
      <c r="E53" s="54" t="s">
        <v>41</v>
      </c>
      <c r="F53" s="244" t="s">
        <v>53</v>
      </c>
    </row>
    <row r="54" spans="1:12" x14ac:dyDescent="0.3">
      <c r="A54" s="259" t="s">
        <v>135</v>
      </c>
      <c r="B54" s="185" t="s">
        <v>63</v>
      </c>
      <c r="C54" s="186"/>
      <c r="D54" s="186"/>
      <c r="E54" s="186"/>
      <c r="F54" s="246"/>
    </row>
    <row r="55" spans="1:12" x14ac:dyDescent="0.3">
      <c r="A55" s="247"/>
      <c r="B55" s="303"/>
      <c r="C55" s="3"/>
      <c r="D55" s="303"/>
      <c r="E55" s="303"/>
      <c r="F55" s="248"/>
    </row>
    <row r="56" spans="1:12" x14ac:dyDescent="0.3">
      <c r="A56" s="260"/>
      <c r="B56" s="401" t="str">
        <f>+B13</f>
        <v>Decorrenti ANNO 2019</v>
      </c>
      <c r="C56" s="401"/>
      <c r="D56" s="401"/>
      <c r="E56" s="401"/>
      <c r="F56" s="402"/>
    </row>
    <row r="57" spans="1:12" x14ac:dyDescent="0.3">
      <c r="A57" s="261" t="s">
        <v>81</v>
      </c>
      <c r="B57" s="197">
        <v>8088</v>
      </c>
      <c r="C57" s="197">
        <v>2201</v>
      </c>
      <c r="D57" s="197">
        <v>9713</v>
      </c>
      <c r="E57" s="197">
        <v>26057</v>
      </c>
      <c r="F57" s="254">
        <v>46059</v>
      </c>
    </row>
    <row r="58" spans="1:12" x14ac:dyDescent="0.3">
      <c r="A58" s="261" t="s">
        <v>82</v>
      </c>
      <c r="B58" s="197">
        <v>15841</v>
      </c>
      <c r="C58" s="197">
        <v>11272</v>
      </c>
      <c r="D58" s="197">
        <v>16506</v>
      </c>
      <c r="E58" s="197">
        <v>64982</v>
      </c>
      <c r="F58" s="254">
        <v>108601</v>
      </c>
    </row>
    <row r="59" spans="1:12" x14ac:dyDescent="0.3">
      <c r="A59" s="261" t="s">
        <v>83</v>
      </c>
      <c r="B59" s="197">
        <v>6261</v>
      </c>
      <c r="C59" s="197">
        <v>27883</v>
      </c>
      <c r="D59" s="197">
        <v>6203</v>
      </c>
      <c r="E59" s="197">
        <v>18543</v>
      </c>
      <c r="F59" s="254">
        <v>58890</v>
      </c>
    </row>
    <row r="60" spans="1:12" x14ac:dyDescent="0.3">
      <c r="A60" s="261" t="s">
        <v>84</v>
      </c>
      <c r="B60" s="197">
        <v>3227</v>
      </c>
      <c r="C60" s="197">
        <v>34152</v>
      </c>
      <c r="D60" s="197">
        <v>1351</v>
      </c>
      <c r="E60" s="197">
        <v>4710</v>
      </c>
      <c r="F60" s="254">
        <v>43440</v>
      </c>
    </row>
    <row r="61" spans="1:12" x14ac:dyDescent="0.3">
      <c r="A61" s="261" t="s">
        <v>85</v>
      </c>
      <c r="B61" s="197">
        <v>2792</v>
      </c>
      <c r="C61" s="197">
        <v>33626</v>
      </c>
      <c r="D61" s="197">
        <v>444</v>
      </c>
      <c r="E61" s="197">
        <v>2656</v>
      </c>
      <c r="F61" s="254">
        <v>39518</v>
      </c>
    </row>
    <row r="62" spans="1:12" x14ac:dyDescent="0.3">
      <c r="A62" s="261" t="s">
        <v>86</v>
      </c>
      <c r="B62" s="197">
        <v>1981</v>
      </c>
      <c r="C62" s="197">
        <v>21254</v>
      </c>
      <c r="D62" s="197">
        <v>135</v>
      </c>
      <c r="E62" s="197">
        <v>833</v>
      </c>
      <c r="F62" s="254">
        <v>24203</v>
      </c>
    </row>
    <row r="63" spans="1:12" x14ac:dyDescent="0.3">
      <c r="A63" s="262"/>
      <c r="B63" s="197"/>
      <c r="C63" s="197"/>
      <c r="D63" s="197"/>
      <c r="E63" s="197"/>
      <c r="F63" s="263"/>
    </row>
    <row r="64" spans="1:12" x14ac:dyDescent="0.3">
      <c r="A64" s="251" t="s">
        <v>42</v>
      </c>
      <c r="B64" s="190">
        <v>38190</v>
      </c>
      <c r="C64" s="190">
        <v>130388</v>
      </c>
      <c r="D64" s="190">
        <v>34352</v>
      </c>
      <c r="E64" s="190">
        <v>117781</v>
      </c>
      <c r="F64" s="252">
        <v>320711</v>
      </c>
    </row>
    <row r="65" spans="1:6" s="4" customFormat="1" x14ac:dyDescent="0.3"/>
    <row r="66" spans="1:6" x14ac:dyDescent="0.3">
      <c r="A66" s="260"/>
      <c r="B66" s="187"/>
      <c r="C66" s="310" t="str">
        <f>+C22</f>
        <v>di cui:</v>
      </c>
      <c r="D66" s="307" t="str">
        <f>+D22</f>
        <v>Decorrenti gennaio - giugno 2019</v>
      </c>
      <c r="E66" s="303"/>
      <c r="F66" s="305"/>
    </row>
    <row r="67" spans="1:6" x14ac:dyDescent="0.3">
      <c r="A67" s="261" t="s">
        <v>81</v>
      </c>
      <c r="B67" s="197">
        <v>2611</v>
      </c>
      <c r="C67" s="197">
        <v>1280</v>
      </c>
      <c r="D67" s="197">
        <v>5024</v>
      </c>
      <c r="E67" s="197">
        <v>14380</v>
      </c>
      <c r="F67" s="254">
        <v>23295</v>
      </c>
    </row>
    <row r="68" spans="1:6" x14ac:dyDescent="0.3">
      <c r="A68" s="261" t="s">
        <v>82</v>
      </c>
      <c r="B68" s="197">
        <v>3671</v>
      </c>
      <c r="C68" s="197">
        <v>6484</v>
      </c>
      <c r="D68" s="197">
        <v>8710</v>
      </c>
      <c r="E68" s="197">
        <v>34909</v>
      </c>
      <c r="F68" s="254">
        <v>53774</v>
      </c>
    </row>
    <row r="69" spans="1:6" x14ac:dyDescent="0.3">
      <c r="A69" s="261" t="s">
        <v>83</v>
      </c>
      <c r="B69" s="197">
        <v>1707</v>
      </c>
      <c r="C69" s="197">
        <v>14962</v>
      </c>
      <c r="D69" s="197">
        <v>3224</v>
      </c>
      <c r="E69" s="197">
        <v>9632</v>
      </c>
      <c r="F69" s="254">
        <v>29525</v>
      </c>
    </row>
    <row r="70" spans="1:6" x14ac:dyDescent="0.3">
      <c r="A70" s="261" t="s">
        <v>84</v>
      </c>
      <c r="B70" s="197">
        <v>1107</v>
      </c>
      <c r="C70" s="197">
        <v>17567</v>
      </c>
      <c r="D70" s="197">
        <v>743</v>
      </c>
      <c r="E70" s="197">
        <v>2422</v>
      </c>
      <c r="F70" s="254">
        <v>21839</v>
      </c>
    </row>
    <row r="71" spans="1:6" x14ac:dyDescent="0.3">
      <c r="A71" s="261" t="s">
        <v>85</v>
      </c>
      <c r="B71" s="197">
        <v>975</v>
      </c>
      <c r="C71" s="197">
        <v>15211</v>
      </c>
      <c r="D71" s="197">
        <v>250</v>
      </c>
      <c r="E71" s="197">
        <v>1366</v>
      </c>
      <c r="F71" s="254">
        <v>17802</v>
      </c>
    </row>
    <row r="72" spans="1:6" x14ac:dyDescent="0.3">
      <c r="A72" s="261" t="s">
        <v>86</v>
      </c>
      <c r="B72" s="197">
        <v>629</v>
      </c>
      <c r="C72" s="197">
        <v>9157</v>
      </c>
      <c r="D72" s="197">
        <v>80</v>
      </c>
      <c r="E72" s="197">
        <v>427</v>
      </c>
      <c r="F72" s="254">
        <v>10293</v>
      </c>
    </row>
    <row r="73" spans="1:6" x14ac:dyDescent="0.3">
      <c r="A73" s="262"/>
      <c r="B73" s="197"/>
      <c r="C73" s="197"/>
      <c r="D73" s="197"/>
      <c r="E73" s="197"/>
      <c r="F73" s="263"/>
    </row>
    <row r="74" spans="1:6" x14ac:dyDescent="0.3">
      <c r="A74" s="251" t="s">
        <v>42</v>
      </c>
      <c r="B74" s="190">
        <v>10700</v>
      </c>
      <c r="C74" s="190">
        <v>64661</v>
      </c>
      <c r="D74" s="190">
        <v>18031</v>
      </c>
      <c r="E74" s="190">
        <v>63136</v>
      </c>
      <c r="F74" s="252">
        <v>156528</v>
      </c>
    </row>
    <row r="75" spans="1:6" s="4" customFormat="1" x14ac:dyDescent="0.3">
      <c r="A75" s="260"/>
      <c r="B75" s="194"/>
      <c r="C75" s="194"/>
      <c r="D75" s="194"/>
      <c r="E75" s="194"/>
      <c r="F75" s="264"/>
    </row>
    <row r="76" spans="1:6" s="4" customFormat="1" x14ac:dyDescent="0.3">
      <c r="A76" s="260"/>
      <c r="B76" s="401" t="str">
        <f>+B31</f>
        <v>Decorrenti gennaio - giugno 2020</v>
      </c>
      <c r="C76" s="401"/>
      <c r="D76" s="401"/>
      <c r="E76" s="401"/>
      <c r="F76" s="402"/>
    </row>
    <row r="77" spans="1:6" s="4" customFormat="1" x14ac:dyDescent="0.3">
      <c r="A77" s="261" t="s">
        <v>81</v>
      </c>
      <c r="B77" s="197">
        <v>4685</v>
      </c>
      <c r="C77" s="197">
        <v>669</v>
      </c>
      <c r="D77" s="197">
        <v>2751</v>
      </c>
      <c r="E77" s="197">
        <v>11001</v>
      </c>
      <c r="F77" s="254">
        <v>19106</v>
      </c>
    </row>
    <row r="78" spans="1:6" s="4" customFormat="1" x14ac:dyDescent="0.3">
      <c r="A78" s="261" t="s">
        <v>82</v>
      </c>
      <c r="B78" s="197">
        <v>17269</v>
      </c>
      <c r="C78" s="197">
        <v>4419</v>
      </c>
      <c r="D78" s="197">
        <v>4565</v>
      </c>
      <c r="E78" s="197">
        <v>33128</v>
      </c>
      <c r="F78" s="254">
        <v>59381</v>
      </c>
    </row>
    <row r="79" spans="1:6" s="4" customFormat="1" x14ac:dyDescent="0.3">
      <c r="A79" s="261" t="s">
        <v>83</v>
      </c>
      <c r="B79" s="197">
        <v>6274</v>
      </c>
      <c r="C79" s="197">
        <v>13020</v>
      </c>
      <c r="D79" s="197">
        <v>1845</v>
      </c>
      <c r="E79" s="197">
        <v>10618</v>
      </c>
      <c r="F79" s="254">
        <v>31757</v>
      </c>
    </row>
    <row r="80" spans="1:6" s="4" customFormat="1" x14ac:dyDescent="0.3">
      <c r="A80" s="261" t="s">
        <v>84</v>
      </c>
      <c r="B80" s="197">
        <v>2748</v>
      </c>
      <c r="C80" s="197">
        <v>16102</v>
      </c>
      <c r="D80" s="197">
        <v>368</v>
      </c>
      <c r="E80" s="197">
        <v>2763</v>
      </c>
      <c r="F80" s="254">
        <v>21981</v>
      </c>
    </row>
    <row r="81" spans="1:12" s="4" customFormat="1" x14ac:dyDescent="0.3">
      <c r="A81" s="261" t="s">
        <v>85</v>
      </c>
      <c r="B81" s="197">
        <v>2065</v>
      </c>
      <c r="C81" s="197">
        <v>16867</v>
      </c>
      <c r="D81" s="197">
        <v>135</v>
      </c>
      <c r="E81" s="197">
        <v>1547</v>
      </c>
      <c r="F81" s="254">
        <v>20614</v>
      </c>
    </row>
    <row r="82" spans="1:12" s="4" customFormat="1" x14ac:dyDescent="0.3">
      <c r="A82" s="261" t="s">
        <v>86</v>
      </c>
      <c r="B82" s="197">
        <v>1782</v>
      </c>
      <c r="C82" s="197">
        <v>11157</v>
      </c>
      <c r="D82" s="197">
        <v>50</v>
      </c>
      <c r="E82" s="197">
        <v>486</v>
      </c>
      <c r="F82" s="254">
        <v>13475</v>
      </c>
    </row>
    <row r="83" spans="1:12" s="4" customFormat="1" x14ac:dyDescent="0.3">
      <c r="A83" s="262"/>
      <c r="B83" s="197"/>
      <c r="C83" s="197"/>
      <c r="D83" s="197"/>
      <c r="E83" s="197"/>
      <c r="F83" s="263"/>
    </row>
    <row r="84" spans="1:12" s="4" customFormat="1" x14ac:dyDescent="0.3">
      <c r="A84" s="265" t="s">
        <v>42</v>
      </c>
      <c r="B84" s="266">
        <v>34823</v>
      </c>
      <c r="C84" s="266">
        <v>62234</v>
      </c>
      <c r="D84" s="266">
        <v>9714</v>
      </c>
      <c r="E84" s="266">
        <v>59543</v>
      </c>
      <c r="F84" s="267">
        <v>166314</v>
      </c>
    </row>
    <row r="85" spans="1:12" s="4" customFormat="1" x14ac:dyDescent="0.3">
      <c r="A85" s="1" t="s">
        <v>50</v>
      </c>
      <c r="B85" s="93"/>
      <c r="C85" s="93"/>
      <c r="D85" s="93"/>
      <c r="E85" s="93"/>
      <c r="F85" s="93"/>
    </row>
    <row r="86" spans="1:12" x14ac:dyDescent="0.3">
      <c r="A86" s="58" t="s">
        <v>57</v>
      </c>
      <c r="B86" s="384" t="str">
        <f>+B$1</f>
        <v>FONDO PENSIONI LAVORATORI DIPENDENTI NEL COMPLESSO</v>
      </c>
      <c r="C86" s="384"/>
      <c r="D86" s="384"/>
      <c r="E86" s="384"/>
      <c r="F86" s="384"/>
      <c r="G86" s="384" t="str">
        <f>+G$1</f>
        <v>FONDO PENSIONI LAVORATORI DIPENDENTI NEL COMPLESSO</v>
      </c>
      <c r="H86" s="384"/>
      <c r="I86" s="384"/>
      <c r="J86" s="384"/>
      <c r="K86" s="384"/>
      <c r="L86" s="384"/>
    </row>
    <row r="87" spans="1:12" ht="15.5" x14ac:dyDescent="0.35">
      <c r="A87" s="58"/>
      <c r="B87" s="407" t="str">
        <f>+B$2</f>
        <v xml:space="preserve"> (compresi i trattamenti degli ex Enti creditizi e delle contabilità separate)</v>
      </c>
      <c r="C87" s="407"/>
      <c r="D87" s="407"/>
      <c r="E87" s="407"/>
      <c r="F87" s="407"/>
      <c r="G87" s="398" t="str">
        <f>+G$2</f>
        <v xml:space="preserve"> (compresi i trattamenti degli ex Enti creditizi e delle contabilità separate)</v>
      </c>
      <c r="H87" s="398"/>
      <c r="I87" s="398"/>
      <c r="J87" s="398"/>
      <c r="K87" s="398"/>
      <c r="L87" s="398"/>
    </row>
    <row r="89" spans="1:12" ht="15" customHeight="1" x14ac:dyDescent="0.3">
      <c r="A89" s="408" t="s">
        <v>78</v>
      </c>
      <c r="B89" s="408"/>
      <c r="C89" s="408"/>
      <c r="D89" s="408"/>
      <c r="E89" s="408"/>
      <c r="F89" s="408"/>
      <c r="G89" s="412" t="s">
        <v>194</v>
      </c>
      <c r="H89" s="412"/>
      <c r="I89" s="412"/>
      <c r="J89" s="412"/>
      <c r="K89" s="412"/>
      <c r="L89" s="412"/>
    </row>
    <row r="90" spans="1:12" x14ac:dyDescent="0.3">
      <c r="A90" s="58"/>
      <c r="B90" s="202"/>
      <c r="C90" s="203"/>
      <c r="D90" s="2"/>
      <c r="E90" s="2"/>
      <c r="F90" s="2"/>
      <c r="G90" s="200"/>
      <c r="H90" s="200"/>
      <c r="I90" s="200"/>
      <c r="J90" s="200"/>
      <c r="K90" s="200"/>
      <c r="L90" s="200"/>
    </row>
    <row r="91" spans="1:12" x14ac:dyDescent="0.3">
      <c r="A91" s="370" t="str">
        <f>+Riepilogo!$A$5</f>
        <v>Rilevazione al 02/07/2020</v>
      </c>
      <c r="B91" s="370"/>
      <c r="C91" s="370"/>
      <c r="D91" s="370"/>
      <c r="E91" s="370"/>
      <c r="F91" s="370"/>
      <c r="G91" s="395" t="str">
        <f>+Riepilogo!$A$5</f>
        <v>Rilevazione al 02/07/2020</v>
      </c>
      <c r="H91" s="395"/>
      <c r="I91" s="395"/>
      <c r="J91" s="395"/>
      <c r="K91" s="395"/>
      <c r="L91" s="395"/>
    </row>
    <row r="92" spans="1:12" ht="15.75" customHeight="1" x14ac:dyDescent="0.3">
      <c r="A92" s="4"/>
      <c r="B92" s="4"/>
      <c r="C92" s="4"/>
      <c r="D92" s="4"/>
      <c r="E92" s="4"/>
      <c r="F92" s="4"/>
      <c r="G92" s="229"/>
      <c r="H92" s="229"/>
      <c r="I92" s="231"/>
      <c r="J92" s="230"/>
      <c r="K92" s="229"/>
      <c r="L92" s="229"/>
    </row>
    <row r="93" spans="1:12" s="4" customFormat="1" ht="15" customHeight="1" x14ac:dyDescent="0.3">
      <c r="A93" s="1"/>
      <c r="B93" s="93"/>
      <c r="C93" s="93"/>
      <c r="D93" s="93"/>
      <c r="E93" s="93"/>
      <c r="F93" s="93"/>
      <c r="G93" s="409" t="str">
        <f>+B112</f>
        <v>Decorrenti gennaio - giugno 2020</v>
      </c>
      <c r="H93" s="409"/>
      <c r="I93" s="409"/>
      <c r="J93" s="409"/>
      <c r="K93" s="409"/>
      <c r="L93" s="409"/>
    </row>
    <row r="94" spans="1:12" s="201" customFormat="1" x14ac:dyDescent="0.3">
      <c r="A94" s="220"/>
      <c r="B94" s="183"/>
      <c r="C94" s="184"/>
      <c r="D94" s="184"/>
      <c r="E94" s="184"/>
      <c r="F94" s="183"/>
    </row>
    <row r="95" spans="1:12" ht="28.5" customHeight="1" x14ac:dyDescent="0.3">
      <c r="A95" s="273" t="s">
        <v>170</v>
      </c>
      <c r="B95" s="54" t="s">
        <v>62</v>
      </c>
      <c r="C95" s="53" t="s">
        <v>169</v>
      </c>
      <c r="D95" s="54" t="s">
        <v>40</v>
      </c>
      <c r="E95" s="54" t="s">
        <v>41</v>
      </c>
      <c r="F95" s="244" t="s">
        <v>53</v>
      </c>
    </row>
    <row r="96" spans="1:12" x14ac:dyDescent="0.3">
      <c r="A96" s="268"/>
      <c r="B96" s="185" t="s">
        <v>63</v>
      </c>
      <c r="C96" s="186"/>
      <c r="D96" s="186"/>
      <c r="E96" s="186"/>
      <c r="F96" s="246"/>
    </row>
    <row r="97" spans="1:12" ht="15" customHeight="1" x14ac:dyDescent="0.3">
      <c r="A97" s="260"/>
      <c r="B97" s="187"/>
      <c r="C97" s="188"/>
      <c r="D97" s="188"/>
      <c r="E97" s="303"/>
      <c r="F97" s="305"/>
    </row>
    <row r="98" spans="1:12" x14ac:dyDescent="0.3">
      <c r="A98" s="260"/>
      <c r="B98" s="410" t="str">
        <f>+B13</f>
        <v>Decorrenti ANNO 2019</v>
      </c>
      <c r="C98" s="410"/>
      <c r="D98" s="410"/>
      <c r="E98" s="410"/>
      <c r="F98" s="411"/>
    </row>
    <row r="99" spans="1:12" ht="15" customHeight="1" x14ac:dyDescent="0.3">
      <c r="A99" s="249"/>
      <c r="B99" s="127"/>
      <c r="C99" s="189"/>
      <c r="D99" s="189"/>
      <c r="E99" s="189"/>
      <c r="F99" s="106"/>
    </row>
    <row r="100" spans="1:12" x14ac:dyDescent="0.3">
      <c r="A100" s="249" t="s">
        <v>178</v>
      </c>
      <c r="B100" s="127">
        <v>35114</v>
      </c>
      <c r="C100" s="189">
        <v>118795</v>
      </c>
      <c r="D100" s="189">
        <v>26824</v>
      </c>
      <c r="E100" s="189">
        <v>115812</v>
      </c>
      <c r="F100" s="106">
        <v>296545</v>
      </c>
    </row>
    <row r="101" spans="1:12" x14ac:dyDescent="0.3">
      <c r="A101" s="249" t="s">
        <v>56</v>
      </c>
      <c r="B101" s="127">
        <v>3076</v>
      </c>
      <c r="C101" s="189">
        <v>11593</v>
      </c>
      <c r="D101" s="189">
        <v>7528</v>
      </c>
      <c r="E101" s="189">
        <v>1969</v>
      </c>
      <c r="F101" s="106">
        <v>24166</v>
      </c>
    </row>
    <row r="102" spans="1:12" x14ac:dyDescent="0.3">
      <c r="A102" s="262"/>
      <c r="B102" s="127"/>
      <c r="C102" s="189"/>
      <c r="D102" s="189"/>
      <c r="E102" s="189"/>
      <c r="F102" s="106"/>
    </row>
    <row r="103" spans="1:12" x14ac:dyDescent="0.3">
      <c r="A103" s="269" t="s">
        <v>42</v>
      </c>
      <c r="B103" s="205">
        <v>38190</v>
      </c>
      <c r="C103" s="206">
        <v>130388</v>
      </c>
      <c r="D103" s="206">
        <v>34352</v>
      </c>
      <c r="E103" s="206">
        <v>117781</v>
      </c>
      <c r="F103" s="270">
        <v>320711</v>
      </c>
    </row>
    <row r="105" spans="1:12" x14ac:dyDescent="0.3">
      <c r="A105" s="260"/>
      <c r="B105" s="303"/>
      <c r="C105" s="315" t="str">
        <f>+C22</f>
        <v>di cui:</v>
      </c>
      <c r="D105" s="314" t="str">
        <f>+D22</f>
        <v>Decorrenti gennaio - giugno 2019</v>
      </c>
      <c r="E105" s="303"/>
      <c r="F105" s="305"/>
    </row>
    <row r="106" spans="1:12" x14ac:dyDescent="0.3">
      <c r="A106" s="249"/>
      <c r="B106" s="127"/>
      <c r="C106" s="189"/>
      <c r="D106" s="189"/>
      <c r="E106" s="189"/>
      <c r="F106" s="106"/>
    </row>
    <row r="107" spans="1:12" x14ac:dyDescent="0.3">
      <c r="A107" s="249" t="s">
        <v>178</v>
      </c>
      <c r="B107" s="127">
        <v>9563</v>
      </c>
      <c r="C107" s="189">
        <v>58543</v>
      </c>
      <c r="D107" s="189">
        <v>14195</v>
      </c>
      <c r="E107" s="189">
        <v>62165</v>
      </c>
      <c r="F107" s="106">
        <v>144466</v>
      </c>
    </row>
    <row r="108" spans="1:12" x14ac:dyDescent="0.3">
      <c r="A108" s="249" t="s">
        <v>56</v>
      </c>
      <c r="B108" s="127">
        <v>1137</v>
      </c>
      <c r="C108" s="189">
        <v>6118</v>
      </c>
      <c r="D108" s="189">
        <v>3836</v>
      </c>
      <c r="E108" s="189">
        <v>971</v>
      </c>
      <c r="F108" s="106">
        <v>12062</v>
      </c>
      <c r="G108" s="409" t="str">
        <f>+D105</f>
        <v>Decorrenti gennaio - giugno 2019</v>
      </c>
      <c r="H108" s="409"/>
      <c r="I108" s="409"/>
      <c r="J108" s="409"/>
      <c r="K108" s="409"/>
      <c r="L108" s="409"/>
    </row>
    <row r="109" spans="1:12" x14ac:dyDescent="0.3">
      <c r="A109" s="262"/>
      <c r="B109" s="127"/>
      <c r="C109" s="189"/>
      <c r="D109" s="189"/>
      <c r="E109" s="189"/>
      <c r="F109" s="106"/>
    </row>
    <row r="110" spans="1:12" x14ac:dyDescent="0.3">
      <c r="A110" s="269" t="s">
        <v>42</v>
      </c>
      <c r="B110" s="205">
        <v>10700</v>
      </c>
      <c r="C110" s="206">
        <v>64661</v>
      </c>
      <c r="D110" s="206">
        <v>18031</v>
      </c>
      <c r="E110" s="206">
        <v>63136</v>
      </c>
      <c r="F110" s="270">
        <v>156528</v>
      </c>
    </row>
    <row r="112" spans="1:12" x14ac:dyDescent="0.3">
      <c r="A112" s="249"/>
      <c r="B112" s="404" t="str">
        <f>+B31</f>
        <v>Decorrenti gennaio - giugno 2020</v>
      </c>
      <c r="C112" s="405"/>
      <c r="D112" s="405"/>
      <c r="E112" s="405"/>
      <c r="F112" s="406"/>
    </row>
    <row r="113" spans="1:12" x14ac:dyDescent="0.3">
      <c r="A113" s="249"/>
      <c r="B113" s="197"/>
      <c r="C113" s="197"/>
      <c r="D113" s="197"/>
      <c r="E113" s="197"/>
      <c r="F113" s="254"/>
    </row>
    <row r="114" spans="1:12" x14ac:dyDescent="0.3">
      <c r="A114" s="249" t="s">
        <v>178</v>
      </c>
      <c r="B114" s="197">
        <v>33090</v>
      </c>
      <c r="C114" s="197">
        <v>57818</v>
      </c>
      <c r="D114" s="197">
        <v>7359</v>
      </c>
      <c r="E114" s="197">
        <v>58719</v>
      </c>
      <c r="F114" s="254">
        <v>156986</v>
      </c>
    </row>
    <row r="115" spans="1:12" x14ac:dyDescent="0.3">
      <c r="A115" s="249" t="s">
        <v>56</v>
      </c>
      <c r="B115" s="197">
        <v>1733</v>
      </c>
      <c r="C115" s="197">
        <v>4416</v>
      </c>
      <c r="D115" s="197">
        <v>2355</v>
      </c>
      <c r="E115" s="197">
        <v>824</v>
      </c>
      <c r="F115" s="254">
        <v>9328</v>
      </c>
    </row>
    <row r="116" spans="1:12" x14ac:dyDescent="0.3">
      <c r="A116" s="262"/>
      <c r="B116" s="197"/>
      <c r="C116" s="197"/>
      <c r="D116" s="197"/>
      <c r="E116" s="197"/>
      <c r="F116" s="263"/>
    </row>
    <row r="117" spans="1:12" ht="15" customHeight="1" x14ac:dyDescent="0.3">
      <c r="A117" s="265" t="s">
        <v>42</v>
      </c>
      <c r="B117" s="266">
        <v>34823</v>
      </c>
      <c r="C117" s="266">
        <v>62234</v>
      </c>
      <c r="D117" s="266">
        <v>9714</v>
      </c>
      <c r="E117" s="266">
        <v>59543</v>
      </c>
      <c r="F117" s="267">
        <v>166314</v>
      </c>
    </row>
    <row r="118" spans="1:12" ht="86" customHeight="1" x14ac:dyDescent="0.3">
      <c r="A118" s="403" t="s">
        <v>179</v>
      </c>
      <c r="B118" s="403"/>
      <c r="C118" s="403"/>
      <c r="D118" s="403"/>
      <c r="E118" s="403"/>
      <c r="F118" s="403"/>
    </row>
    <row r="119" spans="1:12" x14ac:dyDescent="0.3">
      <c r="A119" s="1" t="s">
        <v>50</v>
      </c>
      <c r="B119" s="194"/>
      <c r="C119" s="194"/>
      <c r="D119" s="194"/>
      <c r="E119" s="194"/>
      <c r="F119" s="194"/>
    </row>
    <row r="120" spans="1:12" s="113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58" t="s">
        <v>60</v>
      </c>
      <c r="B123" s="384" t="str">
        <f>+B$1</f>
        <v>FONDO PENSIONI LAVORATORI DIPENDENTI NEL COMPLESSO</v>
      </c>
      <c r="C123" s="384"/>
      <c r="D123" s="384"/>
      <c r="E123" s="384"/>
      <c r="F123" s="384"/>
      <c r="G123" s="384" t="str">
        <f>+G$1</f>
        <v>FONDO PENSIONI LAVORATORI DIPENDENTI NEL COMPLESSO</v>
      </c>
      <c r="H123" s="384"/>
      <c r="I123" s="384"/>
      <c r="J123" s="384"/>
      <c r="K123" s="384"/>
      <c r="L123" s="384"/>
    </row>
    <row r="124" spans="1:12" ht="15.5" x14ac:dyDescent="0.35">
      <c r="A124" s="58"/>
      <c r="B124" s="407" t="str">
        <f>+B$2</f>
        <v xml:space="preserve"> (compresi i trattamenti degli ex Enti creditizi e delle contabilità separate)</v>
      </c>
      <c r="C124" s="407"/>
      <c r="D124" s="407"/>
      <c r="E124" s="407"/>
      <c r="F124" s="407"/>
      <c r="G124" s="398" t="str">
        <f>+G$2</f>
        <v xml:space="preserve"> (compresi i trattamenti degli ex Enti creditizi e delle contabilità separate)</v>
      </c>
      <c r="H124" s="398"/>
      <c r="I124" s="398"/>
      <c r="J124" s="398"/>
      <c r="K124" s="398"/>
      <c r="L124" s="398"/>
    </row>
    <row r="126" spans="1:12" x14ac:dyDescent="0.3">
      <c r="A126" s="397" t="s">
        <v>13</v>
      </c>
      <c r="B126" s="397"/>
      <c r="C126" s="397"/>
      <c r="D126" s="397"/>
      <c r="E126" s="397"/>
      <c r="F126" s="397"/>
      <c r="G126" s="412" t="s">
        <v>195</v>
      </c>
      <c r="H126" s="412"/>
      <c r="I126" s="412"/>
      <c r="J126" s="412"/>
      <c r="K126" s="412"/>
      <c r="L126" s="412"/>
    </row>
    <row r="128" spans="1:12" ht="15.75" customHeight="1" x14ac:dyDescent="0.3">
      <c r="A128" s="370" t="str">
        <f>+Riepilogo!$A$5</f>
        <v>Rilevazione al 02/07/2020</v>
      </c>
      <c r="B128" s="370"/>
      <c r="C128" s="370"/>
      <c r="D128" s="370"/>
      <c r="E128" s="370"/>
      <c r="F128" s="370"/>
      <c r="G128" s="395" t="str">
        <f>+Riepilogo!$A$5</f>
        <v>Rilevazione al 02/07/2020</v>
      </c>
      <c r="H128" s="395"/>
      <c r="I128" s="395"/>
      <c r="J128" s="395"/>
      <c r="K128" s="395"/>
      <c r="L128" s="395"/>
    </row>
    <row r="130" spans="1:12" x14ac:dyDescent="0.3">
      <c r="G130" s="384" t="str">
        <f>+B147</f>
        <v>Decorrenti gennaio - giugno 2020</v>
      </c>
      <c r="H130" s="384"/>
      <c r="I130" s="384"/>
      <c r="J130" s="384"/>
      <c r="K130" s="384"/>
      <c r="L130" s="384"/>
    </row>
    <row r="131" spans="1:12" s="4" customFormat="1" ht="15" customHeight="1" x14ac:dyDescent="0.3">
      <c r="A131" s="220"/>
      <c r="B131" s="183"/>
      <c r="C131" s="184"/>
      <c r="D131" s="184"/>
      <c r="E131" s="184"/>
      <c r="F131" s="183"/>
    </row>
    <row r="132" spans="1:12" s="201" customFormat="1" ht="30" x14ac:dyDescent="0.3">
      <c r="A132" s="240" t="s">
        <v>64</v>
      </c>
      <c r="B132" s="54" t="s">
        <v>62</v>
      </c>
      <c r="C132" s="53" t="s">
        <v>169</v>
      </c>
      <c r="D132" s="54" t="s">
        <v>40</v>
      </c>
      <c r="E132" s="54" t="s">
        <v>41</v>
      </c>
      <c r="F132" s="244" t="s">
        <v>53</v>
      </c>
    </row>
    <row r="133" spans="1:12" x14ac:dyDescent="0.3">
      <c r="A133" s="268"/>
      <c r="B133" s="185" t="s">
        <v>63</v>
      </c>
      <c r="C133" s="186"/>
      <c r="D133" s="186"/>
      <c r="E133" s="186"/>
      <c r="F133" s="246"/>
      <c r="H133" s="207"/>
      <c r="I133" s="207"/>
      <c r="J133" s="207"/>
      <c r="K133" s="207"/>
      <c r="L133" s="207"/>
    </row>
    <row r="134" spans="1:12" ht="15" customHeight="1" x14ac:dyDescent="0.3">
      <c r="A134" s="247"/>
      <c r="B134" s="232"/>
      <c r="C134" s="204"/>
      <c r="D134" s="232"/>
      <c r="E134" s="232"/>
      <c r="F134" s="248"/>
      <c r="I134" s="56"/>
      <c r="J134" s="56"/>
      <c r="K134" s="56"/>
    </row>
    <row r="135" spans="1:12" x14ac:dyDescent="0.3">
      <c r="A135" s="260"/>
      <c r="B135" s="399" t="str">
        <f>+B13</f>
        <v>Decorrenti ANNO 2019</v>
      </c>
      <c r="C135" s="399"/>
      <c r="D135" s="399"/>
      <c r="E135" s="399"/>
      <c r="F135" s="400"/>
    </row>
    <row r="136" spans="1:12" ht="15.75" customHeight="1" x14ac:dyDescent="0.3">
      <c r="A136" s="249" t="s">
        <v>58</v>
      </c>
      <c r="B136" s="197">
        <v>23558</v>
      </c>
      <c r="C136" s="197">
        <v>93548</v>
      </c>
      <c r="D136" s="197">
        <v>21397</v>
      </c>
      <c r="E136" s="197">
        <v>22213</v>
      </c>
      <c r="F136" s="254">
        <v>160716</v>
      </c>
    </row>
    <row r="137" spans="1:12" ht="15" customHeight="1" x14ac:dyDescent="0.3">
      <c r="A137" s="249" t="s">
        <v>59</v>
      </c>
      <c r="B137" s="197">
        <v>14632</v>
      </c>
      <c r="C137" s="197">
        <v>36840</v>
      </c>
      <c r="D137" s="197">
        <v>12955</v>
      </c>
      <c r="E137" s="197">
        <v>95568</v>
      </c>
      <c r="F137" s="254">
        <v>159995</v>
      </c>
    </row>
    <row r="138" spans="1:12" s="4" customFormat="1" x14ac:dyDescent="0.3">
      <c r="A138" s="274"/>
      <c r="B138" s="208"/>
      <c r="C138" s="208"/>
      <c r="D138" s="208"/>
      <c r="E138" s="208"/>
      <c r="F138" s="275"/>
    </row>
    <row r="139" spans="1:12" x14ac:dyDescent="0.3">
      <c r="A139" s="269" t="s">
        <v>42</v>
      </c>
      <c r="B139" s="205">
        <v>38190</v>
      </c>
      <c r="C139" s="206">
        <v>130388</v>
      </c>
      <c r="D139" s="206">
        <v>34352</v>
      </c>
      <c r="E139" s="206">
        <v>117781</v>
      </c>
      <c r="F139" s="270">
        <v>320711</v>
      </c>
      <c r="G139" s="209"/>
    </row>
    <row r="140" spans="1:12" x14ac:dyDescent="0.3">
      <c r="A140" s="170"/>
      <c r="B140" s="3"/>
      <c r="C140" s="3"/>
      <c r="D140" s="3"/>
      <c r="E140" s="3"/>
      <c r="F140" s="148"/>
    </row>
    <row r="141" spans="1:12" x14ac:dyDescent="0.3">
      <c r="A141" s="260"/>
      <c r="B141" s="187"/>
      <c r="C141" s="310" t="str">
        <f>+C22</f>
        <v>di cui:</v>
      </c>
      <c r="D141" s="307" t="str">
        <f>+D22</f>
        <v>Decorrenti gennaio - giugno 2019</v>
      </c>
      <c r="E141" s="303"/>
      <c r="F141" s="305"/>
      <c r="G141" s="178"/>
    </row>
    <row r="142" spans="1:12" x14ac:dyDescent="0.3">
      <c r="A142" s="249" t="s">
        <v>58</v>
      </c>
      <c r="B142" s="197">
        <v>7135</v>
      </c>
      <c r="C142" s="197">
        <v>47890</v>
      </c>
      <c r="D142" s="197">
        <v>11258</v>
      </c>
      <c r="E142" s="197">
        <v>11762</v>
      </c>
      <c r="F142" s="254">
        <v>78045</v>
      </c>
    </row>
    <row r="143" spans="1:12" x14ac:dyDescent="0.3">
      <c r="A143" s="249" t="s">
        <v>59</v>
      </c>
      <c r="B143" s="197">
        <v>3565</v>
      </c>
      <c r="C143" s="197">
        <v>16771</v>
      </c>
      <c r="D143" s="197">
        <v>6773</v>
      </c>
      <c r="E143" s="197">
        <v>51374</v>
      </c>
      <c r="F143" s="254">
        <v>78483</v>
      </c>
    </row>
    <row r="144" spans="1:12" ht="15" customHeight="1" x14ac:dyDescent="0.3">
      <c r="A144" s="274"/>
      <c r="B144" s="208"/>
      <c r="C144" s="208"/>
      <c r="D144" s="208"/>
      <c r="E144" s="208"/>
      <c r="F144" s="275"/>
      <c r="G144" s="384" t="str">
        <f>+D141</f>
        <v>Decorrenti gennaio - giugno 2019</v>
      </c>
      <c r="H144" s="384"/>
      <c r="I144" s="384"/>
      <c r="J144" s="384"/>
      <c r="K144" s="384"/>
      <c r="L144" s="384"/>
    </row>
    <row r="145" spans="1:12" x14ac:dyDescent="0.3">
      <c r="A145" s="269" t="s">
        <v>42</v>
      </c>
      <c r="B145" s="205">
        <v>10700</v>
      </c>
      <c r="C145" s="206">
        <v>64661</v>
      </c>
      <c r="D145" s="206">
        <v>18031</v>
      </c>
      <c r="E145" s="206">
        <v>63136</v>
      </c>
      <c r="F145" s="270">
        <v>156528</v>
      </c>
    </row>
    <row r="146" spans="1:12" x14ac:dyDescent="0.3">
      <c r="A146" s="316"/>
      <c r="B146" s="99"/>
      <c r="C146" s="99"/>
      <c r="D146" s="99"/>
      <c r="E146" s="99"/>
      <c r="F146" s="317"/>
      <c r="H146" s="209"/>
      <c r="I146" s="209"/>
      <c r="J146" s="209"/>
      <c r="K146" s="209"/>
      <c r="L146" s="209"/>
    </row>
    <row r="147" spans="1:12" x14ac:dyDescent="0.3">
      <c r="A147" s="260"/>
      <c r="B147" s="399" t="str">
        <f>+B31</f>
        <v>Decorrenti gennaio - giugno 2020</v>
      </c>
      <c r="C147" s="399"/>
      <c r="D147" s="399"/>
      <c r="E147" s="399"/>
      <c r="F147" s="400"/>
      <c r="H147" s="55"/>
      <c r="I147" s="56"/>
      <c r="J147" s="56"/>
      <c r="K147" s="56"/>
    </row>
    <row r="148" spans="1:12" x14ac:dyDescent="0.3">
      <c r="A148" s="249" t="s">
        <v>58</v>
      </c>
      <c r="B148" s="197">
        <v>17034</v>
      </c>
      <c r="C148" s="197">
        <v>42114</v>
      </c>
      <c r="D148" s="197">
        <v>5933</v>
      </c>
      <c r="E148" s="197">
        <v>9853</v>
      </c>
      <c r="F148" s="254">
        <v>74934</v>
      </c>
      <c r="H148" s="55"/>
      <c r="I148" s="56"/>
      <c r="J148" s="56"/>
      <c r="K148" s="56"/>
    </row>
    <row r="149" spans="1:12" x14ac:dyDescent="0.3">
      <c r="A149" s="249" t="s">
        <v>59</v>
      </c>
      <c r="B149" s="197">
        <v>17789</v>
      </c>
      <c r="C149" s="197">
        <v>20120</v>
      </c>
      <c r="D149" s="197">
        <v>3781</v>
      </c>
      <c r="E149" s="197">
        <v>49690</v>
      </c>
      <c r="F149" s="254">
        <v>91380</v>
      </c>
      <c r="H149" s="55"/>
      <c r="I149" s="56"/>
      <c r="J149" s="56"/>
      <c r="K149" s="56"/>
    </row>
    <row r="150" spans="1:12" x14ac:dyDescent="0.3">
      <c r="A150" s="274"/>
      <c r="B150" s="208"/>
      <c r="C150" s="208"/>
      <c r="D150" s="208"/>
      <c r="E150" s="208"/>
      <c r="F150" s="275"/>
      <c r="H150" s="55"/>
      <c r="I150" s="56"/>
      <c r="J150" s="56"/>
      <c r="K150" s="56"/>
    </row>
    <row r="151" spans="1:12" x14ac:dyDescent="0.3">
      <c r="A151" s="276" t="s">
        <v>42</v>
      </c>
      <c r="B151" s="210">
        <v>34823</v>
      </c>
      <c r="C151" s="211">
        <v>62234</v>
      </c>
      <c r="D151" s="211">
        <v>9714</v>
      </c>
      <c r="E151" s="211">
        <v>59543</v>
      </c>
      <c r="F151" s="277">
        <v>166314</v>
      </c>
      <c r="H151" s="55"/>
      <c r="I151" s="56"/>
      <c r="J151" s="56"/>
      <c r="K151" s="56"/>
    </row>
    <row r="152" spans="1:12" ht="15" customHeight="1" x14ac:dyDescent="0.3">
      <c r="A152" s="1" t="s">
        <v>50</v>
      </c>
      <c r="H152" s="55"/>
      <c r="I152" s="56"/>
      <c r="J152" s="56"/>
      <c r="K152" s="56"/>
    </row>
    <row r="153" spans="1:12" ht="15.5" x14ac:dyDescent="0.3">
      <c r="A153" s="58"/>
      <c r="B153" s="312"/>
      <c r="C153" s="312"/>
      <c r="D153" s="312"/>
      <c r="E153" s="312"/>
      <c r="F153" s="312"/>
      <c r="H153" s="55"/>
      <c r="I153" s="56"/>
      <c r="J153" s="56"/>
      <c r="K153" s="56"/>
    </row>
    <row r="154" spans="1:12" x14ac:dyDescent="0.3">
      <c r="I154" s="56"/>
      <c r="J154" s="56"/>
      <c r="K154" s="56"/>
      <c r="L154" s="178"/>
    </row>
    <row r="155" spans="1:12" x14ac:dyDescent="0.3">
      <c r="A155" s="59"/>
      <c r="B155" s="59"/>
      <c r="C155" s="59"/>
      <c r="D155" s="59"/>
      <c r="E155" s="59"/>
      <c r="F155" s="59"/>
      <c r="I155" s="56"/>
      <c r="J155" s="56"/>
      <c r="K155" s="56"/>
      <c r="L155" s="178"/>
    </row>
    <row r="157" spans="1:12" x14ac:dyDescent="0.3">
      <c r="A157" s="313"/>
      <c r="B157" s="313"/>
      <c r="C157" s="313"/>
      <c r="D157" s="313"/>
      <c r="E157" s="313"/>
      <c r="F157" s="313"/>
      <c r="G157" s="209"/>
    </row>
    <row r="158" spans="1:12" x14ac:dyDescent="0.3">
      <c r="G158" s="209"/>
    </row>
    <row r="159" spans="1:12" x14ac:dyDescent="0.3">
      <c r="A159" s="58"/>
      <c r="B159" s="180"/>
      <c r="C159" s="180"/>
      <c r="D159" s="180"/>
      <c r="E159" s="180"/>
      <c r="F159" s="2"/>
      <c r="G159" s="209"/>
      <c r="I159" s="209"/>
      <c r="J159" s="209"/>
      <c r="K159" s="209"/>
      <c r="L159" s="209"/>
    </row>
    <row r="160" spans="1:12" x14ac:dyDescent="0.3">
      <c r="A160" s="58" t="s">
        <v>70</v>
      </c>
      <c r="B160" s="384" t="str">
        <f>+B$1</f>
        <v>FONDO PENSIONI LAVORATORI DIPENDENTI NEL COMPLESSO</v>
      </c>
      <c r="C160" s="384"/>
      <c r="D160" s="384"/>
      <c r="E160" s="384"/>
      <c r="F160" s="384"/>
      <c r="G160" s="384" t="str">
        <f>+G$1</f>
        <v>FONDO PENSIONI LAVORATORI DIPENDENTI NEL COMPLESSO</v>
      </c>
      <c r="H160" s="384"/>
      <c r="I160" s="384"/>
      <c r="J160" s="384"/>
      <c r="K160" s="384"/>
      <c r="L160" s="384"/>
    </row>
    <row r="161" spans="1:12" ht="15.5" x14ac:dyDescent="0.35">
      <c r="A161" s="58"/>
      <c r="B161" s="407" t="str">
        <f>+B$2</f>
        <v xml:space="preserve"> (compresi i trattamenti degli ex Enti creditizi e delle contabilità separate)</v>
      </c>
      <c r="C161" s="407"/>
      <c r="D161" s="407"/>
      <c r="E161" s="407"/>
      <c r="F161" s="407"/>
      <c r="G161" s="398" t="str">
        <f>+G$2</f>
        <v xml:space="preserve"> (compresi i trattamenti degli ex Enti creditizi e delle contabilità separate)</v>
      </c>
      <c r="H161" s="398"/>
      <c r="I161" s="398"/>
      <c r="J161" s="398"/>
      <c r="K161" s="398"/>
      <c r="L161" s="398"/>
    </row>
    <row r="163" spans="1:12" ht="15" customHeight="1" x14ac:dyDescent="0.3">
      <c r="A163" s="397" t="s">
        <v>15</v>
      </c>
      <c r="B163" s="397"/>
      <c r="C163" s="397"/>
      <c r="D163" s="397"/>
      <c r="E163" s="397"/>
      <c r="F163" s="397"/>
      <c r="G163" s="412" t="s">
        <v>130</v>
      </c>
      <c r="H163" s="412"/>
      <c r="I163" s="412"/>
      <c r="J163" s="412"/>
      <c r="K163" s="412"/>
      <c r="L163" s="412"/>
    </row>
    <row r="164" spans="1:12" x14ac:dyDescent="0.3">
      <c r="A164" s="58"/>
      <c r="B164" s="59"/>
      <c r="C164" s="59"/>
      <c r="D164" s="59"/>
      <c r="E164" s="59"/>
      <c r="F164" s="59"/>
    </row>
    <row r="165" spans="1:12" ht="15.75" customHeight="1" x14ac:dyDescent="0.3">
      <c r="A165" s="370" t="str">
        <f>+Riepilogo!$A$5</f>
        <v>Rilevazione al 02/07/2020</v>
      </c>
      <c r="B165" s="370"/>
      <c r="C165" s="370"/>
      <c r="D165" s="370"/>
      <c r="E165" s="370"/>
      <c r="F165" s="370"/>
      <c r="G165" s="395" t="str">
        <f>+Riepilogo!$A$5</f>
        <v>Rilevazione al 02/07/2020</v>
      </c>
      <c r="H165" s="395"/>
      <c r="I165" s="395"/>
      <c r="J165" s="395"/>
      <c r="K165" s="395"/>
      <c r="L165" s="395"/>
    </row>
    <row r="166" spans="1:12" s="209" customFormat="1" x14ac:dyDescent="0.3">
      <c r="A166" s="1"/>
      <c r="B166" s="1"/>
      <c r="C166" s="1"/>
      <c r="D166" s="1"/>
      <c r="E166" s="1"/>
      <c r="F166" s="1"/>
      <c r="H166" s="1"/>
    </row>
    <row r="167" spans="1:12" s="209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220"/>
      <c r="B168" s="183"/>
      <c r="C168" s="184"/>
      <c r="D168" s="184"/>
      <c r="E168" s="184"/>
      <c r="F168" s="183"/>
    </row>
    <row r="169" spans="1:12" s="178" customFormat="1" ht="30" x14ac:dyDescent="0.3">
      <c r="A169" s="240" t="s">
        <v>65</v>
      </c>
      <c r="B169" s="54" t="s">
        <v>62</v>
      </c>
      <c r="C169" s="53" t="s">
        <v>169</v>
      </c>
      <c r="D169" s="54" t="s">
        <v>40</v>
      </c>
      <c r="E169" s="54" t="s">
        <v>41</v>
      </c>
      <c r="F169" s="244" t="s">
        <v>53</v>
      </c>
      <c r="H169" s="1"/>
      <c r="I169" s="201"/>
      <c r="J169" s="201"/>
      <c r="K169" s="201"/>
      <c r="L169" s="201"/>
    </row>
    <row r="170" spans="1:12" x14ac:dyDescent="0.3">
      <c r="A170" s="271" t="s">
        <v>51</v>
      </c>
      <c r="B170" s="185" t="s">
        <v>63</v>
      </c>
      <c r="C170" s="186"/>
      <c r="D170" s="186"/>
      <c r="E170" s="186"/>
      <c r="F170" s="246"/>
      <c r="H170" s="209"/>
    </row>
    <row r="171" spans="1:12" x14ac:dyDescent="0.3">
      <c r="A171" s="247"/>
      <c r="B171" s="232"/>
      <c r="C171" s="204"/>
      <c r="D171" s="232"/>
      <c r="E171" s="232"/>
      <c r="F171" s="248"/>
    </row>
    <row r="172" spans="1:12" s="209" customFormat="1" x14ac:dyDescent="0.3">
      <c r="A172" s="260"/>
      <c r="B172" s="399" t="str">
        <f>+B13</f>
        <v>Decorrenti ANNO 2019</v>
      </c>
      <c r="C172" s="399"/>
      <c r="D172" s="399"/>
      <c r="E172" s="399"/>
      <c r="F172" s="400"/>
    </row>
    <row r="173" spans="1:12" s="209" customFormat="1" x14ac:dyDescent="0.3">
      <c r="A173" s="272" t="s">
        <v>66</v>
      </c>
      <c r="B173" s="197">
        <v>8038</v>
      </c>
      <c r="C173" s="197">
        <v>45353</v>
      </c>
      <c r="D173" s="197">
        <v>6911</v>
      </c>
      <c r="E173" s="197">
        <v>36992</v>
      </c>
      <c r="F173" s="250">
        <v>97294</v>
      </c>
    </row>
    <row r="174" spans="1:12" x14ac:dyDescent="0.3">
      <c r="A174" s="272" t="s">
        <v>67</v>
      </c>
      <c r="B174" s="197">
        <v>4948</v>
      </c>
      <c r="C174" s="197">
        <v>30309</v>
      </c>
      <c r="D174" s="197">
        <v>5291</v>
      </c>
      <c r="E174" s="197">
        <v>20554</v>
      </c>
      <c r="F174" s="254">
        <v>61102</v>
      </c>
    </row>
    <row r="175" spans="1:12" x14ac:dyDescent="0.3">
      <c r="A175" s="272" t="s">
        <v>68</v>
      </c>
      <c r="B175" s="197">
        <v>8425</v>
      </c>
      <c r="C175" s="197">
        <v>25173</v>
      </c>
      <c r="D175" s="197">
        <v>6753</v>
      </c>
      <c r="E175" s="197">
        <v>22176</v>
      </c>
      <c r="F175" s="254">
        <v>62527</v>
      </c>
    </row>
    <row r="176" spans="1:12" x14ac:dyDescent="0.3">
      <c r="A176" s="272" t="s">
        <v>69</v>
      </c>
      <c r="B176" s="197">
        <v>16779</v>
      </c>
      <c r="C176" s="197">
        <v>29553</v>
      </c>
      <c r="D176" s="197">
        <v>15397</v>
      </c>
      <c r="E176" s="197">
        <v>38059</v>
      </c>
      <c r="F176" s="254">
        <v>99788</v>
      </c>
    </row>
    <row r="177" spans="1:6" x14ac:dyDescent="0.3">
      <c r="A177" s="262"/>
      <c r="B177" s="197"/>
      <c r="C177" s="197"/>
      <c r="D177" s="197"/>
      <c r="E177" s="197"/>
      <c r="F177" s="263"/>
    </row>
    <row r="178" spans="1:6" s="209" customFormat="1" ht="15.75" customHeight="1" x14ac:dyDescent="0.3">
      <c r="A178" s="251" t="s">
        <v>42</v>
      </c>
      <c r="B178" s="190">
        <v>38190</v>
      </c>
      <c r="C178" s="190">
        <v>130388</v>
      </c>
      <c r="D178" s="190">
        <v>34352</v>
      </c>
      <c r="E178" s="190">
        <v>117781</v>
      </c>
      <c r="F178" s="252">
        <v>320711</v>
      </c>
    </row>
    <row r="179" spans="1:6" s="209" customFormat="1" ht="15.75" customHeight="1" x14ac:dyDescent="0.3">
      <c r="A179" s="283"/>
      <c r="B179" s="284"/>
      <c r="C179" s="284"/>
      <c r="D179" s="284"/>
      <c r="E179" s="284"/>
      <c r="F179" s="285"/>
    </row>
    <row r="180" spans="1:6" x14ac:dyDescent="0.3">
      <c r="A180" s="260"/>
      <c r="B180" s="187"/>
      <c r="C180" s="310" t="str">
        <f>+C22</f>
        <v>di cui:</v>
      </c>
      <c r="D180" s="307" t="str">
        <f>+D22</f>
        <v>Decorrenti gennaio - giugno 2019</v>
      </c>
      <c r="E180" s="303"/>
      <c r="F180" s="305"/>
    </row>
    <row r="181" spans="1:6" x14ac:dyDescent="0.3">
      <c r="A181" s="272" t="s">
        <v>66</v>
      </c>
      <c r="B181" s="197">
        <v>2156</v>
      </c>
      <c r="C181" s="197">
        <v>20518</v>
      </c>
      <c r="D181" s="197">
        <v>3554</v>
      </c>
      <c r="E181" s="197">
        <v>19560</v>
      </c>
      <c r="F181" s="250">
        <v>45788</v>
      </c>
    </row>
    <row r="182" spans="1:6" x14ac:dyDescent="0.3">
      <c r="A182" s="272" t="s">
        <v>67</v>
      </c>
      <c r="B182" s="197">
        <v>1446</v>
      </c>
      <c r="C182" s="197">
        <v>13471</v>
      </c>
      <c r="D182" s="197">
        <v>2710</v>
      </c>
      <c r="E182" s="197">
        <v>10988</v>
      </c>
      <c r="F182" s="254">
        <v>28615</v>
      </c>
    </row>
    <row r="183" spans="1:6" x14ac:dyDescent="0.3">
      <c r="A183" s="272" t="s">
        <v>68</v>
      </c>
      <c r="B183" s="197">
        <v>2715</v>
      </c>
      <c r="C183" s="197">
        <v>12955</v>
      </c>
      <c r="D183" s="197">
        <v>3568</v>
      </c>
      <c r="E183" s="197">
        <v>11899</v>
      </c>
      <c r="F183" s="254">
        <v>31137</v>
      </c>
    </row>
    <row r="184" spans="1:6" x14ac:dyDescent="0.3">
      <c r="A184" s="272" t="s">
        <v>69</v>
      </c>
      <c r="B184" s="197">
        <v>4383</v>
      </c>
      <c r="C184" s="197">
        <v>17717</v>
      </c>
      <c r="D184" s="197">
        <v>8199</v>
      </c>
      <c r="E184" s="197">
        <v>20689</v>
      </c>
      <c r="F184" s="254">
        <v>50988</v>
      </c>
    </row>
    <row r="185" spans="1:6" x14ac:dyDescent="0.3">
      <c r="A185" s="262"/>
      <c r="B185" s="197"/>
      <c r="C185" s="197"/>
      <c r="D185" s="197"/>
      <c r="E185" s="197"/>
      <c r="F185" s="263"/>
    </row>
    <row r="186" spans="1:6" x14ac:dyDescent="0.3">
      <c r="A186" s="251" t="s">
        <v>42</v>
      </c>
      <c r="B186" s="190">
        <v>10700</v>
      </c>
      <c r="C186" s="190">
        <v>64661</v>
      </c>
      <c r="D186" s="190">
        <v>18031</v>
      </c>
      <c r="E186" s="190">
        <v>63136</v>
      </c>
      <c r="F186" s="252">
        <v>156528</v>
      </c>
    </row>
    <row r="187" spans="1:6" x14ac:dyDescent="0.3">
      <c r="A187" s="283"/>
      <c r="B187" s="284"/>
      <c r="C187" s="284"/>
      <c r="D187" s="284"/>
      <c r="E187" s="284"/>
      <c r="F187" s="285"/>
    </row>
    <row r="188" spans="1:6" x14ac:dyDescent="0.3">
      <c r="A188" s="260"/>
      <c r="B188" s="405" t="str">
        <f>+B31</f>
        <v>Decorrenti gennaio - giugno 2020</v>
      </c>
      <c r="C188" s="405"/>
      <c r="D188" s="405"/>
      <c r="E188" s="405"/>
      <c r="F188" s="406"/>
    </row>
    <row r="189" spans="1:6" ht="15" customHeight="1" x14ac:dyDescent="0.3">
      <c r="A189" s="272" t="s">
        <v>66</v>
      </c>
      <c r="B189" s="197">
        <v>8144</v>
      </c>
      <c r="C189" s="197">
        <v>24147</v>
      </c>
      <c r="D189" s="197">
        <v>2157</v>
      </c>
      <c r="E189" s="197">
        <v>21622</v>
      </c>
      <c r="F189" s="250">
        <v>56070</v>
      </c>
    </row>
    <row r="190" spans="1:6" x14ac:dyDescent="0.3">
      <c r="A190" s="272" t="s">
        <v>67</v>
      </c>
      <c r="B190" s="197">
        <v>4948</v>
      </c>
      <c r="C190" s="197">
        <v>15914</v>
      </c>
      <c r="D190" s="197">
        <v>1683</v>
      </c>
      <c r="E190" s="197">
        <v>10150</v>
      </c>
      <c r="F190" s="254">
        <v>32695</v>
      </c>
    </row>
    <row r="191" spans="1:6" x14ac:dyDescent="0.3">
      <c r="A191" s="272" t="s">
        <v>68</v>
      </c>
      <c r="B191" s="197">
        <v>6589</v>
      </c>
      <c r="C191" s="197">
        <v>11139</v>
      </c>
      <c r="D191" s="197">
        <v>1882</v>
      </c>
      <c r="E191" s="197">
        <v>10212</v>
      </c>
      <c r="F191" s="254">
        <v>29822</v>
      </c>
    </row>
    <row r="192" spans="1:6" x14ac:dyDescent="0.3">
      <c r="A192" s="272" t="s">
        <v>69</v>
      </c>
      <c r="B192" s="197">
        <v>15142</v>
      </c>
      <c r="C192" s="197">
        <v>11034</v>
      </c>
      <c r="D192" s="197">
        <v>3992</v>
      </c>
      <c r="E192" s="197">
        <v>17559</v>
      </c>
      <c r="F192" s="254">
        <v>47727</v>
      </c>
    </row>
    <row r="193" spans="1:12" x14ac:dyDescent="0.3">
      <c r="A193" s="262"/>
      <c r="B193" s="197"/>
      <c r="C193" s="197"/>
      <c r="D193" s="197"/>
      <c r="E193" s="197"/>
      <c r="F193" s="263"/>
    </row>
    <row r="194" spans="1:12" x14ac:dyDescent="0.3">
      <c r="A194" s="265" t="s">
        <v>42</v>
      </c>
      <c r="B194" s="266">
        <v>34823</v>
      </c>
      <c r="C194" s="266">
        <v>62234</v>
      </c>
      <c r="D194" s="266">
        <v>9714</v>
      </c>
      <c r="E194" s="266">
        <v>59543</v>
      </c>
      <c r="F194" s="267">
        <v>166314</v>
      </c>
    </row>
    <row r="195" spans="1:12" x14ac:dyDescent="0.3">
      <c r="A195" s="1" t="s">
        <v>74</v>
      </c>
      <c r="B195" s="93"/>
      <c r="C195" s="93"/>
      <c r="D195" s="93"/>
      <c r="E195" s="93"/>
      <c r="F195" s="93"/>
    </row>
    <row r="196" spans="1:12" x14ac:dyDescent="0.3">
      <c r="A196" s="1" t="s">
        <v>77</v>
      </c>
    </row>
    <row r="197" spans="1:12" x14ac:dyDescent="0.3">
      <c r="A197" s="1" t="s">
        <v>76</v>
      </c>
    </row>
    <row r="198" spans="1:12" x14ac:dyDescent="0.3">
      <c r="A198" s="1" t="s">
        <v>75</v>
      </c>
    </row>
    <row r="199" spans="1:12" x14ac:dyDescent="0.3">
      <c r="A199" s="1" t="s">
        <v>50</v>
      </c>
    </row>
    <row r="200" spans="1:12" x14ac:dyDescent="0.3">
      <c r="A200" s="59"/>
      <c r="B200" s="59"/>
      <c r="C200" s="59"/>
      <c r="D200" s="59"/>
      <c r="E200" s="59"/>
      <c r="F200" s="59"/>
    </row>
    <row r="201" spans="1:12" s="4" customFormat="1" x14ac:dyDescent="0.3">
      <c r="A201" s="58"/>
      <c r="B201" s="59"/>
      <c r="C201" s="59"/>
      <c r="D201" s="59"/>
      <c r="E201" s="59"/>
      <c r="F201" s="59"/>
    </row>
    <row r="202" spans="1:12" x14ac:dyDescent="0.3">
      <c r="A202" s="58" t="s">
        <v>61</v>
      </c>
      <c r="B202" s="384" t="str">
        <f>+B$1</f>
        <v>FONDO PENSIONI LAVORATORI DIPENDENTI NEL COMPLESSO</v>
      </c>
      <c r="C202" s="384"/>
      <c r="D202" s="384"/>
      <c r="E202" s="384"/>
      <c r="F202" s="384"/>
      <c r="G202" s="384" t="str">
        <f>+G$1</f>
        <v>FONDO PENSIONI LAVORATORI DIPENDENTI NEL COMPLESSO</v>
      </c>
      <c r="H202" s="384"/>
      <c r="I202" s="384"/>
      <c r="J202" s="384"/>
      <c r="K202" s="384"/>
      <c r="L202" s="384"/>
    </row>
    <row r="203" spans="1:12" ht="15.5" x14ac:dyDescent="0.35">
      <c r="A203" s="58"/>
      <c r="B203" s="407" t="str">
        <f>+B$2</f>
        <v xml:space="preserve"> (compresi i trattamenti degli ex Enti creditizi e delle contabilità separate)</v>
      </c>
      <c r="C203" s="407"/>
      <c r="D203" s="407"/>
      <c r="E203" s="407"/>
      <c r="F203" s="407"/>
      <c r="G203" s="398" t="str">
        <f>+G$2</f>
        <v xml:space="preserve"> (compresi i trattamenti degli ex Enti creditizi e delle contabilità separate)</v>
      </c>
      <c r="H203" s="398"/>
      <c r="I203" s="398"/>
      <c r="J203" s="398"/>
      <c r="K203" s="398"/>
      <c r="L203" s="398"/>
    </row>
    <row r="204" spans="1:12" ht="15.5" x14ac:dyDescent="0.3">
      <c r="A204" s="58"/>
      <c r="B204" s="407"/>
      <c r="C204" s="407"/>
      <c r="D204" s="407"/>
      <c r="E204" s="407"/>
      <c r="F204" s="407"/>
    </row>
    <row r="205" spans="1:12" ht="15" customHeight="1" x14ac:dyDescent="0.3">
      <c r="A205" s="397" t="s">
        <v>126</v>
      </c>
      <c r="B205" s="397"/>
      <c r="C205" s="397"/>
      <c r="D205" s="397"/>
      <c r="E205" s="397"/>
      <c r="F205" s="397"/>
      <c r="G205" s="416" t="s">
        <v>128</v>
      </c>
      <c r="H205" s="416"/>
      <c r="I205" s="416"/>
      <c r="J205" s="416"/>
      <c r="K205" s="416"/>
      <c r="L205" s="416"/>
    </row>
    <row r="207" spans="1:12" ht="15.75" customHeight="1" x14ac:dyDescent="0.3">
      <c r="A207" s="370" t="str">
        <f>+Riepilogo!$A$5</f>
        <v>Rilevazione al 02/07/2020</v>
      </c>
      <c r="B207" s="370"/>
      <c r="C207" s="370"/>
      <c r="D207" s="370"/>
      <c r="E207" s="370"/>
      <c r="F207" s="370"/>
      <c r="G207" s="395" t="str">
        <f>+Riepilogo!$A$5</f>
        <v>Rilevazione al 02/07/2020</v>
      </c>
      <c r="H207" s="395"/>
      <c r="I207" s="395"/>
      <c r="J207" s="395"/>
      <c r="K207" s="395"/>
      <c r="L207" s="395"/>
    </row>
    <row r="208" spans="1:12" x14ac:dyDescent="0.3">
      <c r="A208" s="415" t="s">
        <v>127</v>
      </c>
      <c r="B208" s="415"/>
      <c r="C208" s="415"/>
      <c r="D208" s="415"/>
      <c r="E208" s="415"/>
      <c r="F208" s="415"/>
    </row>
    <row r="209" spans="1:6" s="4" customFormat="1" x14ac:dyDescent="0.3">
      <c r="A209" s="415"/>
      <c r="B209" s="415"/>
      <c r="C209" s="415"/>
      <c r="D209" s="415"/>
      <c r="E209" s="415"/>
      <c r="F209" s="415"/>
    </row>
    <row r="210" spans="1:6" x14ac:dyDescent="0.3">
      <c r="A210" s="220"/>
      <c r="B210" s="183"/>
      <c r="C210" s="184"/>
      <c r="D210" s="184"/>
      <c r="E210" s="184"/>
      <c r="F210" s="183"/>
    </row>
    <row r="211" spans="1:6" ht="30" x14ac:dyDescent="0.3">
      <c r="A211" s="240" t="s">
        <v>64</v>
      </c>
      <c r="B211" s="54" t="s">
        <v>62</v>
      </c>
      <c r="C211" s="53" t="s">
        <v>169</v>
      </c>
      <c r="D211" s="54" t="s">
        <v>40</v>
      </c>
      <c r="E211" s="54" t="s">
        <v>41</v>
      </c>
      <c r="F211" s="244" t="s">
        <v>53</v>
      </c>
    </row>
    <row r="212" spans="1:6" x14ac:dyDescent="0.3">
      <c r="A212" s="268"/>
      <c r="B212" s="185" t="s">
        <v>63</v>
      </c>
      <c r="C212" s="186"/>
      <c r="D212" s="186"/>
      <c r="E212" s="186"/>
      <c r="F212" s="246"/>
    </row>
    <row r="213" spans="1:6" x14ac:dyDescent="0.3">
      <c r="A213" s="247"/>
      <c r="B213" s="232"/>
      <c r="C213" s="204"/>
      <c r="D213" s="232"/>
      <c r="E213" s="232"/>
      <c r="F213" s="248"/>
    </row>
    <row r="214" spans="1:6" x14ac:dyDescent="0.3">
      <c r="A214" s="260"/>
      <c r="B214" s="399" t="str">
        <f>+B13</f>
        <v>Decorrenti ANNO 2019</v>
      </c>
      <c r="C214" s="399"/>
      <c r="D214" s="399"/>
      <c r="E214" s="399"/>
      <c r="F214" s="400"/>
    </row>
    <row r="215" spans="1:6" x14ac:dyDescent="0.3">
      <c r="A215" s="249" t="s">
        <v>58</v>
      </c>
      <c r="B215" s="212">
        <v>66.75</v>
      </c>
      <c r="C215" s="212">
        <v>62.37</v>
      </c>
      <c r="D215" s="212">
        <v>54.07</v>
      </c>
      <c r="E215" s="212">
        <v>76.53</v>
      </c>
      <c r="F215" s="278">
        <v>63.87</v>
      </c>
    </row>
    <row r="216" spans="1:6" s="4" customFormat="1" x14ac:dyDescent="0.3">
      <c r="A216" s="249" t="s">
        <v>59</v>
      </c>
      <c r="B216" s="212">
        <v>67</v>
      </c>
      <c r="C216" s="212">
        <v>61.1</v>
      </c>
      <c r="D216" s="212">
        <v>52.83</v>
      </c>
      <c r="E216" s="212">
        <v>74.8</v>
      </c>
      <c r="F216" s="278">
        <v>69.150000000000006</v>
      </c>
    </row>
    <row r="217" spans="1:6" x14ac:dyDescent="0.3">
      <c r="A217" s="274"/>
      <c r="B217" s="213"/>
      <c r="C217" s="213"/>
      <c r="D217" s="213"/>
      <c r="E217" s="213"/>
      <c r="F217" s="279"/>
    </row>
    <row r="218" spans="1:6" s="201" customFormat="1" x14ac:dyDescent="0.3">
      <c r="A218" s="269" t="s">
        <v>42</v>
      </c>
      <c r="B218" s="214">
        <v>66.84</v>
      </c>
      <c r="C218" s="215">
        <v>62.01</v>
      </c>
      <c r="D218" s="215">
        <v>53.6</v>
      </c>
      <c r="E218" s="215">
        <v>75.12</v>
      </c>
      <c r="F218" s="280">
        <v>66.5</v>
      </c>
    </row>
    <row r="219" spans="1:6" x14ac:dyDescent="0.3">
      <c r="A219" s="170"/>
      <c r="B219" s="216"/>
      <c r="C219" s="216"/>
      <c r="D219" s="216"/>
      <c r="E219" s="216"/>
      <c r="F219" s="281"/>
    </row>
    <row r="220" spans="1:6" ht="15.75" customHeight="1" x14ac:dyDescent="0.3">
      <c r="A220" s="260"/>
      <c r="B220" s="187"/>
      <c r="C220" s="310" t="str">
        <f>+C22</f>
        <v>di cui:</v>
      </c>
      <c r="D220" s="307" t="str">
        <f>+D22</f>
        <v>Decorrenti gennaio - giugno 2019</v>
      </c>
      <c r="E220" s="303"/>
      <c r="F220" s="305"/>
    </row>
    <row r="221" spans="1:6" ht="15" customHeight="1" x14ac:dyDescent="0.3">
      <c r="A221" s="249" t="s">
        <v>58</v>
      </c>
      <c r="B221" s="212">
        <v>66.45</v>
      </c>
      <c r="C221" s="212">
        <v>62.79</v>
      </c>
      <c r="D221" s="212">
        <v>54</v>
      </c>
      <c r="E221" s="212">
        <v>76.569999999999993</v>
      </c>
      <c r="F221" s="278">
        <v>63.93</v>
      </c>
    </row>
    <row r="222" spans="1:6" x14ac:dyDescent="0.3">
      <c r="A222" s="249" t="s">
        <v>59</v>
      </c>
      <c r="B222" s="212">
        <v>66.56</v>
      </c>
      <c r="C222" s="212">
        <v>61.15</v>
      </c>
      <c r="D222" s="212">
        <v>52.92</v>
      </c>
      <c r="E222" s="212">
        <v>74.900000000000006</v>
      </c>
      <c r="F222" s="278">
        <v>69.680000000000007</v>
      </c>
    </row>
    <row r="223" spans="1:6" x14ac:dyDescent="0.3">
      <c r="A223" s="274"/>
      <c r="B223" s="213"/>
      <c r="C223" s="213"/>
      <c r="D223" s="213"/>
      <c r="E223" s="213"/>
      <c r="F223" s="279"/>
    </row>
    <row r="224" spans="1:6" x14ac:dyDescent="0.3">
      <c r="A224" s="269" t="s">
        <v>42</v>
      </c>
      <c r="B224" s="214">
        <v>66.48</v>
      </c>
      <c r="C224" s="215">
        <v>62.37</v>
      </c>
      <c r="D224" s="215">
        <v>53.6</v>
      </c>
      <c r="E224" s="215">
        <v>75.209999999999994</v>
      </c>
      <c r="F224" s="280">
        <v>66.819999999999993</v>
      </c>
    </row>
    <row r="225" spans="1:6" x14ac:dyDescent="0.3">
      <c r="A225" s="316"/>
      <c r="B225" s="319"/>
      <c r="C225" s="319"/>
      <c r="D225" s="319"/>
      <c r="E225" s="319"/>
      <c r="F225" s="320"/>
    </row>
    <row r="226" spans="1:6" x14ac:dyDescent="0.3">
      <c r="A226" s="260"/>
      <c r="B226" s="413" t="str">
        <f>+B31</f>
        <v>Decorrenti gennaio - giugno 2020</v>
      </c>
      <c r="C226" s="413"/>
      <c r="D226" s="413"/>
      <c r="E226" s="413"/>
      <c r="F226" s="414"/>
    </row>
    <row r="227" spans="1:6" x14ac:dyDescent="0.3">
      <c r="A227" s="249" t="s">
        <v>58</v>
      </c>
      <c r="B227" s="212">
        <v>66.959999999999994</v>
      </c>
      <c r="C227" s="212">
        <v>61.69</v>
      </c>
      <c r="D227" s="212">
        <v>53.93</v>
      </c>
      <c r="E227" s="212">
        <v>77.98</v>
      </c>
      <c r="F227" s="278">
        <v>64.42</v>
      </c>
    </row>
    <row r="228" spans="1:6" x14ac:dyDescent="0.3">
      <c r="A228" s="249" t="s">
        <v>59</v>
      </c>
      <c r="B228" s="212">
        <v>67.14</v>
      </c>
      <c r="C228" s="212">
        <v>61</v>
      </c>
      <c r="D228" s="212">
        <v>52.64</v>
      </c>
      <c r="E228" s="212">
        <v>75.05</v>
      </c>
      <c r="F228" s="278">
        <v>69.489999999999995</v>
      </c>
    </row>
    <row r="229" spans="1:6" x14ac:dyDescent="0.3">
      <c r="A229" s="274"/>
      <c r="B229" s="213"/>
      <c r="C229" s="213"/>
      <c r="D229" s="213"/>
      <c r="E229" s="213"/>
      <c r="F229" s="279"/>
    </row>
    <row r="230" spans="1:6" x14ac:dyDescent="0.3">
      <c r="A230" s="276" t="s">
        <v>42</v>
      </c>
      <c r="B230" s="217">
        <v>67.05</v>
      </c>
      <c r="C230" s="218">
        <v>61.47</v>
      </c>
      <c r="D230" s="218">
        <v>53.43</v>
      </c>
      <c r="E230" s="218">
        <v>75.540000000000006</v>
      </c>
      <c r="F230" s="282">
        <v>67.2</v>
      </c>
    </row>
    <row r="231" spans="1:6" ht="15" customHeight="1" x14ac:dyDescent="0.3">
      <c r="A231" s="1" t="s">
        <v>50</v>
      </c>
    </row>
    <row r="245" spans="1:6" x14ac:dyDescent="0.3">
      <c r="A245" s="58"/>
      <c r="B245" s="311"/>
      <c r="C245" s="311"/>
      <c r="D245" s="311"/>
      <c r="E245" s="311"/>
      <c r="F245" s="311"/>
    </row>
    <row r="246" spans="1:6" ht="15.5" x14ac:dyDescent="0.3">
      <c r="A246" s="58"/>
      <c r="B246" s="312"/>
      <c r="C246" s="312"/>
      <c r="D246" s="312"/>
      <c r="E246" s="312"/>
      <c r="F246" s="312"/>
    </row>
    <row r="248" spans="1:6" x14ac:dyDescent="0.3">
      <c r="A248" s="59"/>
      <c r="B248" s="59"/>
      <c r="C248" s="59"/>
      <c r="D248" s="59"/>
      <c r="E248" s="59"/>
      <c r="F248" s="59"/>
    </row>
    <row r="249" spans="1:6" x14ac:dyDescent="0.3">
      <c r="A249" s="58"/>
      <c r="B249" s="202"/>
      <c r="C249" s="203"/>
      <c r="D249" s="2"/>
      <c r="E249" s="2"/>
      <c r="F249" s="2"/>
    </row>
    <row r="250" spans="1:6" x14ac:dyDescent="0.3">
      <c r="A250" s="313"/>
      <c r="B250" s="313"/>
      <c r="C250" s="313"/>
      <c r="D250" s="313"/>
      <c r="E250" s="313"/>
      <c r="F250" s="313"/>
    </row>
    <row r="251" spans="1:6" x14ac:dyDescent="0.3">
      <c r="A251" s="318"/>
      <c r="B251" s="318"/>
      <c r="C251" s="318"/>
      <c r="D251" s="318"/>
      <c r="E251" s="318"/>
      <c r="F251" s="318"/>
    </row>
    <row r="252" spans="1:6" x14ac:dyDescent="0.3">
      <c r="B252" s="2"/>
      <c r="C252" s="181"/>
      <c r="D252" s="2"/>
      <c r="E252" s="2"/>
      <c r="F252" s="2"/>
    </row>
    <row r="281" spans="1:1" x14ac:dyDescent="0.3">
      <c r="A281" s="235"/>
    </row>
  </sheetData>
  <mergeCells count="70">
    <mergeCell ref="B226:F226"/>
    <mergeCell ref="G163:L163"/>
    <mergeCell ref="G203:L203"/>
    <mergeCell ref="G165:L165"/>
    <mergeCell ref="A163:F163"/>
    <mergeCell ref="A165:F165"/>
    <mergeCell ref="B172:F172"/>
    <mergeCell ref="B188:F188"/>
    <mergeCell ref="A208:F208"/>
    <mergeCell ref="A209:F209"/>
    <mergeCell ref="B202:F202"/>
    <mergeCell ref="A207:F207"/>
    <mergeCell ref="B214:F214"/>
    <mergeCell ref="G207:L207"/>
    <mergeCell ref="G205:L205"/>
    <mergeCell ref="G202:L202"/>
    <mergeCell ref="B203:F203"/>
    <mergeCell ref="B204:F204"/>
    <mergeCell ref="A205:F205"/>
    <mergeCell ref="G89:L89"/>
    <mergeCell ref="G49:L49"/>
    <mergeCell ref="G130:L130"/>
    <mergeCell ref="G126:L126"/>
    <mergeCell ref="B147:F147"/>
    <mergeCell ref="G144:L144"/>
    <mergeCell ref="G161:L161"/>
    <mergeCell ref="G160:L160"/>
    <mergeCell ref="B135:F135"/>
    <mergeCell ref="B160:F160"/>
    <mergeCell ref="B161:F161"/>
    <mergeCell ref="G91:L91"/>
    <mergeCell ref="G128:L128"/>
    <mergeCell ref="B1:F1"/>
    <mergeCell ref="B2:F2"/>
    <mergeCell ref="G1:L1"/>
    <mergeCell ref="G44:L44"/>
    <mergeCell ref="A6:F6"/>
    <mergeCell ref="G6:L6"/>
    <mergeCell ref="G2:L2"/>
    <mergeCell ref="B13:F13"/>
    <mergeCell ref="B44:F44"/>
    <mergeCell ref="G8:L8"/>
    <mergeCell ref="G26:L26"/>
    <mergeCell ref="G4:L4"/>
    <mergeCell ref="G108:L108"/>
    <mergeCell ref="B98:F98"/>
    <mergeCell ref="A91:F91"/>
    <mergeCell ref="B124:F124"/>
    <mergeCell ref="A4:F4"/>
    <mergeCell ref="G86:L86"/>
    <mergeCell ref="G87:L87"/>
    <mergeCell ref="B86:F86"/>
    <mergeCell ref="G45:L45"/>
    <mergeCell ref="G47:L47"/>
    <mergeCell ref="A126:F126"/>
    <mergeCell ref="A128:F128"/>
    <mergeCell ref="G123:L123"/>
    <mergeCell ref="G124:L124"/>
    <mergeCell ref="B31:F31"/>
    <mergeCell ref="B76:F76"/>
    <mergeCell ref="A118:F118"/>
    <mergeCell ref="B112:F112"/>
    <mergeCell ref="B123:F123"/>
    <mergeCell ref="B87:F87"/>
    <mergeCell ref="B56:F56"/>
    <mergeCell ref="A89:F89"/>
    <mergeCell ref="B45:F45"/>
    <mergeCell ref="A47:F47"/>
    <mergeCell ref="A49:F49"/>
    <mergeCell ref="G93:L9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F60"/>
  <sheetViews>
    <sheetView showGridLines="0" view="pageBreakPreview" zoomScale="50" zoomScaleNormal="50" zoomScaleSheetLayoutView="50" workbookViewId="0">
      <selection activeCell="C40" sqref="C40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58" t="s">
        <v>159</v>
      </c>
      <c r="B1" s="384" t="s">
        <v>177</v>
      </c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5.5" x14ac:dyDescent="0.3">
      <c r="A2" s="62"/>
      <c r="B2" s="417" t="s">
        <v>176</v>
      </c>
      <c r="C2" s="389"/>
      <c r="D2" s="389"/>
      <c r="E2" s="389"/>
      <c r="F2" s="389"/>
      <c r="G2" s="389"/>
      <c r="H2" s="389"/>
      <c r="I2" s="389"/>
      <c r="J2" s="389"/>
      <c r="K2" s="389"/>
    </row>
    <row r="3" spans="1:11" x14ac:dyDescent="0.3">
      <c r="B3" s="384" t="s">
        <v>186</v>
      </c>
      <c r="C3" s="384"/>
      <c r="D3" s="384"/>
      <c r="E3" s="384"/>
      <c r="F3" s="384"/>
      <c r="G3" s="384"/>
      <c r="H3" s="384"/>
      <c r="I3" s="384"/>
      <c r="J3" s="384"/>
      <c r="K3" s="384"/>
    </row>
    <row r="4" spans="1:11" ht="10.5" customHeight="1" x14ac:dyDescent="0.3">
      <c r="A4" s="62"/>
      <c r="B4" s="58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95" t="str">
        <f>+Riepilogo!$A$5</f>
        <v>Rilevazione al 02/07/2020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1" ht="8.25" customHeight="1" x14ac:dyDescent="0.3">
      <c r="A6" s="45"/>
      <c r="B6" s="2"/>
      <c r="C6" s="64"/>
      <c r="D6" s="64"/>
      <c r="E6" s="64"/>
      <c r="F6" s="2"/>
      <c r="G6" s="2"/>
      <c r="H6" s="2"/>
      <c r="I6" s="2"/>
      <c r="J6" s="2"/>
      <c r="K6" s="2"/>
    </row>
    <row r="7" spans="1:11" x14ac:dyDescent="0.3">
      <c r="A7" s="390" t="s">
        <v>187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</row>
    <row r="8" spans="1:11" ht="6" customHeight="1" x14ac:dyDescent="0.3">
      <c r="A8" s="3"/>
      <c r="B8" s="64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85" t="s">
        <v>80</v>
      </c>
      <c r="B9" s="164"/>
      <c r="C9" s="164"/>
      <c r="D9" s="166"/>
      <c r="E9" s="164"/>
      <c r="F9" s="166"/>
      <c r="G9" s="164"/>
      <c r="H9" s="166"/>
      <c r="I9" s="164"/>
      <c r="J9" s="166"/>
      <c r="K9" s="165"/>
    </row>
    <row r="10" spans="1:11" x14ac:dyDescent="0.3">
      <c r="A10" s="386"/>
      <c r="B10" s="393" t="s">
        <v>91</v>
      </c>
      <c r="C10" s="394"/>
      <c r="D10" s="391" t="s">
        <v>167</v>
      </c>
      <c r="E10" s="392"/>
      <c r="F10" s="391" t="s">
        <v>40</v>
      </c>
      <c r="G10" s="392"/>
      <c r="H10" s="391" t="s">
        <v>41</v>
      </c>
      <c r="I10" s="392"/>
      <c r="J10" s="391" t="s">
        <v>53</v>
      </c>
      <c r="K10" s="392"/>
    </row>
    <row r="11" spans="1:11" x14ac:dyDescent="0.3">
      <c r="A11" s="386"/>
      <c r="B11" s="167" t="s">
        <v>71</v>
      </c>
      <c r="C11" s="168"/>
      <c r="D11" s="84"/>
      <c r="E11" s="168"/>
      <c r="F11" s="84"/>
      <c r="G11" s="168"/>
      <c r="H11" s="84"/>
      <c r="I11" s="84"/>
      <c r="J11" s="219"/>
      <c r="K11" s="168"/>
    </row>
    <row r="12" spans="1:11" x14ac:dyDescent="0.3">
      <c r="A12" s="386"/>
      <c r="B12" s="12" t="s">
        <v>38</v>
      </c>
      <c r="C12" s="79" t="s">
        <v>43</v>
      </c>
      <c r="D12" s="79" t="s">
        <v>38</v>
      </c>
      <c r="E12" s="79" t="s">
        <v>43</v>
      </c>
      <c r="F12" s="79" t="s">
        <v>38</v>
      </c>
      <c r="G12" s="79" t="s">
        <v>43</v>
      </c>
      <c r="H12" s="79" t="s">
        <v>38</v>
      </c>
      <c r="I12" s="79" t="s">
        <v>43</v>
      </c>
      <c r="J12" s="79" t="s">
        <v>38</v>
      </c>
      <c r="K12" s="79" t="s">
        <v>43</v>
      </c>
    </row>
    <row r="13" spans="1:11" x14ac:dyDescent="0.3">
      <c r="A13" s="387"/>
      <c r="B13" s="168"/>
      <c r="C13" s="169" t="s">
        <v>39</v>
      </c>
      <c r="D13" s="83"/>
      <c r="E13" s="169" t="s">
        <v>39</v>
      </c>
      <c r="F13" s="83"/>
      <c r="G13" s="169" t="s">
        <v>39</v>
      </c>
      <c r="H13" s="83"/>
      <c r="I13" s="169" t="s">
        <v>39</v>
      </c>
      <c r="J13" s="83"/>
      <c r="K13" s="169" t="s">
        <v>39</v>
      </c>
    </row>
    <row r="14" spans="1:11" x14ac:dyDescent="0.3">
      <c r="A14" s="242"/>
      <c r="B14" s="303"/>
      <c r="C14" s="243"/>
      <c r="D14" s="303"/>
      <c r="E14" s="243"/>
      <c r="F14" s="303"/>
      <c r="G14" s="243"/>
      <c r="H14" s="303"/>
      <c r="I14" s="243"/>
      <c r="J14" s="303"/>
      <c r="K14" s="243"/>
    </row>
    <row r="15" spans="1:11" x14ac:dyDescent="0.3">
      <c r="A15" s="171" t="str">
        <f>+Riepilogo!B10</f>
        <v>ANNO 2019</v>
      </c>
      <c r="B15" s="35"/>
      <c r="C15" s="17"/>
      <c r="D15" s="35"/>
      <c r="E15" s="17"/>
      <c r="F15" s="35"/>
      <c r="G15" s="17"/>
      <c r="H15" s="35"/>
      <c r="I15" s="17"/>
      <c r="J15" s="35"/>
      <c r="K15" s="17"/>
    </row>
    <row r="16" spans="1:11" x14ac:dyDescent="0.3">
      <c r="A16" s="170"/>
      <c r="B16" s="35"/>
      <c r="C16" s="17"/>
      <c r="D16" s="35"/>
      <c r="E16" s="17"/>
      <c r="F16" s="35"/>
      <c r="G16" s="17"/>
      <c r="H16" s="35"/>
      <c r="I16" s="17"/>
      <c r="J16" s="35"/>
      <c r="K16" s="17"/>
    </row>
    <row r="17" spans="1:214" x14ac:dyDescent="0.3">
      <c r="A17" s="170" t="s">
        <v>44</v>
      </c>
      <c r="B17" s="92">
        <v>7050</v>
      </c>
      <c r="C17" s="91">
        <v>1104</v>
      </c>
      <c r="D17" s="92">
        <v>18025</v>
      </c>
      <c r="E17" s="91">
        <v>1982</v>
      </c>
      <c r="F17" s="92">
        <v>8592</v>
      </c>
      <c r="G17" s="91">
        <v>743</v>
      </c>
      <c r="H17" s="92">
        <v>31799</v>
      </c>
      <c r="I17" s="91">
        <v>721</v>
      </c>
      <c r="J17" s="92">
        <v>65466</v>
      </c>
      <c r="K17" s="91">
        <v>1112</v>
      </c>
    </row>
    <row r="18" spans="1:214" x14ac:dyDescent="0.3">
      <c r="A18" s="170" t="s">
        <v>45</v>
      </c>
      <c r="B18" s="92">
        <v>3190</v>
      </c>
      <c r="C18" s="91">
        <v>885</v>
      </c>
      <c r="D18" s="92">
        <v>44800</v>
      </c>
      <c r="E18" s="91">
        <v>1902</v>
      </c>
      <c r="F18" s="92">
        <v>9158</v>
      </c>
      <c r="G18" s="91">
        <v>723</v>
      </c>
      <c r="H18" s="92">
        <v>27900</v>
      </c>
      <c r="I18" s="91">
        <v>718</v>
      </c>
      <c r="J18" s="92">
        <v>85048</v>
      </c>
      <c r="K18" s="91">
        <v>1349</v>
      </c>
    </row>
    <row r="19" spans="1:214" x14ac:dyDescent="0.3">
      <c r="A19" s="170" t="s">
        <v>46</v>
      </c>
      <c r="B19" s="92">
        <v>12946</v>
      </c>
      <c r="C19" s="91">
        <v>997</v>
      </c>
      <c r="D19" s="92">
        <v>34178</v>
      </c>
      <c r="E19" s="91">
        <v>2150</v>
      </c>
      <c r="F19" s="92">
        <v>7290</v>
      </c>
      <c r="G19" s="91">
        <v>734</v>
      </c>
      <c r="H19" s="92">
        <v>26281</v>
      </c>
      <c r="I19" s="91">
        <v>730</v>
      </c>
      <c r="J19" s="92">
        <v>80695</v>
      </c>
      <c r="K19" s="91">
        <v>1374</v>
      </c>
    </row>
    <row r="20" spans="1:214" x14ac:dyDescent="0.3">
      <c r="A20" s="170" t="s">
        <v>47</v>
      </c>
      <c r="B20" s="92">
        <v>13599</v>
      </c>
      <c r="C20" s="91">
        <v>946</v>
      </c>
      <c r="D20" s="92">
        <v>29441</v>
      </c>
      <c r="E20" s="91">
        <v>2086</v>
      </c>
      <c r="F20" s="92">
        <v>8793</v>
      </c>
      <c r="G20" s="91">
        <v>720</v>
      </c>
      <c r="H20" s="92">
        <v>25176</v>
      </c>
      <c r="I20" s="91">
        <v>744</v>
      </c>
      <c r="J20" s="92">
        <v>77009</v>
      </c>
      <c r="K20" s="91">
        <v>1290</v>
      </c>
    </row>
    <row r="21" spans="1:214" x14ac:dyDescent="0.3">
      <c r="A21" s="170"/>
      <c r="B21" s="92"/>
      <c r="C21" s="91"/>
      <c r="D21" s="92"/>
      <c r="E21" s="91"/>
      <c r="F21" s="92"/>
      <c r="G21" s="91"/>
      <c r="H21" s="92"/>
      <c r="I21" s="91"/>
      <c r="J21" s="92"/>
      <c r="K21" s="91"/>
    </row>
    <row r="22" spans="1:214" s="175" customFormat="1" x14ac:dyDescent="0.3">
      <c r="A22" s="172" t="s">
        <v>48</v>
      </c>
      <c r="B22" s="221">
        <v>36785</v>
      </c>
      <c r="C22" s="222">
        <v>989</v>
      </c>
      <c r="D22" s="221">
        <v>126444</v>
      </c>
      <c r="E22" s="222">
        <v>2023</v>
      </c>
      <c r="F22" s="221">
        <v>33833</v>
      </c>
      <c r="G22" s="222">
        <v>730</v>
      </c>
      <c r="H22" s="221">
        <v>111156</v>
      </c>
      <c r="I22" s="222">
        <v>728</v>
      </c>
      <c r="J22" s="221">
        <v>308218</v>
      </c>
      <c r="K22" s="222">
        <v>1291</v>
      </c>
    </row>
    <row r="23" spans="1:214" x14ac:dyDescent="0.3">
      <c r="A23" s="170"/>
      <c r="B23" s="92"/>
      <c r="C23" s="91"/>
      <c r="D23" s="92"/>
      <c r="E23" s="91"/>
      <c r="F23" s="92"/>
      <c r="G23" s="91"/>
      <c r="H23" s="92"/>
      <c r="I23" s="91"/>
      <c r="J23" s="92"/>
      <c r="K23" s="91"/>
    </row>
    <row r="24" spans="1:214" x14ac:dyDescent="0.3">
      <c r="A24" s="171" t="str">
        <f>+CONCATENATE("ANNO ",RIGHT(Riepilogo!D10,4))</f>
        <v>ANNO 2020</v>
      </c>
      <c r="B24" s="92"/>
      <c r="C24" s="91"/>
      <c r="D24" s="92"/>
      <c r="E24" s="91"/>
      <c r="F24" s="92"/>
      <c r="G24" s="91"/>
      <c r="H24" s="92"/>
      <c r="I24" s="91"/>
      <c r="J24" s="92"/>
      <c r="K24" s="91"/>
    </row>
    <row r="25" spans="1:214" x14ac:dyDescent="0.3">
      <c r="A25" s="170"/>
      <c r="B25" s="92"/>
      <c r="C25" s="91"/>
      <c r="D25" s="92"/>
      <c r="E25" s="91"/>
      <c r="F25" s="92"/>
      <c r="G25" s="91"/>
      <c r="H25" s="92"/>
      <c r="I25" s="91"/>
      <c r="J25" s="92"/>
      <c r="K25" s="91"/>
    </row>
    <row r="26" spans="1:214" x14ac:dyDescent="0.3">
      <c r="A26" s="170" t="s">
        <v>44</v>
      </c>
      <c r="B26" s="92">
        <v>18117</v>
      </c>
      <c r="C26" s="91">
        <v>1008</v>
      </c>
      <c r="D26" s="92">
        <v>35794</v>
      </c>
      <c r="E26" s="91">
        <v>2110</v>
      </c>
      <c r="F26" s="92">
        <v>6888</v>
      </c>
      <c r="G26" s="91">
        <v>738</v>
      </c>
      <c r="H26" s="92">
        <v>27186</v>
      </c>
      <c r="I26" s="91">
        <v>757</v>
      </c>
      <c r="J26" s="92">
        <v>87985</v>
      </c>
      <c r="K26" s="91">
        <v>1358</v>
      </c>
    </row>
    <row r="27" spans="1:214" x14ac:dyDescent="0.3">
      <c r="A27" s="170" t="s">
        <v>45</v>
      </c>
      <c r="B27" s="92">
        <v>15657</v>
      </c>
      <c r="C27" s="91">
        <v>1038</v>
      </c>
      <c r="D27" s="92">
        <v>24348</v>
      </c>
      <c r="E27" s="91">
        <v>2079</v>
      </c>
      <c r="F27" s="92">
        <v>2687</v>
      </c>
      <c r="G27" s="91">
        <v>750</v>
      </c>
      <c r="H27" s="92">
        <v>28738</v>
      </c>
      <c r="I27" s="91">
        <v>809</v>
      </c>
      <c r="J27" s="92">
        <v>71430</v>
      </c>
      <c r="K27" s="91">
        <v>1290</v>
      </c>
    </row>
    <row r="28" spans="1:214" x14ac:dyDescent="0.3">
      <c r="A28" s="170" t="s">
        <v>46</v>
      </c>
      <c r="B28" s="92">
        <v>0</v>
      </c>
      <c r="C28" s="91">
        <v>0</v>
      </c>
      <c r="D28" s="92">
        <v>0</v>
      </c>
      <c r="E28" s="91">
        <v>0</v>
      </c>
      <c r="F28" s="92">
        <v>0</v>
      </c>
      <c r="G28" s="91">
        <v>0</v>
      </c>
      <c r="H28" s="92">
        <v>0</v>
      </c>
      <c r="I28" s="91">
        <v>0</v>
      </c>
      <c r="J28" s="92">
        <v>0</v>
      </c>
      <c r="K28" s="91">
        <v>0</v>
      </c>
    </row>
    <row r="29" spans="1:214" x14ac:dyDescent="0.3">
      <c r="A29" s="170" t="s">
        <v>47</v>
      </c>
      <c r="B29" s="92">
        <v>0</v>
      </c>
      <c r="C29" s="91">
        <v>0</v>
      </c>
      <c r="D29" s="92">
        <v>0</v>
      </c>
      <c r="E29" s="91">
        <v>0</v>
      </c>
      <c r="F29" s="92">
        <v>0</v>
      </c>
      <c r="G29" s="91">
        <v>0</v>
      </c>
      <c r="H29" s="92">
        <v>0</v>
      </c>
      <c r="I29" s="91">
        <v>0</v>
      </c>
      <c r="J29" s="92">
        <v>0</v>
      </c>
      <c r="K29" s="91">
        <v>0</v>
      </c>
    </row>
    <row r="30" spans="1:214" x14ac:dyDescent="0.3">
      <c r="A30" s="170"/>
      <c r="B30" s="92"/>
      <c r="C30" s="91"/>
      <c r="D30" s="92"/>
      <c r="E30" s="91"/>
      <c r="F30" s="92"/>
      <c r="G30" s="91"/>
      <c r="H30" s="92"/>
      <c r="I30" s="91"/>
      <c r="J30" s="92"/>
      <c r="K30" s="91"/>
    </row>
    <row r="31" spans="1:214" s="5" customFormat="1" x14ac:dyDescent="0.3">
      <c r="A31" s="176" t="s">
        <v>48</v>
      </c>
      <c r="B31" s="221">
        <v>33774</v>
      </c>
      <c r="C31" s="222">
        <v>1022</v>
      </c>
      <c r="D31" s="221">
        <v>60142</v>
      </c>
      <c r="E31" s="222">
        <v>2097</v>
      </c>
      <c r="F31" s="221">
        <v>9575</v>
      </c>
      <c r="G31" s="222">
        <v>742</v>
      </c>
      <c r="H31" s="221">
        <v>55924</v>
      </c>
      <c r="I31" s="222">
        <v>784</v>
      </c>
      <c r="J31" s="221">
        <v>159415</v>
      </c>
      <c r="K31" s="222">
        <v>1327</v>
      </c>
    </row>
    <row r="32" spans="1:214" s="143" customFormat="1" x14ac:dyDescent="0.3">
      <c r="A32" s="388" t="s">
        <v>172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177" t="s">
        <v>50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3:K3"/>
    <mergeCell ref="B1:K1"/>
    <mergeCell ref="B2:K2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L281"/>
  <sheetViews>
    <sheetView showGridLines="0" view="pageBreakPreview" zoomScale="50" zoomScaleNormal="50" zoomScaleSheetLayoutView="50" workbookViewId="0">
      <selection activeCell="E10" sqref="E10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58" t="s">
        <v>150</v>
      </c>
      <c r="B1" s="384" t="str">
        <f>+TrimFPLD_conEC!B1</f>
        <v>FONDO PENSIONI LAVORATORI DIPENDENTI compresi ex Enti creditizi</v>
      </c>
      <c r="C1" s="384"/>
      <c r="D1" s="384"/>
      <c r="E1" s="384"/>
      <c r="F1" s="384"/>
      <c r="G1" s="384" t="str">
        <f>+B$1</f>
        <v>FONDO PENSIONI LAVORATORI DIPENDENTI compresi ex Enti creditizi</v>
      </c>
      <c r="H1" s="384"/>
      <c r="I1" s="384"/>
      <c r="J1" s="384"/>
      <c r="K1" s="384"/>
      <c r="L1" s="384"/>
    </row>
    <row r="2" spans="1:12" ht="15.5" customHeight="1" x14ac:dyDescent="0.35">
      <c r="A2" s="58"/>
      <c r="B2" s="407" t="str">
        <f>+TrimFPLD_conEC!B2</f>
        <v>(al netto delle contabilità separate)</v>
      </c>
      <c r="C2" s="407"/>
      <c r="D2" s="407"/>
      <c r="E2" s="407"/>
      <c r="F2" s="407"/>
      <c r="G2" s="398" t="str">
        <f>+B$2</f>
        <v>(al netto delle contabilità separate)</v>
      </c>
      <c r="H2" s="398"/>
      <c r="I2" s="398"/>
      <c r="J2" s="398"/>
      <c r="K2" s="398"/>
      <c r="L2" s="398"/>
    </row>
    <row r="4" spans="1:12" ht="15" customHeight="1" x14ac:dyDescent="0.3">
      <c r="A4" s="397" t="s">
        <v>73</v>
      </c>
      <c r="B4" s="397"/>
      <c r="C4" s="397"/>
      <c r="D4" s="397"/>
      <c r="E4" s="397"/>
      <c r="F4" s="397"/>
      <c r="G4" s="408" t="s">
        <v>129</v>
      </c>
      <c r="H4" s="408"/>
      <c r="I4" s="408"/>
      <c r="J4" s="408"/>
      <c r="K4" s="408"/>
      <c r="L4" s="408"/>
    </row>
    <row r="5" spans="1:12" x14ac:dyDescent="0.3">
      <c r="A5" s="58"/>
      <c r="B5" s="59"/>
      <c r="C5" s="59"/>
      <c r="D5" s="59"/>
      <c r="E5" s="59"/>
      <c r="F5" s="59"/>
    </row>
    <row r="6" spans="1:12" x14ac:dyDescent="0.3">
      <c r="A6" s="370" t="str">
        <f>+Riepilogo!$A$5</f>
        <v>Rilevazione al 02/07/2020</v>
      </c>
      <c r="B6" s="370"/>
      <c r="C6" s="370"/>
      <c r="D6" s="370"/>
      <c r="E6" s="370"/>
      <c r="F6" s="370"/>
      <c r="G6" s="395" t="str">
        <f>+Riepilogo!$A$5</f>
        <v>Rilevazione al 02/07/2020</v>
      </c>
      <c r="H6" s="395"/>
      <c r="I6" s="395"/>
      <c r="J6" s="395"/>
      <c r="K6" s="395"/>
      <c r="L6" s="395"/>
    </row>
    <row r="7" spans="1:12" x14ac:dyDescent="0.3">
      <c r="A7" s="58"/>
      <c r="B7" s="180"/>
      <c r="C7" s="181"/>
      <c r="D7" s="182"/>
      <c r="E7" s="179"/>
      <c r="F7" s="2"/>
    </row>
    <row r="8" spans="1:12" x14ac:dyDescent="0.3">
      <c r="B8" s="2"/>
      <c r="C8" s="181"/>
      <c r="D8" s="2"/>
      <c r="E8" s="2"/>
      <c r="F8" s="2"/>
      <c r="G8" s="409" t="str">
        <f>+B31</f>
        <v>Decorrenti gennaio - giugno 2020</v>
      </c>
      <c r="H8" s="409"/>
      <c r="I8" s="409"/>
      <c r="J8" s="409"/>
      <c r="K8" s="409"/>
      <c r="L8" s="409"/>
    </row>
    <row r="9" spans="1:12" x14ac:dyDescent="0.3">
      <c r="A9" s="220"/>
      <c r="B9" s="183"/>
      <c r="C9" s="184"/>
      <c r="D9" s="184"/>
      <c r="E9" s="184"/>
      <c r="F9" s="183"/>
    </row>
    <row r="10" spans="1:12" ht="30" x14ac:dyDescent="0.3">
      <c r="A10" s="240" t="s">
        <v>49</v>
      </c>
      <c r="B10" s="54" t="s">
        <v>62</v>
      </c>
      <c r="C10" s="53" t="s">
        <v>169</v>
      </c>
      <c r="D10" s="54" t="s">
        <v>40</v>
      </c>
      <c r="E10" s="54" t="s">
        <v>41</v>
      </c>
      <c r="F10" s="244" t="s">
        <v>53</v>
      </c>
    </row>
    <row r="11" spans="1:12" x14ac:dyDescent="0.3">
      <c r="A11" s="245" t="s">
        <v>51</v>
      </c>
      <c r="B11" s="185" t="s">
        <v>63</v>
      </c>
      <c r="C11" s="186"/>
      <c r="D11" s="186"/>
      <c r="E11" s="186"/>
      <c r="F11" s="246"/>
    </row>
    <row r="12" spans="1:12" x14ac:dyDescent="0.3">
      <c r="A12" s="247"/>
      <c r="B12" s="303"/>
      <c r="C12" s="3"/>
      <c r="D12" s="303"/>
      <c r="E12" s="303"/>
      <c r="F12" s="248"/>
    </row>
    <row r="13" spans="1:12" x14ac:dyDescent="0.3">
      <c r="A13" s="170"/>
      <c r="B13" s="399" t="s">
        <v>193</v>
      </c>
      <c r="C13" s="399"/>
      <c r="D13" s="399"/>
      <c r="E13" s="399"/>
      <c r="F13" s="400"/>
    </row>
    <row r="14" spans="1:12" x14ac:dyDescent="0.3">
      <c r="A14" s="249" t="s">
        <v>72</v>
      </c>
      <c r="B14" s="189">
        <v>15</v>
      </c>
      <c r="C14" s="189">
        <v>97</v>
      </c>
      <c r="D14" s="189">
        <v>17081</v>
      </c>
      <c r="E14" s="189">
        <v>7816</v>
      </c>
      <c r="F14" s="250">
        <v>25009</v>
      </c>
    </row>
    <row r="15" spans="1:12" x14ac:dyDescent="0.3">
      <c r="A15" s="249" t="s">
        <v>55</v>
      </c>
      <c r="B15" s="189">
        <v>699</v>
      </c>
      <c r="C15" s="189">
        <v>33052</v>
      </c>
      <c r="D15" s="189">
        <v>9224</v>
      </c>
      <c r="E15" s="189">
        <v>5066</v>
      </c>
      <c r="F15" s="250">
        <v>48041</v>
      </c>
    </row>
    <row r="16" spans="1:12" x14ac:dyDescent="0.3">
      <c r="A16" s="249" t="s">
        <v>52</v>
      </c>
      <c r="B16" s="189">
        <v>3990</v>
      </c>
      <c r="C16" s="189">
        <v>79084</v>
      </c>
      <c r="D16" s="189">
        <v>6412</v>
      </c>
      <c r="E16" s="189">
        <v>7129</v>
      </c>
      <c r="F16" s="250">
        <v>96615</v>
      </c>
    </row>
    <row r="17" spans="1:12" x14ac:dyDescent="0.3">
      <c r="A17" s="249" t="s">
        <v>181</v>
      </c>
      <c r="B17" s="189">
        <v>27149</v>
      </c>
      <c r="C17" s="189">
        <v>14206</v>
      </c>
      <c r="D17" s="189">
        <v>1005</v>
      </c>
      <c r="E17" s="189">
        <v>5637</v>
      </c>
      <c r="F17" s="250">
        <v>47997</v>
      </c>
    </row>
    <row r="18" spans="1:12" x14ac:dyDescent="0.3">
      <c r="A18" s="249" t="s">
        <v>182</v>
      </c>
      <c r="B18" s="189">
        <v>4932</v>
      </c>
      <c r="C18" s="189">
        <v>5</v>
      </c>
      <c r="D18" s="189">
        <v>111</v>
      </c>
      <c r="E18" s="189">
        <v>85508</v>
      </c>
      <c r="F18" s="106">
        <v>90556</v>
      </c>
    </row>
    <row r="19" spans="1:12" s="4" customFormat="1" x14ac:dyDescent="0.3">
      <c r="A19" s="251" t="s">
        <v>42</v>
      </c>
      <c r="B19" s="190">
        <v>36785</v>
      </c>
      <c r="C19" s="190">
        <v>126444</v>
      </c>
      <c r="D19" s="190">
        <v>33833</v>
      </c>
      <c r="E19" s="190">
        <v>111156</v>
      </c>
      <c r="F19" s="252">
        <v>308218</v>
      </c>
    </row>
    <row r="20" spans="1:12" s="178" customFormat="1" x14ac:dyDescent="0.25">
      <c r="A20" s="253" t="s">
        <v>133</v>
      </c>
      <c r="B20" s="191">
        <v>66.91</v>
      </c>
      <c r="C20" s="192">
        <v>61.97</v>
      </c>
      <c r="D20" s="192">
        <v>53.57</v>
      </c>
      <c r="E20" s="192">
        <v>75.09</v>
      </c>
      <c r="F20" s="192">
        <v>66.37</v>
      </c>
      <c r="L20" s="223"/>
    </row>
    <row r="21" spans="1:12" s="193" customFormat="1" x14ac:dyDescent="0.3"/>
    <row r="22" spans="1:12" s="195" customFormat="1" x14ac:dyDescent="0.3">
      <c r="A22" s="170"/>
      <c r="B22" s="308"/>
      <c r="C22" s="310" t="s">
        <v>223</v>
      </c>
      <c r="D22" s="308" t="s">
        <v>229</v>
      </c>
      <c r="E22" s="308"/>
      <c r="F22" s="309"/>
    </row>
    <row r="23" spans="1:12" s="195" customFormat="1" x14ac:dyDescent="0.3">
      <c r="A23" s="249" t="s">
        <v>72</v>
      </c>
      <c r="B23" s="189">
        <v>4</v>
      </c>
      <c r="C23" s="189">
        <v>51</v>
      </c>
      <c r="D23" s="189">
        <v>8961</v>
      </c>
      <c r="E23" s="189">
        <v>4114</v>
      </c>
      <c r="F23" s="250">
        <v>13130</v>
      </c>
    </row>
    <row r="24" spans="1:12" s="195" customFormat="1" x14ac:dyDescent="0.3">
      <c r="A24" s="249" t="s">
        <v>55</v>
      </c>
      <c r="B24" s="189">
        <v>368</v>
      </c>
      <c r="C24" s="189">
        <v>13925</v>
      </c>
      <c r="D24" s="189">
        <v>4821</v>
      </c>
      <c r="E24" s="189">
        <v>2713</v>
      </c>
      <c r="F24" s="250">
        <v>21827</v>
      </c>
    </row>
    <row r="25" spans="1:12" s="195" customFormat="1" x14ac:dyDescent="0.3">
      <c r="A25" s="249" t="s">
        <v>52</v>
      </c>
      <c r="B25" s="189">
        <v>2302</v>
      </c>
      <c r="C25" s="189">
        <v>40166</v>
      </c>
      <c r="D25" s="189">
        <v>3420</v>
      </c>
      <c r="E25" s="189">
        <v>3792</v>
      </c>
      <c r="F25" s="250">
        <v>49680</v>
      </c>
    </row>
    <row r="26" spans="1:12" s="195" customFormat="1" x14ac:dyDescent="0.3">
      <c r="A26" s="249" t="s">
        <v>181</v>
      </c>
      <c r="B26" s="189">
        <v>5148</v>
      </c>
      <c r="C26" s="189">
        <v>8680</v>
      </c>
      <c r="D26" s="189">
        <v>489</v>
      </c>
      <c r="E26" s="189">
        <v>2998</v>
      </c>
      <c r="F26" s="250">
        <v>17315</v>
      </c>
      <c r="G26" s="409" t="str">
        <f>+D22</f>
        <v>Decorrenti gennaio - giugno 2019</v>
      </c>
      <c r="H26" s="409"/>
      <c r="I26" s="409"/>
      <c r="J26" s="409"/>
      <c r="K26" s="409"/>
      <c r="L26" s="409"/>
    </row>
    <row r="27" spans="1:12" s="175" customFormat="1" x14ac:dyDescent="0.3">
      <c r="A27" s="249" t="s">
        <v>182</v>
      </c>
      <c r="B27" s="189">
        <v>2418</v>
      </c>
      <c r="C27" s="189">
        <v>3</v>
      </c>
      <c r="D27" s="189">
        <v>59</v>
      </c>
      <c r="E27" s="189">
        <v>46082</v>
      </c>
      <c r="F27" s="106">
        <v>48562</v>
      </c>
    </row>
    <row r="28" spans="1:12" s="178" customFormat="1" x14ac:dyDescent="0.3">
      <c r="A28" s="251" t="s">
        <v>42</v>
      </c>
      <c r="B28" s="190">
        <v>10240</v>
      </c>
      <c r="C28" s="190">
        <v>62825</v>
      </c>
      <c r="D28" s="190">
        <v>17750</v>
      </c>
      <c r="E28" s="190">
        <v>59699</v>
      </c>
      <c r="F28" s="252">
        <v>150514</v>
      </c>
    </row>
    <row r="29" spans="1:12" x14ac:dyDescent="0.3">
      <c r="A29" s="253" t="s">
        <v>133</v>
      </c>
      <c r="B29" s="191">
        <v>66.569999999999993</v>
      </c>
      <c r="C29" s="192">
        <v>62.33</v>
      </c>
      <c r="D29" s="192">
        <v>53.56</v>
      </c>
      <c r="E29" s="192">
        <v>75.180000000000007</v>
      </c>
      <c r="F29" s="192">
        <v>66.680000000000007</v>
      </c>
      <c r="H29" s="7"/>
    </row>
    <row r="30" spans="1:12" x14ac:dyDescent="0.3">
      <c r="L30" s="6"/>
    </row>
    <row r="31" spans="1:12" x14ac:dyDescent="0.3">
      <c r="A31" s="170"/>
      <c r="B31" s="399" t="s">
        <v>230</v>
      </c>
      <c r="C31" s="399"/>
      <c r="D31" s="399"/>
      <c r="E31" s="399"/>
      <c r="F31" s="400"/>
    </row>
    <row r="32" spans="1:12" x14ac:dyDescent="0.3">
      <c r="A32" s="249" t="s">
        <v>72</v>
      </c>
      <c r="B32" s="197">
        <v>11</v>
      </c>
      <c r="C32" s="197">
        <v>48</v>
      </c>
      <c r="D32" s="197">
        <v>4945</v>
      </c>
      <c r="E32" s="197">
        <v>3125</v>
      </c>
      <c r="F32" s="254">
        <v>8129</v>
      </c>
    </row>
    <row r="33" spans="1:12" x14ac:dyDescent="0.3">
      <c r="A33" s="249" t="s">
        <v>55</v>
      </c>
      <c r="B33" s="197">
        <v>197</v>
      </c>
      <c r="C33" s="197">
        <v>18828</v>
      </c>
      <c r="D33" s="197">
        <v>2504</v>
      </c>
      <c r="E33" s="197">
        <v>2389</v>
      </c>
      <c r="F33" s="254">
        <v>23918</v>
      </c>
    </row>
    <row r="34" spans="1:12" x14ac:dyDescent="0.3">
      <c r="A34" s="249" t="s">
        <v>52</v>
      </c>
      <c r="B34" s="197">
        <v>1402</v>
      </c>
      <c r="C34" s="197">
        <v>36998</v>
      </c>
      <c r="D34" s="197">
        <v>1745</v>
      </c>
      <c r="E34" s="197">
        <v>3743</v>
      </c>
      <c r="F34" s="254">
        <v>43888</v>
      </c>
    </row>
    <row r="35" spans="1:12" s="175" customFormat="1" x14ac:dyDescent="0.3">
      <c r="A35" s="249" t="s">
        <v>181</v>
      </c>
      <c r="B35" s="197">
        <v>29807</v>
      </c>
      <c r="C35" s="197">
        <v>4267</v>
      </c>
      <c r="D35" s="197">
        <v>348</v>
      </c>
      <c r="E35" s="197">
        <v>3017</v>
      </c>
      <c r="F35" s="254">
        <v>37439</v>
      </c>
    </row>
    <row r="36" spans="1:12" s="178" customFormat="1" x14ac:dyDescent="0.3">
      <c r="A36" s="249" t="s">
        <v>182</v>
      </c>
      <c r="B36" s="197">
        <v>2357</v>
      </c>
      <c r="C36" s="197">
        <v>1</v>
      </c>
      <c r="D36" s="197">
        <v>33</v>
      </c>
      <c r="E36" s="197">
        <v>43650</v>
      </c>
      <c r="F36" s="254">
        <v>46041</v>
      </c>
    </row>
    <row r="37" spans="1:12" s="4" customFormat="1" x14ac:dyDescent="0.3">
      <c r="A37" s="251" t="s">
        <v>42</v>
      </c>
      <c r="B37" s="196">
        <v>33774</v>
      </c>
      <c r="C37" s="196">
        <v>60142</v>
      </c>
      <c r="D37" s="196">
        <v>9575</v>
      </c>
      <c r="E37" s="196">
        <v>55924</v>
      </c>
      <c r="F37" s="174">
        <v>159415</v>
      </c>
    </row>
    <row r="38" spans="1:12" x14ac:dyDescent="0.3">
      <c r="A38" s="253" t="s">
        <v>133</v>
      </c>
      <c r="B38" s="191">
        <v>67.09</v>
      </c>
      <c r="C38" s="192">
        <v>61.41</v>
      </c>
      <c r="D38" s="192">
        <v>53.39</v>
      </c>
      <c r="E38" s="192">
        <v>75.5</v>
      </c>
      <c r="F38" s="192">
        <v>67.08</v>
      </c>
    </row>
    <row r="39" spans="1:12" x14ac:dyDescent="0.3">
      <c r="A39" s="255"/>
      <c r="B39" s="256"/>
      <c r="C39" s="256"/>
      <c r="D39" s="256"/>
      <c r="E39" s="256"/>
      <c r="F39" s="257"/>
    </row>
    <row r="40" spans="1:12" x14ac:dyDescent="0.3">
      <c r="A40" s="198" t="s">
        <v>79</v>
      </c>
      <c r="B40" s="194"/>
      <c r="C40" s="194"/>
      <c r="D40" s="194"/>
      <c r="E40" s="194"/>
      <c r="F40" s="194"/>
    </row>
    <row r="41" spans="1:12" x14ac:dyDescent="0.3">
      <c r="A41" s="1" t="s">
        <v>50</v>
      </c>
    </row>
    <row r="43" spans="1:12" x14ac:dyDescent="0.3">
      <c r="A43" s="175"/>
      <c r="B43" s="175"/>
      <c r="C43" s="175"/>
      <c r="D43" s="175"/>
      <c r="E43" s="175"/>
      <c r="F43" s="175"/>
    </row>
    <row r="44" spans="1:12" x14ac:dyDescent="0.3">
      <c r="A44" s="58" t="s">
        <v>151</v>
      </c>
      <c r="B44" s="384" t="str">
        <f>+B$1</f>
        <v>FONDO PENSIONI LAVORATORI DIPENDENTI compresi ex Enti creditizi</v>
      </c>
      <c r="C44" s="384"/>
      <c r="D44" s="384"/>
      <c r="E44" s="384"/>
      <c r="F44" s="384"/>
      <c r="G44" s="384" t="str">
        <f>+G$1</f>
        <v>FONDO PENSIONI LAVORATORI DIPENDENTI compresi ex Enti creditizi</v>
      </c>
      <c r="H44" s="384"/>
      <c r="I44" s="384"/>
      <c r="J44" s="384"/>
      <c r="K44" s="384"/>
      <c r="L44" s="384"/>
    </row>
    <row r="45" spans="1:12" ht="15.5" x14ac:dyDescent="0.35">
      <c r="A45" s="58"/>
      <c r="B45" s="407" t="str">
        <f>+B$2</f>
        <v>(al netto delle contabilità separate)</v>
      </c>
      <c r="C45" s="407"/>
      <c r="D45" s="407"/>
      <c r="E45" s="407"/>
      <c r="F45" s="407"/>
      <c r="G45" s="398" t="str">
        <f>+G$2</f>
        <v>(al netto delle contabilità separate)</v>
      </c>
      <c r="H45" s="398"/>
      <c r="I45" s="398"/>
      <c r="J45" s="398"/>
      <c r="K45" s="398"/>
      <c r="L45" s="398"/>
    </row>
    <row r="47" spans="1:12" x14ac:dyDescent="0.3">
      <c r="A47" s="397" t="s">
        <v>10</v>
      </c>
      <c r="B47" s="397"/>
      <c r="C47" s="397"/>
      <c r="D47" s="397"/>
      <c r="E47" s="397"/>
      <c r="F47" s="397"/>
      <c r="G47" s="412" t="s">
        <v>131</v>
      </c>
      <c r="H47" s="412"/>
      <c r="I47" s="412"/>
      <c r="J47" s="412"/>
      <c r="K47" s="412"/>
      <c r="L47" s="412"/>
    </row>
    <row r="48" spans="1:12" x14ac:dyDescent="0.3">
      <c r="A48" s="59"/>
      <c r="B48" s="59"/>
      <c r="C48" s="59"/>
      <c r="D48" s="59"/>
      <c r="E48" s="59"/>
      <c r="F48" s="59"/>
      <c r="G48" s="233"/>
      <c r="H48" s="233"/>
      <c r="I48" s="233"/>
      <c r="J48" s="233"/>
      <c r="K48" s="233"/>
      <c r="L48" s="233"/>
    </row>
    <row r="49" spans="1:12" x14ac:dyDescent="0.3">
      <c r="A49" s="370" t="str">
        <f>+Riepilogo!$A$5</f>
        <v>Rilevazione al 02/07/2020</v>
      </c>
      <c r="B49" s="370"/>
      <c r="C49" s="370"/>
      <c r="D49" s="370"/>
      <c r="E49" s="370"/>
      <c r="F49" s="370"/>
      <c r="G49" s="395" t="str">
        <f>+Riepilogo!$A$5</f>
        <v>Rilevazione al 02/07/2020</v>
      </c>
      <c r="H49" s="395"/>
      <c r="I49" s="395"/>
      <c r="J49" s="395"/>
      <c r="K49" s="395"/>
      <c r="L49" s="395"/>
    </row>
    <row r="50" spans="1:12" x14ac:dyDescent="0.3">
      <c r="A50" s="58"/>
      <c r="B50" s="180"/>
      <c r="C50" s="180"/>
      <c r="D50" s="180"/>
      <c r="E50" s="179"/>
      <c r="F50" s="2"/>
    </row>
    <row r="51" spans="1:12" x14ac:dyDescent="0.3">
      <c r="A51" s="140"/>
      <c r="B51" s="2"/>
      <c r="C51" s="199"/>
      <c r="D51" s="2"/>
      <c r="E51" s="2"/>
      <c r="F51" s="2"/>
    </row>
    <row r="52" spans="1:12" ht="15" customHeight="1" x14ac:dyDescent="0.3">
      <c r="A52" s="238" t="s">
        <v>54</v>
      </c>
      <c r="B52" s="183"/>
      <c r="C52" s="184"/>
      <c r="D52" s="184"/>
      <c r="E52" s="184"/>
      <c r="F52" s="183"/>
    </row>
    <row r="53" spans="1:12" ht="30" x14ac:dyDescent="0.3">
      <c r="A53" s="258" t="s">
        <v>134</v>
      </c>
      <c r="B53" s="54" t="s">
        <v>62</v>
      </c>
      <c r="C53" s="53" t="s">
        <v>169</v>
      </c>
      <c r="D53" s="54" t="s">
        <v>40</v>
      </c>
      <c r="E53" s="54" t="s">
        <v>41</v>
      </c>
      <c r="F53" s="244" t="s">
        <v>53</v>
      </c>
    </row>
    <row r="54" spans="1:12" x14ac:dyDescent="0.3">
      <c r="A54" s="259" t="s">
        <v>135</v>
      </c>
      <c r="B54" s="185" t="s">
        <v>63</v>
      </c>
      <c r="C54" s="186"/>
      <c r="D54" s="186"/>
      <c r="E54" s="186"/>
      <c r="F54" s="246"/>
    </row>
    <row r="55" spans="1:12" x14ac:dyDescent="0.3">
      <c r="A55" s="247"/>
      <c r="B55" s="303"/>
      <c r="C55" s="3"/>
      <c r="D55" s="303"/>
      <c r="E55" s="303"/>
      <c r="F55" s="248"/>
    </row>
    <row r="56" spans="1:12" x14ac:dyDescent="0.3">
      <c r="A56" s="260"/>
      <c r="B56" s="401" t="str">
        <f>+B13</f>
        <v>Decorrenti ANNO 2019</v>
      </c>
      <c r="C56" s="401"/>
      <c r="D56" s="401"/>
      <c r="E56" s="401"/>
      <c r="F56" s="402"/>
    </row>
    <row r="57" spans="1:12" x14ac:dyDescent="0.3">
      <c r="A57" s="261" t="s">
        <v>81</v>
      </c>
      <c r="B57" s="197">
        <v>8082</v>
      </c>
      <c r="C57" s="197">
        <v>2200</v>
      </c>
      <c r="D57" s="197">
        <v>9669</v>
      </c>
      <c r="E57" s="197">
        <v>26000</v>
      </c>
      <c r="F57" s="254">
        <v>45951</v>
      </c>
    </row>
    <row r="58" spans="1:12" x14ac:dyDescent="0.3">
      <c r="A58" s="261" t="s">
        <v>82</v>
      </c>
      <c r="B58" s="197">
        <v>15809</v>
      </c>
      <c r="C58" s="197">
        <v>11268</v>
      </c>
      <c r="D58" s="197">
        <v>16380</v>
      </c>
      <c r="E58" s="197">
        <v>64068</v>
      </c>
      <c r="F58" s="254">
        <v>107525</v>
      </c>
    </row>
    <row r="59" spans="1:12" x14ac:dyDescent="0.3">
      <c r="A59" s="261" t="s">
        <v>83</v>
      </c>
      <c r="B59" s="197">
        <v>6171</v>
      </c>
      <c r="C59" s="197">
        <v>27865</v>
      </c>
      <c r="D59" s="197">
        <v>6016</v>
      </c>
      <c r="E59" s="197">
        <v>15250</v>
      </c>
      <c r="F59" s="254">
        <v>55302</v>
      </c>
    </row>
    <row r="60" spans="1:12" x14ac:dyDescent="0.3">
      <c r="A60" s="261" t="s">
        <v>84</v>
      </c>
      <c r="B60" s="197">
        <v>2954</v>
      </c>
      <c r="C60" s="197">
        <v>34006</v>
      </c>
      <c r="D60" s="197">
        <v>1266</v>
      </c>
      <c r="E60" s="197">
        <v>3909</v>
      </c>
      <c r="F60" s="254">
        <v>42135</v>
      </c>
    </row>
    <row r="61" spans="1:12" x14ac:dyDescent="0.3">
      <c r="A61" s="261" t="s">
        <v>85</v>
      </c>
      <c r="B61" s="197">
        <v>2331</v>
      </c>
      <c r="C61" s="197">
        <v>32492</v>
      </c>
      <c r="D61" s="197">
        <v>394</v>
      </c>
      <c r="E61" s="197">
        <v>1609</v>
      </c>
      <c r="F61" s="254">
        <v>36826</v>
      </c>
    </row>
    <row r="62" spans="1:12" x14ac:dyDescent="0.3">
      <c r="A62" s="261" t="s">
        <v>86</v>
      </c>
      <c r="B62" s="197">
        <v>1438</v>
      </c>
      <c r="C62" s="197">
        <v>18613</v>
      </c>
      <c r="D62" s="197">
        <v>108</v>
      </c>
      <c r="E62" s="197">
        <v>320</v>
      </c>
      <c r="F62" s="254">
        <v>20479</v>
      </c>
    </row>
    <row r="63" spans="1:12" x14ac:dyDescent="0.3">
      <c r="A63" s="262"/>
      <c r="B63" s="197"/>
      <c r="C63" s="197"/>
      <c r="D63" s="197"/>
      <c r="E63" s="197"/>
      <c r="F63" s="263"/>
    </row>
    <row r="64" spans="1:12" x14ac:dyDescent="0.3">
      <c r="A64" s="251" t="s">
        <v>42</v>
      </c>
      <c r="B64" s="190">
        <v>36785</v>
      </c>
      <c r="C64" s="190">
        <v>126444</v>
      </c>
      <c r="D64" s="190">
        <v>33833</v>
      </c>
      <c r="E64" s="190">
        <v>111156</v>
      </c>
      <c r="F64" s="252">
        <v>308218</v>
      </c>
    </row>
    <row r="65" spans="1:6" s="4" customFormat="1" x14ac:dyDescent="0.3"/>
    <row r="66" spans="1:6" x14ac:dyDescent="0.3">
      <c r="A66" s="260"/>
      <c r="B66" s="187"/>
      <c r="C66" s="310" t="str">
        <f>+C22</f>
        <v>di cui:</v>
      </c>
      <c r="D66" s="307" t="str">
        <f>+D22</f>
        <v>Decorrenti gennaio - giugno 2019</v>
      </c>
      <c r="E66" s="303"/>
      <c r="F66" s="305"/>
    </row>
    <row r="67" spans="1:6" x14ac:dyDescent="0.3">
      <c r="A67" s="261" t="s">
        <v>81</v>
      </c>
      <c r="B67" s="197">
        <v>2610</v>
      </c>
      <c r="C67" s="197">
        <v>1279</v>
      </c>
      <c r="D67" s="197">
        <v>4998</v>
      </c>
      <c r="E67" s="197">
        <v>14348</v>
      </c>
      <c r="F67" s="254">
        <v>23235</v>
      </c>
    </row>
    <row r="68" spans="1:6" x14ac:dyDescent="0.3">
      <c r="A68" s="261" t="s">
        <v>82</v>
      </c>
      <c r="B68" s="197">
        <v>3664</v>
      </c>
      <c r="C68" s="197">
        <v>6481</v>
      </c>
      <c r="D68" s="197">
        <v>8643</v>
      </c>
      <c r="E68" s="197">
        <v>34428</v>
      </c>
      <c r="F68" s="254">
        <v>53216</v>
      </c>
    </row>
    <row r="69" spans="1:6" x14ac:dyDescent="0.3">
      <c r="A69" s="261" t="s">
        <v>83</v>
      </c>
      <c r="B69" s="197">
        <v>1671</v>
      </c>
      <c r="C69" s="197">
        <v>14955</v>
      </c>
      <c r="D69" s="197">
        <v>3128</v>
      </c>
      <c r="E69" s="197">
        <v>7915</v>
      </c>
      <c r="F69" s="254">
        <v>27669</v>
      </c>
    </row>
    <row r="70" spans="1:6" x14ac:dyDescent="0.3">
      <c r="A70" s="261" t="s">
        <v>84</v>
      </c>
      <c r="B70" s="197">
        <v>1011</v>
      </c>
      <c r="C70" s="197">
        <v>17507</v>
      </c>
      <c r="D70" s="197">
        <v>695</v>
      </c>
      <c r="E70" s="197">
        <v>2032</v>
      </c>
      <c r="F70" s="254">
        <v>21245</v>
      </c>
    </row>
    <row r="71" spans="1:6" x14ac:dyDescent="0.3">
      <c r="A71" s="261" t="s">
        <v>85</v>
      </c>
      <c r="B71" s="197">
        <v>812</v>
      </c>
      <c r="C71" s="197">
        <v>14750</v>
      </c>
      <c r="D71" s="197">
        <v>219</v>
      </c>
      <c r="E71" s="197">
        <v>817</v>
      </c>
      <c r="F71" s="254">
        <v>16598</v>
      </c>
    </row>
    <row r="72" spans="1:6" x14ac:dyDescent="0.3">
      <c r="A72" s="261" t="s">
        <v>86</v>
      </c>
      <c r="B72" s="197">
        <v>472</v>
      </c>
      <c r="C72" s="197">
        <v>7853</v>
      </c>
      <c r="D72" s="197">
        <v>67</v>
      </c>
      <c r="E72" s="197">
        <v>159</v>
      </c>
      <c r="F72" s="254">
        <v>8551</v>
      </c>
    </row>
    <row r="73" spans="1:6" x14ac:dyDescent="0.3">
      <c r="A73" s="262"/>
      <c r="B73" s="197"/>
      <c r="C73" s="197"/>
      <c r="D73" s="197"/>
      <c r="E73" s="197"/>
      <c r="F73" s="263"/>
    </row>
    <row r="74" spans="1:6" x14ac:dyDescent="0.3">
      <c r="A74" s="251" t="s">
        <v>42</v>
      </c>
      <c r="B74" s="190">
        <v>10240</v>
      </c>
      <c r="C74" s="190">
        <v>62825</v>
      </c>
      <c r="D74" s="190">
        <v>17750</v>
      </c>
      <c r="E74" s="190">
        <v>59699</v>
      </c>
      <c r="F74" s="252">
        <v>150514</v>
      </c>
    </row>
    <row r="75" spans="1:6" s="4" customFormat="1" x14ac:dyDescent="0.3">
      <c r="A75" s="260"/>
      <c r="B75" s="194"/>
      <c r="C75" s="194"/>
      <c r="D75" s="194"/>
      <c r="E75" s="194"/>
      <c r="F75" s="264"/>
    </row>
    <row r="76" spans="1:6" s="4" customFormat="1" x14ac:dyDescent="0.3">
      <c r="A76" s="260"/>
      <c r="B76" s="401" t="str">
        <f>+B31</f>
        <v>Decorrenti gennaio - giugno 2020</v>
      </c>
      <c r="C76" s="401"/>
      <c r="D76" s="401"/>
      <c r="E76" s="401"/>
      <c r="F76" s="402"/>
    </row>
    <row r="77" spans="1:6" s="4" customFormat="1" x14ac:dyDescent="0.3">
      <c r="A77" s="261" t="s">
        <v>81</v>
      </c>
      <c r="B77" s="197">
        <v>4682</v>
      </c>
      <c r="C77" s="197">
        <v>669</v>
      </c>
      <c r="D77" s="197">
        <v>2741</v>
      </c>
      <c r="E77" s="197">
        <v>10972</v>
      </c>
      <c r="F77" s="254">
        <v>19064</v>
      </c>
    </row>
    <row r="78" spans="1:6" s="4" customFormat="1" x14ac:dyDescent="0.3">
      <c r="A78" s="261" t="s">
        <v>82</v>
      </c>
      <c r="B78" s="197">
        <v>17252</v>
      </c>
      <c r="C78" s="197">
        <v>4417</v>
      </c>
      <c r="D78" s="197">
        <v>4525</v>
      </c>
      <c r="E78" s="197">
        <v>32669</v>
      </c>
      <c r="F78" s="254">
        <v>58863</v>
      </c>
    </row>
    <row r="79" spans="1:6" s="4" customFormat="1" x14ac:dyDescent="0.3">
      <c r="A79" s="261" t="s">
        <v>83</v>
      </c>
      <c r="B79" s="197">
        <v>6200</v>
      </c>
      <c r="C79" s="197">
        <v>13015</v>
      </c>
      <c r="D79" s="197">
        <v>1806</v>
      </c>
      <c r="E79" s="197">
        <v>8821</v>
      </c>
      <c r="F79" s="254">
        <v>29842</v>
      </c>
    </row>
    <row r="80" spans="1:6" s="4" customFormat="1" x14ac:dyDescent="0.3">
      <c r="A80" s="261" t="s">
        <v>84</v>
      </c>
      <c r="B80" s="197">
        <v>2546</v>
      </c>
      <c r="C80" s="197">
        <v>16002</v>
      </c>
      <c r="D80" s="197">
        <v>340</v>
      </c>
      <c r="E80" s="197">
        <v>2315</v>
      </c>
      <c r="F80" s="254">
        <v>21203</v>
      </c>
    </row>
    <row r="81" spans="1:12" s="4" customFormat="1" x14ac:dyDescent="0.3">
      <c r="A81" s="261" t="s">
        <v>85</v>
      </c>
      <c r="B81" s="197">
        <v>1779</v>
      </c>
      <c r="C81" s="197">
        <v>16114</v>
      </c>
      <c r="D81" s="197">
        <v>122</v>
      </c>
      <c r="E81" s="197">
        <v>937</v>
      </c>
      <c r="F81" s="254">
        <v>18952</v>
      </c>
    </row>
    <row r="82" spans="1:12" s="4" customFormat="1" x14ac:dyDescent="0.3">
      <c r="A82" s="261" t="s">
        <v>86</v>
      </c>
      <c r="B82" s="197">
        <v>1315</v>
      </c>
      <c r="C82" s="197">
        <v>9925</v>
      </c>
      <c r="D82" s="197">
        <v>41</v>
      </c>
      <c r="E82" s="197">
        <v>210</v>
      </c>
      <c r="F82" s="254">
        <v>11491</v>
      </c>
    </row>
    <row r="83" spans="1:12" s="4" customFormat="1" x14ac:dyDescent="0.3">
      <c r="A83" s="262"/>
      <c r="B83" s="197"/>
      <c r="C83" s="197"/>
      <c r="D83" s="197"/>
      <c r="E83" s="197"/>
      <c r="F83" s="263"/>
    </row>
    <row r="84" spans="1:12" s="4" customFormat="1" x14ac:dyDescent="0.3">
      <c r="A84" s="265" t="s">
        <v>42</v>
      </c>
      <c r="B84" s="266">
        <v>33774</v>
      </c>
      <c r="C84" s="266">
        <v>60142</v>
      </c>
      <c r="D84" s="266">
        <v>9575</v>
      </c>
      <c r="E84" s="266">
        <v>55924</v>
      </c>
      <c r="F84" s="267">
        <v>159415</v>
      </c>
    </row>
    <row r="85" spans="1:12" s="4" customFormat="1" x14ac:dyDescent="0.3">
      <c r="A85" s="1" t="s">
        <v>50</v>
      </c>
      <c r="B85" s="93"/>
      <c r="C85" s="93"/>
      <c r="D85" s="93"/>
      <c r="E85" s="93"/>
      <c r="F85" s="93"/>
    </row>
    <row r="86" spans="1:12" x14ac:dyDescent="0.3">
      <c r="A86" s="58" t="s">
        <v>152</v>
      </c>
      <c r="B86" s="384" t="str">
        <f>+B$1</f>
        <v>FONDO PENSIONI LAVORATORI DIPENDENTI compresi ex Enti creditizi</v>
      </c>
      <c r="C86" s="384"/>
      <c r="D86" s="384"/>
      <c r="E86" s="384"/>
      <c r="F86" s="384"/>
      <c r="G86" s="384" t="str">
        <f>+G$1</f>
        <v>FONDO PENSIONI LAVORATORI DIPENDENTI compresi ex Enti creditizi</v>
      </c>
      <c r="H86" s="384"/>
      <c r="I86" s="384"/>
      <c r="J86" s="384"/>
      <c r="K86" s="384"/>
      <c r="L86" s="384"/>
    </row>
    <row r="87" spans="1:12" ht="15.5" x14ac:dyDescent="0.35">
      <c r="A87" s="58"/>
      <c r="B87" s="407" t="str">
        <f>+B$2</f>
        <v>(al netto delle contabilità separate)</v>
      </c>
      <c r="C87" s="407"/>
      <c r="D87" s="407"/>
      <c r="E87" s="407"/>
      <c r="F87" s="407"/>
      <c r="G87" s="398" t="str">
        <f>+G$2</f>
        <v>(al netto delle contabilità separate)</v>
      </c>
      <c r="H87" s="398"/>
      <c r="I87" s="398"/>
      <c r="J87" s="398"/>
      <c r="K87" s="398"/>
      <c r="L87" s="398"/>
    </row>
    <row r="89" spans="1:12" ht="15" customHeight="1" x14ac:dyDescent="0.3">
      <c r="A89" s="408" t="s">
        <v>78</v>
      </c>
      <c r="B89" s="408"/>
      <c r="C89" s="408"/>
      <c r="D89" s="408"/>
      <c r="E89" s="408"/>
      <c r="F89" s="408"/>
      <c r="G89" s="412" t="s">
        <v>194</v>
      </c>
      <c r="H89" s="412"/>
      <c r="I89" s="412"/>
      <c r="J89" s="412"/>
      <c r="K89" s="412"/>
      <c r="L89" s="412"/>
    </row>
    <row r="90" spans="1:12" x14ac:dyDescent="0.3">
      <c r="A90" s="58"/>
      <c r="B90" s="202"/>
      <c r="C90" s="203"/>
      <c r="D90" s="2"/>
      <c r="E90" s="2"/>
      <c r="F90" s="2"/>
      <c r="G90" s="233"/>
      <c r="H90" s="233"/>
      <c r="I90" s="233"/>
      <c r="J90" s="233"/>
      <c r="K90" s="233"/>
      <c r="L90" s="233"/>
    </row>
    <row r="91" spans="1:12" x14ac:dyDescent="0.3">
      <c r="A91" s="370" t="str">
        <f>+Riepilogo!$A$5</f>
        <v>Rilevazione al 02/07/2020</v>
      </c>
      <c r="B91" s="370"/>
      <c r="C91" s="370"/>
      <c r="D91" s="370"/>
      <c r="E91" s="370"/>
      <c r="F91" s="370"/>
      <c r="G91" s="395" t="str">
        <f>+Riepilogo!$A$5</f>
        <v>Rilevazione al 02/07/2020</v>
      </c>
      <c r="H91" s="395"/>
      <c r="I91" s="395"/>
      <c r="J91" s="395"/>
      <c r="K91" s="395"/>
      <c r="L91" s="395"/>
    </row>
    <row r="92" spans="1:12" ht="15.75" customHeight="1" x14ac:dyDescent="0.3">
      <c r="A92" s="4"/>
      <c r="B92" s="4"/>
      <c r="C92" s="4"/>
      <c r="D92" s="4"/>
      <c r="E92" s="4"/>
      <c r="F92" s="4"/>
      <c r="G92" s="229"/>
      <c r="H92" s="229"/>
      <c r="I92" s="231"/>
      <c r="J92" s="230"/>
      <c r="K92" s="229"/>
      <c r="L92" s="229"/>
    </row>
    <row r="93" spans="1:12" s="4" customFormat="1" ht="15" customHeight="1" x14ac:dyDescent="0.3">
      <c r="A93" s="1"/>
      <c r="B93" s="93"/>
      <c r="C93" s="93"/>
      <c r="D93" s="93"/>
      <c r="E93" s="93"/>
      <c r="F93" s="93"/>
      <c r="G93" s="409" t="str">
        <f>+B112</f>
        <v>Decorrenti gennaio - giugno 2020</v>
      </c>
      <c r="H93" s="409"/>
      <c r="I93" s="409"/>
      <c r="J93" s="409"/>
      <c r="K93" s="409"/>
      <c r="L93" s="409"/>
    </row>
    <row r="94" spans="1:12" s="201" customFormat="1" x14ac:dyDescent="0.3">
      <c r="A94" s="220"/>
      <c r="B94" s="183"/>
      <c r="C94" s="184"/>
      <c r="D94" s="184"/>
      <c r="E94" s="184"/>
      <c r="F94" s="183"/>
    </row>
    <row r="95" spans="1:12" ht="28.5" customHeight="1" x14ac:dyDescent="0.3">
      <c r="A95" s="273" t="s">
        <v>170</v>
      </c>
      <c r="B95" s="54" t="s">
        <v>62</v>
      </c>
      <c r="C95" s="53" t="s">
        <v>169</v>
      </c>
      <c r="D95" s="54" t="s">
        <v>40</v>
      </c>
      <c r="E95" s="54" t="s">
        <v>41</v>
      </c>
      <c r="F95" s="244" t="s">
        <v>53</v>
      </c>
    </row>
    <row r="96" spans="1:12" x14ac:dyDescent="0.3">
      <c r="A96" s="268"/>
      <c r="B96" s="185" t="s">
        <v>63</v>
      </c>
      <c r="C96" s="186"/>
      <c r="D96" s="186"/>
      <c r="E96" s="186"/>
      <c r="F96" s="246"/>
    </row>
    <row r="97" spans="1:12" ht="15" customHeight="1" x14ac:dyDescent="0.3">
      <c r="A97" s="260"/>
      <c r="B97" s="187"/>
      <c r="C97" s="188"/>
      <c r="D97" s="188"/>
      <c r="E97" s="303"/>
      <c r="F97" s="305"/>
    </row>
    <row r="98" spans="1:12" x14ac:dyDescent="0.3">
      <c r="A98" s="260"/>
      <c r="B98" s="410" t="str">
        <f>+B13</f>
        <v>Decorrenti ANNO 2019</v>
      </c>
      <c r="C98" s="410"/>
      <c r="D98" s="410"/>
      <c r="E98" s="410"/>
      <c r="F98" s="411"/>
    </row>
    <row r="99" spans="1:12" ht="15" customHeight="1" x14ac:dyDescent="0.3">
      <c r="A99" s="249"/>
      <c r="B99" s="127"/>
      <c r="C99" s="189"/>
      <c r="D99" s="189"/>
      <c r="E99" s="189"/>
      <c r="F99" s="106"/>
    </row>
    <row r="100" spans="1:12" x14ac:dyDescent="0.3">
      <c r="A100" s="249" t="s">
        <v>178</v>
      </c>
      <c r="B100" s="127">
        <v>33716</v>
      </c>
      <c r="C100" s="189">
        <v>114902</v>
      </c>
      <c r="D100" s="189">
        <v>26388</v>
      </c>
      <c r="E100" s="189">
        <v>109201</v>
      </c>
      <c r="F100" s="106">
        <v>284207</v>
      </c>
    </row>
    <row r="101" spans="1:12" x14ac:dyDescent="0.3">
      <c r="A101" s="249" t="s">
        <v>56</v>
      </c>
      <c r="B101" s="127">
        <v>3069</v>
      </c>
      <c r="C101" s="189">
        <v>11542</v>
      </c>
      <c r="D101" s="189">
        <v>7445</v>
      </c>
      <c r="E101" s="189">
        <v>1955</v>
      </c>
      <c r="F101" s="106">
        <v>24011</v>
      </c>
    </row>
    <row r="102" spans="1:12" x14ac:dyDescent="0.3">
      <c r="A102" s="262"/>
      <c r="B102" s="127"/>
      <c r="C102" s="189"/>
      <c r="D102" s="189"/>
      <c r="E102" s="189"/>
      <c r="F102" s="106"/>
    </row>
    <row r="103" spans="1:12" x14ac:dyDescent="0.3">
      <c r="A103" s="269" t="s">
        <v>42</v>
      </c>
      <c r="B103" s="205">
        <v>36785</v>
      </c>
      <c r="C103" s="206">
        <v>126444</v>
      </c>
      <c r="D103" s="206">
        <v>33833</v>
      </c>
      <c r="E103" s="206">
        <v>111156</v>
      </c>
      <c r="F103" s="270">
        <v>308218</v>
      </c>
    </row>
    <row r="105" spans="1:12" x14ac:dyDescent="0.3">
      <c r="A105" s="260"/>
      <c r="B105" s="303"/>
      <c r="C105" s="315" t="str">
        <f>+C22</f>
        <v>di cui:</v>
      </c>
      <c r="D105" s="314" t="str">
        <f>+D22</f>
        <v>Decorrenti gennaio - giugno 2019</v>
      </c>
      <c r="E105" s="303"/>
      <c r="F105" s="305"/>
    </row>
    <row r="106" spans="1:12" x14ac:dyDescent="0.3">
      <c r="A106" s="249"/>
      <c r="B106" s="127"/>
      <c r="C106" s="189"/>
      <c r="D106" s="189"/>
      <c r="E106" s="189"/>
      <c r="F106" s="106"/>
    </row>
    <row r="107" spans="1:12" x14ac:dyDescent="0.3">
      <c r="A107" s="249" t="s">
        <v>178</v>
      </c>
      <c r="B107" s="127">
        <v>9106</v>
      </c>
      <c r="C107" s="189">
        <v>56731</v>
      </c>
      <c r="D107" s="189">
        <v>13964</v>
      </c>
      <c r="E107" s="189">
        <v>58735</v>
      </c>
      <c r="F107" s="106">
        <v>138536</v>
      </c>
    </row>
    <row r="108" spans="1:12" x14ac:dyDescent="0.3">
      <c r="A108" s="249" t="s">
        <v>56</v>
      </c>
      <c r="B108" s="127">
        <v>1134</v>
      </c>
      <c r="C108" s="189">
        <v>6094</v>
      </c>
      <c r="D108" s="189">
        <v>3786</v>
      </c>
      <c r="E108" s="189">
        <v>964</v>
      </c>
      <c r="F108" s="106">
        <v>11978</v>
      </c>
      <c r="G108" s="409" t="str">
        <f>+D105</f>
        <v>Decorrenti gennaio - giugno 2019</v>
      </c>
      <c r="H108" s="409"/>
      <c r="I108" s="409"/>
      <c r="J108" s="409"/>
      <c r="K108" s="409"/>
      <c r="L108" s="409"/>
    </row>
    <row r="109" spans="1:12" x14ac:dyDescent="0.3">
      <c r="A109" s="262"/>
      <c r="B109" s="127"/>
      <c r="C109" s="189"/>
      <c r="D109" s="189"/>
      <c r="E109" s="189"/>
      <c r="F109" s="106"/>
    </row>
    <row r="110" spans="1:12" x14ac:dyDescent="0.3">
      <c r="A110" s="269" t="s">
        <v>42</v>
      </c>
      <c r="B110" s="205">
        <v>10240</v>
      </c>
      <c r="C110" s="206">
        <v>62825</v>
      </c>
      <c r="D110" s="206">
        <v>17750</v>
      </c>
      <c r="E110" s="206">
        <v>59699</v>
      </c>
      <c r="F110" s="270">
        <v>150514</v>
      </c>
    </row>
    <row r="112" spans="1:12" x14ac:dyDescent="0.3">
      <c r="A112" s="249"/>
      <c r="B112" s="404" t="str">
        <f>+B31</f>
        <v>Decorrenti gennaio - giugno 2020</v>
      </c>
      <c r="C112" s="405"/>
      <c r="D112" s="405"/>
      <c r="E112" s="405"/>
      <c r="F112" s="406"/>
    </row>
    <row r="113" spans="1:12" x14ac:dyDescent="0.3">
      <c r="A113" s="249"/>
      <c r="B113" s="197"/>
      <c r="C113" s="197"/>
      <c r="D113" s="197"/>
      <c r="E113" s="197"/>
      <c r="F113" s="254"/>
    </row>
    <row r="114" spans="1:12" x14ac:dyDescent="0.3">
      <c r="A114" s="249" t="s">
        <v>178</v>
      </c>
      <c r="B114" s="197">
        <v>32053</v>
      </c>
      <c r="C114" s="197">
        <v>55736</v>
      </c>
      <c r="D114" s="197">
        <v>7245</v>
      </c>
      <c r="E114" s="197">
        <v>55103</v>
      </c>
      <c r="F114" s="254">
        <v>150137</v>
      </c>
    </row>
    <row r="115" spans="1:12" x14ac:dyDescent="0.3">
      <c r="A115" s="249" t="s">
        <v>56</v>
      </c>
      <c r="B115" s="197">
        <v>1721</v>
      </c>
      <c r="C115" s="197">
        <v>4406</v>
      </c>
      <c r="D115" s="197">
        <v>2330</v>
      </c>
      <c r="E115" s="197">
        <v>821</v>
      </c>
      <c r="F115" s="254">
        <v>9278</v>
      </c>
    </row>
    <row r="116" spans="1:12" x14ac:dyDescent="0.3">
      <c r="A116" s="262"/>
      <c r="B116" s="197"/>
      <c r="C116" s="197"/>
      <c r="D116" s="197"/>
      <c r="E116" s="197"/>
      <c r="F116" s="263"/>
    </row>
    <row r="117" spans="1:12" ht="15" customHeight="1" x14ac:dyDescent="0.3">
      <c r="A117" s="265" t="s">
        <v>42</v>
      </c>
      <c r="B117" s="266">
        <v>33774</v>
      </c>
      <c r="C117" s="266">
        <v>60142</v>
      </c>
      <c r="D117" s="266">
        <v>9575</v>
      </c>
      <c r="E117" s="266">
        <v>55924</v>
      </c>
      <c r="F117" s="267">
        <v>159415</v>
      </c>
    </row>
    <row r="118" spans="1:12" ht="86" customHeight="1" x14ac:dyDescent="0.3">
      <c r="A118" s="403" t="s">
        <v>179</v>
      </c>
      <c r="B118" s="403"/>
      <c r="C118" s="403"/>
      <c r="D118" s="403"/>
      <c r="E118" s="403"/>
      <c r="F118" s="403"/>
    </row>
    <row r="119" spans="1:12" x14ac:dyDescent="0.3">
      <c r="A119" s="1" t="s">
        <v>50</v>
      </c>
      <c r="B119" s="194"/>
      <c r="C119" s="194"/>
      <c r="D119" s="194"/>
      <c r="E119" s="194"/>
      <c r="F119" s="194"/>
    </row>
    <row r="120" spans="1:12" s="113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58" t="s">
        <v>153</v>
      </c>
      <c r="B123" s="384" t="str">
        <f>+B$1</f>
        <v>FONDO PENSIONI LAVORATORI DIPENDENTI compresi ex Enti creditizi</v>
      </c>
      <c r="C123" s="384"/>
      <c r="D123" s="384"/>
      <c r="E123" s="384"/>
      <c r="F123" s="384"/>
      <c r="G123" s="384" t="str">
        <f>+G$1</f>
        <v>FONDO PENSIONI LAVORATORI DIPENDENTI compresi ex Enti creditizi</v>
      </c>
      <c r="H123" s="384"/>
      <c r="I123" s="384"/>
      <c r="J123" s="384"/>
      <c r="K123" s="384"/>
      <c r="L123" s="384"/>
    </row>
    <row r="124" spans="1:12" ht="15.5" x14ac:dyDescent="0.35">
      <c r="A124" s="58"/>
      <c r="B124" s="407" t="str">
        <f>+B$2</f>
        <v>(al netto delle contabilità separate)</v>
      </c>
      <c r="C124" s="407"/>
      <c r="D124" s="407"/>
      <c r="E124" s="407"/>
      <c r="F124" s="407"/>
      <c r="G124" s="398" t="str">
        <f>+G$2</f>
        <v>(al netto delle contabilità separate)</v>
      </c>
      <c r="H124" s="398"/>
      <c r="I124" s="398"/>
      <c r="J124" s="398"/>
      <c r="K124" s="398"/>
      <c r="L124" s="398"/>
    </row>
    <row r="126" spans="1:12" x14ac:dyDescent="0.3">
      <c r="A126" s="397" t="s">
        <v>13</v>
      </c>
      <c r="B126" s="397"/>
      <c r="C126" s="397"/>
      <c r="D126" s="397"/>
      <c r="E126" s="397"/>
      <c r="F126" s="397"/>
      <c r="G126" s="412" t="s">
        <v>195</v>
      </c>
      <c r="H126" s="412"/>
      <c r="I126" s="412"/>
      <c r="J126" s="412"/>
      <c r="K126" s="412"/>
      <c r="L126" s="412"/>
    </row>
    <row r="128" spans="1:12" ht="15.75" customHeight="1" x14ac:dyDescent="0.3">
      <c r="A128" s="370" t="str">
        <f>+Riepilogo!$A$5</f>
        <v>Rilevazione al 02/07/2020</v>
      </c>
      <c r="B128" s="370"/>
      <c r="C128" s="370"/>
      <c r="D128" s="370"/>
      <c r="E128" s="370"/>
      <c r="F128" s="370"/>
      <c r="G128" s="395" t="str">
        <f>+Riepilogo!$A$5</f>
        <v>Rilevazione al 02/07/2020</v>
      </c>
      <c r="H128" s="395"/>
      <c r="I128" s="395"/>
      <c r="J128" s="395"/>
      <c r="K128" s="395"/>
      <c r="L128" s="395"/>
    </row>
    <row r="130" spans="1:12" x14ac:dyDescent="0.3">
      <c r="G130" s="384" t="str">
        <f>+B147</f>
        <v>Decorrenti gennaio - giugno 2020</v>
      </c>
      <c r="H130" s="384"/>
      <c r="I130" s="384"/>
      <c r="J130" s="384"/>
      <c r="K130" s="384"/>
      <c r="L130" s="384"/>
    </row>
    <row r="131" spans="1:12" s="4" customFormat="1" ht="15" customHeight="1" x14ac:dyDescent="0.3">
      <c r="A131" s="220"/>
      <c r="B131" s="183"/>
      <c r="C131" s="184"/>
      <c r="D131" s="184"/>
      <c r="E131" s="184"/>
      <c r="F131" s="183"/>
    </row>
    <row r="132" spans="1:12" s="201" customFormat="1" ht="30" x14ac:dyDescent="0.3">
      <c r="A132" s="240" t="s">
        <v>64</v>
      </c>
      <c r="B132" s="54" t="s">
        <v>62</v>
      </c>
      <c r="C132" s="53" t="s">
        <v>169</v>
      </c>
      <c r="D132" s="54" t="s">
        <v>40</v>
      </c>
      <c r="E132" s="54" t="s">
        <v>41</v>
      </c>
      <c r="F132" s="244" t="s">
        <v>53</v>
      </c>
    </row>
    <row r="133" spans="1:12" x14ac:dyDescent="0.3">
      <c r="A133" s="268"/>
      <c r="B133" s="185" t="s">
        <v>63</v>
      </c>
      <c r="C133" s="186"/>
      <c r="D133" s="186"/>
      <c r="E133" s="186"/>
      <c r="F133" s="246"/>
      <c r="H133" s="234"/>
      <c r="I133" s="234"/>
      <c r="J133" s="234"/>
      <c r="K133" s="234"/>
      <c r="L133" s="234"/>
    </row>
    <row r="134" spans="1:12" ht="15" customHeight="1" x14ac:dyDescent="0.3">
      <c r="A134" s="247"/>
      <c r="B134" s="303"/>
      <c r="C134" s="204"/>
      <c r="D134" s="303"/>
      <c r="E134" s="303"/>
      <c r="F134" s="248"/>
      <c r="I134" s="306"/>
      <c r="J134" s="306"/>
      <c r="K134" s="306"/>
    </row>
    <row r="135" spans="1:12" x14ac:dyDescent="0.3">
      <c r="A135" s="260"/>
      <c r="B135" s="399" t="str">
        <f>+B13</f>
        <v>Decorrenti ANNO 2019</v>
      </c>
      <c r="C135" s="399"/>
      <c r="D135" s="399"/>
      <c r="E135" s="399"/>
      <c r="F135" s="400"/>
    </row>
    <row r="136" spans="1:12" ht="15.75" customHeight="1" x14ac:dyDescent="0.3">
      <c r="A136" s="249" t="s">
        <v>58</v>
      </c>
      <c r="B136" s="197">
        <v>22214</v>
      </c>
      <c r="C136" s="197">
        <v>89914</v>
      </c>
      <c r="D136" s="197">
        <v>20955</v>
      </c>
      <c r="E136" s="197">
        <v>21978</v>
      </c>
      <c r="F136" s="254">
        <v>155061</v>
      </c>
    </row>
    <row r="137" spans="1:12" ht="15" customHeight="1" x14ac:dyDescent="0.3">
      <c r="A137" s="249" t="s">
        <v>59</v>
      </c>
      <c r="B137" s="197">
        <v>14571</v>
      </c>
      <c r="C137" s="197">
        <v>36530</v>
      </c>
      <c r="D137" s="197">
        <v>12878</v>
      </c>
      <c r="E137" s="197">
        <v>89178</v>
      </c>
      <c r="F137" s="254">
        <v>153157</v>
      </c>
    </row>
    <row r="138" spans="1:12" s="4" customFormat="1" x14ac:dyDescent="0.3">
      <c r="A138" s="274"/>
      <c r="B138" s="208"/>
      <c r="C138" s="208"/>
      <c r="D138" s="208"/>
      <c r="E138" s="208"/>
      <c r="F138" s="275"/>
    </row>
    <row r="139" spans="1:12" x14ac:dyDescent="0.3">
      <c r="A139" s="269" t="s">
        <v>42</v>
      </c>
      <c r="B139" s="205">
        <v>36785</v>
      </c>
      <c r="C139" s="206">
        <v>126444</v>
      </c>
      <c r="D139" s="206">
        <v>33833</v>
      </c>
      <c r="E139" s="206">
        <v>111156</v>
      </c>
      <c r="F139" s="270">
        <v>308218</v>
      </c>
      <c r="G139" s="209"/>
    </row>
    <row r="140" spans="1:12" x14ac:dyDescent="0.3">
      <c r="A140" s="170"/>
      <c r="B140" s="3"/>
      <c r="C140" s="3"/>
      <c r="D140" s="3"/>
      <c r="E140" s="3"/>
      <c r="F140" s="148"/>
    </row>
    <row r="141" spans="1:12" x14ac:dyDescent="0.3">
      <c r="A141" s="260"/>
      <c r="B141" s="187"/>
      <c r="C141" s="310" t="str">
        <f>+C22</f>
        <v>di cui:</v>
      </c>
      <c r="D141" s="307" t="str">
        <f>+D22</f>
        <v>Decorrenti gennaio - giugno 2019</v>
      </c>
      <c r="E141" s="303"/>
      <c r="F141" s="305"/>
      <c r="G141" s="178"/>
    </row>
    <row r="142" spans="1:12" x14ac:dyDescent="0.3">
      <c r="A142" s="249" t="s">
        <v>58</v>
      </c>
      <c r="B142" s="197">
        <v>6695</v>
      </c>
      <c r="C142" s="197">
        <v>46158</v>
      </c>
      <c r="D142" s="197">
        <v>11027</v>
      </c>
      <c r="E142" s="197">
        <v>11638</v>
      </c>
      <c r="F142" s="254">
        <v>75518</v>
      </c>
    </row>
    <row r="143" spans="1:12" x14ac:dyDescent="0.3">
      <c r="A143" s="249" t="s">
        <v>59</v>
      </c>
      <c r="B143" s="197">
        <v>3545</v>
      </c>
      <c r="C143" s="197">
        <v>16667</v>
      </c>
      <c r="D143" s="197">
        <v>6723</v>
      </c>
      <c r="E143" s="197">
        <v>48061</v>
      </c>
      <c r="F143" s="254">
        <v>74996</v>
      </c>
    </row>
    <row r="144" spans="1:12" ht="15" customHeight="1" x14ac:dyDescent="0.3">
      <c r="A144" s="274"/>
      <c r="B144" s="208"/>
      <c r="C144" s="208"/>
      <c r="D144" s="208"/>
      <c r="E144" s="208"/>
      <c r="F144" s="275"/>
      <c r="G144" s="384" t="str">
        <f>+D141</f>
        <v>Decorrenti gennaio - giugno 2019</v>
      </c>
      <c r="H144" s="384"/>
      <c r="I144" s="384"/>
      <c r="J144" s="384"/>
      <c r="K144" s="384"/>
      <c r="L144" s="384"/>
    </row>
    <row r="145" spans="1:12" x14ac:dyDescent="0.3">
      <c r="A145" s="269" t="s">
        <v>42</v>
      </c>
      <c r="B145" s="205">
        <v>10240</v>
      </c>
      <c r="C145" s="206">
        <v>62825</v>
      </c>
      <c r="D145" s="206">
        <v>17750</v>
      </c>
      <c r="E145" s="206">
        <v>59699</v>
      </c>
      <c r="F145" s="270">
        <v>150514</v>
      </c>
    </row>
    <row r="146" spans="1:12" x14ac:dyDescent="0.3">
      <c r="A146" s="316"/>
      <c r="B146" s="99"/>
      <c r="C146" s="99"/>
      <c r="D146" s="99"/>
      <c r="E146" s="99"/>
      <c r="F146" s="317"/>
      <c r="H146" s="209"/>
      <c r="I146" s="209"/>
      <c r="J146" s="209"/>
      <c r="K146" s="209"/>
      <c r="L146" s="209"/>
    </row>
    <row r="147" spans="1:12" x14ac:dyDescent="0.3">
      <c r="A147" s="260"/>
      <c r="B147" s="399" t="str">
        <f>+B31</f>
        <v>Decorrenti gennaio - giugno 2020</v>
      </c>
      <c r="C147" s="399"/>
      <c r="D147" s="399"/>
      <c r="E147" s="399"/>
      <c r="F147" s="400"/>
      <c r="H147" s="304"/>
      <c r="I147" s="306"/>
      <c r="J147" s="306"/>
      <c r="K147" s="306"/>
    </row>
    <row r="148" spans="1:12" x14ac:dyDescent="0.3">
      <c r="A148" s="249" t="s">
        <v>58</v>
      </c>
      <c r="B148" s="197">
        <v>16060</v>
      </c>
      <c r="C148" s="197">
        <v>40221</v>
      </c>
      <c r="D148" s="197">
        <v>5820</v>
      </c>
      <c r="E148" s="197">
        <v>9763</v>
      </c>
      <c r="F148" s="254">
        <v>71864</v>
      </c>
      <c r="H148" s="304"/>
      <c r="I148" s="306"/>
      <c r="J148" s="306"/>
      <c r="K148" s="306"/>
    </row>
    <row r="149" spans="1:12" x14ac:dyDescent="0.3">
      <c r="A149" s="249" t="s">
        <v>59</v>
      </c>
      <c r="B149" s="197">
        <v>17714</v>
      </c>
      <c r="C149" s="197">
        <v>19921</v>
      </c>
      <c r="D149" s="197">
        <v>3755</v>
      </c>
      <c r="E149" s="197">
        <v>46161</v>
      </c>
      <c r="F149" s="254">
        <v>87551</v>
      </c>
      <c r="H149" s="304"/>
      <c r="I149" s="306"/>
      <c r="J149" s="306"/>
      <c r="K149" s="306"/>
    </row>
    <row r="150" spans="1:12" x14ac:dyDescent="0.3">
      <c r="A150" s="274"/>
      <c r="B150" s="208"/>
      <c r="C150" s="208"/>
      <c r="D150" s="208"/>
      <c r="E150" s="208"/>
      <c r="F150" s="275"/>
      <c r="H150" s="304"/>
      <c r="I150" s="306"/>
      <c r="J150" s="306"/>
      <c r="K150" s="306"/>
    </row>
    <row r="151" spans="1:12" x14ac:dyDescent="0.3">
      <c r="A151" s="276" t="s">
        <v>42</v>
      </c>
      <c r="B151" s="210">
        <v>33774</v>
      </c>
      <c r="C151" s="211">
        <v>60142</v>
      </c>
      <c r="D151" s="211">
        <v>9575</v>
      </c>
      <c r="E151" s="211">
        <v>55924</v>
      </c>
      <c r="F151" s="277">
        <v>159415</v>
      </c>
      <c r="H151" s="304"/>
      <c r="I151" s="306"/>
      <c r="J151" s="306"/>
      <c r="K151" s="306"/>
    </row>
    <row r="152" spans="1:12" ht="15" customHeight="1" x14ac:dyDescent="0.3">
      <c r="A152" s="1" t="s">
        <v>50</v>
      </c>
      <c r="H152" s="304"/>
      <c r="I152" s="306"/>
      <c r="J152" s="306"/>
      <c r="K152" s="306"/>
    </row>
    <row r="153" spans="1:12" ht="15.5" x14ac:dyDescent="0.3">
      <c r="A153" s="58"/>
      <c r="B153" s="312"/>
      <c r="C153" s="312"/>
      <c r="D153" s="312"/>
      <c r="E153" s="312"/>
      <c r="F153" s="312"/>
      <c r="H153" s="304"/>
      <c r="I153" s="306"/>
      <c r="J153" s="306"/>
      <c r="K153" s="306"/>
    </row>
    <row r="154" spans="1:12" x14ac:dyDescent="0.3">
      <c r="I154" s="306"/>
      <c r="J154" s="306"/>
      <c r="K154" s="306"/>
      <c r="L154" s="178"/>
    </row>
    <row r="155" spans="1:12" x14ac:dyDescent="0.3">
      <c r="A155" s="59"/>
      <c r="B155" s="59"/>
      <c r="C155" s="59"/>
      <c r="D155" s="59"/>
      <c r="E155" s="59"/>
      <c r="F155" s="59"/>
      <c r="I155" s="306"/>
      <c r="J155" s="306"/>
      <c r="K155" s="306"/>
      <c r="L155" s="178"/>
    </row>
    <row r="157" spans="1:12" x14ac:dyDescent="0.3">
      <c r="A157" s="313"/>
      <c r="B157" s="313"/>
      <c r="C157" s="313"/>
      <c r="D157" s="313"/>
      <c r="E157" s="313"/>
      <c r="F157" s="313"/>
      <c r="G157" s="209"/>
    </row>
    <row r="158" spans="1:12" x14ac:dyDescent="0.3">
      <c r="G158" s="209"/>
    </row>
    <row r="159" spans="1:12" x14ac:dyDescent="0.3">
      <c r="A159" s="58"/>
      <c r="B159" s="180"/>
      <c r="C159" s="180"/>
      <c r="D159" s="180"/>
      <c r="E159" s="180"/>
      <c r="F159" s="2"/>
      <c r="G159" s="209"/>
      <c r="I159" s="209"/>
      <c r="J159" s="209"/>
      <c r="K159" s="209"/>
      <c r="L159" s="209"/>
    </row>
    <row r="160" spans="1:12" x14ac:dyDescent="0.3">
      <c r="A160" s="58" t="s">
        <v>154</v>
      </c>
      <c r="B160" s="384" t="str">
        <f>+B$1</f>
        <v>FONDO PENSIONI LAVORATORI DIPENDENTI compresi ex Enti creditizi</v>
      </c>
      <c r="C160" s="384"/>
      <c r="D160" s="384"/>
      <c r="E160" s="384"/>
      <c r="F160" s="384"/>
      <c r="G160" s="384" t="str">
        <f>+G$1</f>
        <v>FONDO PENSIONI LAVORATORI DIPENDENTI compresi ex Enti creditizi</v>
      </c>
      <c r="H160" s="384"/>
      <c r="I160" s="384"/>
      <c r="J160" s="384"/>
      <c r="K160" s="384"/>
      <c r="L160" s="384"/>
    </row>
    <row r="161" spans="1:12" ht="15.5" x14ac:dyDescent="0.35">
      <c r="A161" s="58"/>
      <c r="B161" s="407" t="str">
        <f>+B$2</f>
        <v>(al netto delle contabilità separate)</v>
      </c>
      <c r="C161" s="407"/>
      <c r="D161" s="407"/>
      <c r="E161" s="407"/>
      <c r="F161" s="407"/>
      <c r="G161" s="398" t="str">
        <f>+G$2</f>
        <v>(al netto delle contabilità separate)</v>
      </c>
      <c r="H161" s="398"/>
      <c r="I161" s="398"/>
      <c r="J161" s="398"/>
      <c r="K161" s="398"/>
      <c r="L161" s="398"/>
    </row>
    <row r="163" spans="1:12" ht="15" customHeight="1" x14ac:dyDescent="0.3">
      <c r="A163" s="397" t="s">
        <v>15</v>
      </c>
      <c r="B163" s="397"/>
      <c r="C163" s="397"/>
      <c r="D163" s="397"/>
      <c r="E163" s="397"/>
      <c r="F163" s="397"/>
      <c r="G163" s="412" t="s">
        <v>130</v>
      </c>
      <c r="H163" s="412"/>
      <c r="I163" s="412"/>
      <c r="J163" s="412"/>
      <c r="K163" s="412"/>
      <c r="L163" s="412"/>
    </row>
    <row r="164" spans="1:12" x14ac:dyDescent="0.3">
      <c r="A164" s="58"/>
      <c r="B164" s="59"/>
      <c r="C164" s="59"/>
      <c r="D164" s="59"/>
      <c r="E164" s="59"/>
      <c r="F164" s="59"/>
    </row>
    <row r="165" spans="1:12" ht="15.75" customHeight="1" x14ac:dyDescent="0.3">
      <c r="A165" s="370" t="str">
        <f>+Riepilogo!$A$5</f>
        <v>Rilevazione al 02/07/2020</v>
      </c>
      <c r="B165" s="370"/>
      <c r="C165" s="370"/>
      <c r="D165" s="370"/>
      <c r="E165" s="370"/>
      <c r="F165" s="370"/>
      <c r="G165" s="395" t="str">
        <f>+Riepilogo!$A$5</f>
        <v>Rilevazione al 02/07/2020</v>
      </c>
      <c r="H165" s="395"/>
      <c r="I165" s="395"/>
      <c r="J165" s="395"/>
      <c r="K165" s="395"/>
      <c r="L165" s="395"/>
    </row>
    <row r="166" spans="1:12" s="209" customFormat="1" x14ac:dyDescent="0.3">
      <c r="A166" s="1"/>
      <c r="B166" s="1"/>
      <c r="C166" s="1"/>
      <c r="D166" s="1"/>
      <c r="E166" s="1"/>
      <c r="F166" s="1"/>
      <c r="H166" s="1"/>
    </row>
    <row r="167" spans="1:12" s="209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220"/>
      <c r="B168" s="183"/>
      <c r="C168" s="184"/>
      <c r="D168" s="184"/>
      <c r="E168" s="184"/>
      <c r="F168" s="183"/>
    </row>
    <row r="169" spans="1:12" s="178" customFormat="1" ht="30" x14ac:dyDescent="0.3">
      <c r="A169" s="240" t="s">
        <v>65</v>
      </c>
      <c r="B169" s="54" t="s">
        <v>62</v>
      </c>
      <c r="C169" s="53" t="s">
        <v>169</v>
      </c>
      <c r="D169" s="54" t="s">
        <v>40</v>
      </c>
      <c r="E169" s="54" t="s">
        <v>41</v>
      </c>
      <c r="F169" s="244" t="s">
        <v>53</v>
      </c>
      <c r="H169" s="1"/>
      <c r="I169" s="201"/>
      <c r="J169" s="201"/>
      <c r="K169" s="201"/>
      <c r="L169" s="201"/>
    </row>
    <row r="170" spans="1:12" x14ac:dyDescent="0.3">
      <c r="A170" s="271" t="s">
        <v>51</v>
      </c>
      <c r="B170" s="185" t="s">
        <v>63</v>
      </c>
      <c r="C170" s="186"/>
      <c r="D170" s="186"/>
      <c r="E170" s="186"/>
      <c r="F170" s="246"/>
      <c r="H170" s="209"/>
    </row>
    <row r="171" spans="1:12" x14ac:dyDescent="0.3">
      <c r="A171" s="247"/>
      <c r="B171" s="303"/>
      <c r="C171" s="204"/>
      <c r="D171" s="303"/>
      <c r="E171" s="303"/>
      <c r="F171" s="248"/>
    </row>
    <row r="172" spans="1:12" s="209" customFormat="1" x14ac:dyDescent="0.3">
      <c r="A172" s="260"/>
      <c r="B172" s="399" t="str">
        <f>+B13</f>
        <v>Decorrenti ANNO 2019</v>
      </c>
      <c r="C172" s="399"/>
      <c r="D172" s="399"/>
      <c r="E172" s="399"/>
      <c r="F172" s="400"/>
    </row>
    <row r="173" spans="1:12" s="209" customFormat="1" x14ac:dyDescent="0.3">
      <c r="A173" s="272" t="s">
        <v>66</v>
      </c>
      <c r="B173" s="197">
        <v>7675</v>
      </c>
      <c r="C173" s="197">
        <v>43804</v>
      </c>
      <c r="D173" s="197">
        <v>6836</v>
      </c>
      <c r="E173" s="197">
        <v>34581</v>
      </c>
      <c r="F173" s="250">
        <v>92896</v>
      </c>
    </row>
    <row r="174" spans="1:12" x14ac:dyDescent="0.3">
      <c r="A174" s="272" t="s">
        <v>67</v>
      </c>
      <c r="B174" s="197">
        <v>4779</v>
      </c>
      <c r="C174" s="197">
        <v>29535</v>
      </c>
      <c r="D174" s="197">
        <v>5242</v>
      </c>
      <c r="E174" s="197">
        <v>19523</v>
      </c>
      <c r="F174" s="254">
        <v>59079</v>
      </c>
    </row>
    <row r="175" spans="1:12" x14ac:dyDescent="0.3">
      <c r="A175" s="272" t="s">
        <v>68</v>
      </c>
      <c r="B175" s="197">
        <v>8097</v>
      </c>
      <c r="C175" s="197">
        <v>24344</v>
      </c>
      <c r="D175" s="197">
        <v>6604</v>
      </c>
      <c r="E175" s="197">
        <v>20580</v>
      </c>
      <c r="F175" s="254">
        <v>59625</v>
      </c>
    </row>
    <row r="176" spans="1:12" x14ac:dyDescent="0.3">
      <c r="A176" s="272" t="s">
        <v>69</v>
      </c>
      <c r="B176" s="197">
        <v>16234</v>
      </c>
      <c r="C176" s="197">
        <v>28761</v>
      </c>
      <c r="D176" s="197">
        <v>15151</v>
      </c>
      <c r="E176" s="197">
        <v>36472</v>
      </c>
      <c r="F176" s="254">
        <v>96618</v>
      </c>
    </row>
    <row r="177" spans="1:6" x14ac:dyDescent="0.3">
      <c r="A177" s="262"/>
      <c r="B177" s="197"/>
      <c r="C177" s="197"/>
      <c r="D177" s="197"/>
      <c r="E177" s="197"/>
      <c r="F177" s="263"/>
    </row>
    <row r="178" spans="1:6" s="209" customFormat="1" ht="15.75" customHeight="1" x14ac:dyDescent="0.3">
      <c r="A178" s="251" t="s">
        <v>42</v>
      </c>
      <c r="B178" s="190">
        <v>36785</v>
      </c>
      <c r="C178" s="190">
        <v>126444</v>
      </c>
      <c r="D178" s="190">
        <v>33833</v>
      </c>
      <c r="E178" s="190">
        <v>111156</v>
      </c>
      <c r="F178" s="252">
        <v>308218</v>
      </c>
    </row>
    <row r="179" spans="1:6" s="209" customFormat="1" ht="15.75" customHeight="1" x14ac:dyDescent="0.3">
      <c r="A179" s="283"/>
      <c r="B179" s="284"/>
      <c r="C179" s="284"/>
      <c r="D179" s="284"/>
      <c r="E179" s="284"/>
      <c r="F179" s="285"/>
    </row>
    <row r="180" spans="1:6" x14ac:dyDescent="0.3">
      <c r="A180" s="260"/>
      <c r="B180" s="187"/>
      <c r="C180" s="310" t="str">
        <f>+C22</f>
        <v>di cui:</v>
      </c>
      <c r="D180" s="307" t="str">
        <f>+D22</f>
        <v>Decorrenti gennaio - giugno 2019</v>
      </c>
      <c r="E180" s="303"/>
      <c r="F180" s="305"/>
    </row>
    <row r="181" spans="1:6" x14ac:dyDescent="0.3">
      <c r="A181" s="272" t="s">
        <v>66</v>
      </c>
      <c r="B181" s="197">
        <v>2046</v>
      </c>
      <c r="C181" s="197">
        <v>19824</v>
      </c>
      <c r="D181" s="197">
        <v>3519</v>
      </c>
      <c r="E181" s="197">
        <v>18304</v>
      </c>
      <c r="F181" s="250">
        <v>43693</v>
      </c>
    </row>
    <row r="182" spans="1:6" x14ac:dyDescent="0.3">
      <c r="A182" s="272" t="s">
        <v>67</v>
      </c>
      <c r="B182" s="197">
        <v>1404</v>
      </c>
      <c r="C182" s="197">
        <v>13138</v>
      </c>
      <c r="D182" s="197">
        <v>2684</v>
      </c>
      <c r="E182" s="197">
        <v>10455</v>
      </c>
      <c r="F182" s="254">
        <v>27681</v>
      </c>
    </row>
    <row r="183" spans="1:6" x14ac:dyDescent="0.3">
      <c r="A183" s="272" t="s">
        <v>68</v>
      </c>
      <c r="B183" s="197">
        <v>2607</v>
      </c>
      <c r="C183" s="197">
        <v>12545</v>
      </c>
      <c r="D183" s="197">
        <v>3480</v>
      </c>
      <c r="E183" s="197">
        <v>11068</v>
      </c>
      <c r="F183" s="254">
        <v>29700</v>
      </c>
    </row>
    <row r="184" spans="1:6" x14ac:dyDescent="0.3">
      <c r="A184" s="272" t="s">
        <v>69</v>
      </c>
      <c r="B184" s="197">
        <v>4183</v>
      </c>
      <c r="C184" s="197">
        <v>17318</v>
      </c>
      <c r="D184" s="197">
        <v>8067</v>
      </c>
      <c r="E184" s="197">
        <v>19872</v>
      </c>
      <c r="F184" s="254">
        <v>49440</v>
      </c>
    </row>
    <row r="185" spans="1:6" x14ac:dyDescent="0.3">
      <c r="A185" s="262"/>
      <c r="B185" s="197"/>
      <c r="C185" s="197"/>
      <c r="D185" s="197"/>
      <c r="E185" s="197"/>
      <c r="F185" s="263"/>
    </row>
    <row r="186" spans="1:6" x14ac:dyDescent="0.3">
      <c r="A186" s="251" t="s">
        <v>42</v>
      </c>
      <c r="B186" s="190">
        <v>10240</v>
      </c>
      <c r="C186" s="190">
        <v>62825</v>
      </c>
      <c r="D186" s="190">
        <v>17750</v>
      </c>
      <c r="E186" s="190">
        <v>59699</v>
      </c>
      <c r="F186" s="252">
        <v>150514</v>
      </c>
    </row>
    <row r="187" spans="1:6" x14ac:dyDescent="0.3">
      <c r="A187" s="283"/>
      <c r="B187" s="284"/>
      <c r="C187" s="284"/>
      <c r="D187" s="284"/>
      <c r="E187" s="284"/>
      <c r="F187" s="285"/>
    </row>
    <row r="188" spans="1:6" x14ac:dyDescent="0.3">
      <c r="A188" s="260"/>
      <c r="B188" s="405" t="str">
        <f>+B31</f>
        <v>Decorrenti gennaio - giugno 2020</v>
      </c>
      <c r="C188" s="405"/>
      <c r="D188" s="405"/>
      <c r="E188" s="405"/>
      <c r="F188" s="406"/>
    </row>
    <row r="189" spans="1:6" ht="15" customHeight="1" x14ac:dyDescent="0.3">
      <c r="A189" s="272" t="s">
        <v>66</v>
      </c>
      <c r="B189" s="197">
        <v>7868</v>
      </c>
      <c r="C189" s="197">
        <v>23346</v>
      </c>
      <c r="D189" s="197">
        <v>2130</v>
      </c>
      <c r="E189" s="197">
        <v>20163</v>
      </c>
      <c r="F189" s="250">
        <v>53507</v>
      </c>
    </row>
    <row r="190" spans="1:6" x14ac:dyDescent="0.3">
      <c r="A190" s="272" t="s">
        <v>67</v>
      </c>
      <c r="B190" s="197">
        <v>4824</v>
      </c>
      <c r="C190" s="197">
        <v>15461</v>
      </c>
      <c r="D190" s="197">
        <v>1670</v>
      </c>
      <c r="E190" s="197">
        <v>9538</v>
      </c>
      <c r="F190" s="254">
        <v>31493</v>
      </c>
    </row>
    <row r="191" spans="1:6" x14ac:dyDescent="0.3">
      <c r="A191" s="272" t="s">
        <v>68</v>
      </c>
      <c r="B191" s="197">
        <v>6369</v>
      </c>
      <c r="C191" s="197">
        <v>10686</v>
      </c>
      <c r="D191" s="197">
        <v>1839</v>
      </c>
      <c r="E191" s="197">
        <v>9433</v>
      </c>
      <c r="F191" s="254">
        <v>28327</v>
      </c>
    </row>
    <row r="192" spans="1:6" x14ac:dyDescent="0.3">
      <c r="A192" s="272" t="s">
        <v>69</v>
      </c>
      <c r="B192" s="197">
        <v>14713</v>
      </c>
      <c r="C192" s="197">
        <v>10649</v>
      </c>
      <c r="D192" s="197">
        <v>3936</v>
      </c>
      <c r="E192" s="197">
        <v>16790</v>
      </c>
      <c r="F192" s="254">
        <v>46088</v>
      </c>
    </row>
    <row r="193" spans="1:12" x14ac:dyDescent="0.3">
      <c r="A193" s="262"/>
      <c r="B193" s="197"/>
      <c r="C193" s="197"/>
      <c r="D193" s="197"/>
      <c r="E193" s="197"/>
      <c r="F193" s="263"/>
    </row>
    <row r="194" spans="1:12" x14ac:dyDescent="0.3">
      <c r="A194" s="265" t="s">
        <v>42</v>
      </c>
      <c r="B194" s="266">
        <v>33774</v>
      </c>
      <c r="C194" s="266">
        <v>60142</v>
      </c>
      <c r="D194" s="266">
        <v>9575</v>
      </c>
      <c r="E194" s="266">
        <v>55924</v>
      </c>
      <c r="F194" s="267">
        <v>159415</v>
      </c>
    </row>
    <row r="195" spans="1:12" x14ac:dyDescent="0.3">
      <c r="A195" s="1" t="s">
        <v>74</v>
      </c>
      <c r="B195" s="93"/>
      <c r="C195" s="93"/>
      <c r="D195" s="93"/>
      <c r="E195" s="93"/>
      <c r="F195" s="93"/>
    </row>
    <row r="196" spans="1:12" x14ac:dyDescent="0.3">
      <c r="A196" s="1" t="s">
        <v>77</v>
      </c>
    </row>
    <row r="197" spans="1:12" x14ac:dyDescent="0.3">
      <c r="A197" s="1" t="s">
        <v>76</v>
      </c>
    </row>
    <row r="198" spans="1:12" x14ac:dyDescent="0.3">
      <c r="A198" s="1" t="s">
        <v>75</v>
      </c>
    </row>
    <row r="199" spans="1:12" x14ac:dyDescent="0.3">
      <c r="A199" s="1" t="s">
        <v>50</v>
      </c>
    </row>
    <row r="200" spans="1:12" x14ac:dyDescent="0.3">
      <c r="A200" s="59"/>
      <c r="B200" s="59"/>
      <c r="C200" s="59"/>
      <c r="D200" s="59"/>
      <c r="E200" s="59"/>
      <c r="F200" s="59"/>
    </row>
    <row r="201" spans="1:12" s="4" customFormat="1" x14ac:dyDescent="0.3">
      <c r="A201" s="58"/>
      <c r="B201" s="59"/>
      <c r="C201" s="59"/>
      <c r="D201" s="59"/>
      <c r="E201" s="59"/>
      <c r="F201" s="59"/>
    </row>
    <row r="202" spans="1:12" x14ac:dyDescent="0.3">
      <c r="A202" s="58" t="s">
        <v>155</v>
      </c>
      <c r="B202" s="384" t="str">
        <f>+B$1</f>
        <v>FONDO PENSIONI LAVORATORI DIPENDENTI compresi ex Enti creditizi</v>
      </c>
      <c r="C202" s="384"/>
      <c r="D202" s="384"/>
      <c r="E202" s="384"/>
      <c r="F202" s="384"/>
      <c r="G202" s="384" t="str">
        <f>+G$1</f>
        <v>FONDO PENSIONI LAVORATORI DIPENDENTI compresi ex Enti creditizi</v>
      </c>
      <c r="H202" s="384"/>
      <c r="I202" s="384"/>
      <c r="J202" s="384"/>
      <c r="K202" s="384"/>
      <c r="L202" s="384"/>
    </row>
    <row r="203" spans="1:12" ht="15.5" x14ac:dyDescent="0.35">
      <c r="A203" s="58"/>
      <c r="B203" s="407" t="str">
        <f>+B$2</f>
        <v>(al netto delle contabilità separate)</v>
      </c>
      <c r="C203" s="407"/>
      <c r="D203" s="407"/>
      <c r="E203" s="407"/>
      <c r="F203" s="407"/>
      <c r="G203" s="398" t="str">
        <f>+G$2</f>
        <v>(al netto delle contabilità separate)</v>
      </c>
      <c r="H203" s="398"/>
      <c r="I203" s="398"/>
      <c r="J203" s="398"/>
      <c r="K203" s="398"/>
      <c r="L203" s="398"/>
    </row>
    <row r="204" spans="1:12" ht="15.5" x14ac:dyDescent="0.3">
      <c r="A204" s="58"/>
      <c r="B204" s="407"/>
      <c r="C204" s="407"/>
      <c r="D204" s="407"/>
      <c r="E204" s="407"/>
      <c r="F204" s="407"/>
    </row>
    <row r="205" spans="1:12" ht="15" customHeight="1" x14ac:dyDescent="0.3">
      <c r="A205" s="397" t="s">
        <v>126</v>
      </c>
      <c r="B205" s="397"/>
      <c r="C205" s="397"/>
      <c r="D205" s="397"/>
      <c r="E205" s="397"/>
      <c r="F205" s="397"/>
      <c r="G205" s="416" t="s">
        <v>128</v>
      </c>
      <c r="H205" s="416"/>
      <c r="I205" s="416"/>
      <c r="J205" s="416"/>
      <c r="K205" s="416"/>
      <c r="L205" s="416"/>
    </row>
    <row r="207" spans="1:12" ht="15.75" customHeight="1" x14ac:dyDescent="0.3">
      <c r="A207" s="370" t="str">
        <f>+Riepilogo!$A$5</f>
        <v>Rilevazione al 02/07/2020</v>
      </c>
      <c r="B207" s="370"/>
      <c r="C207" s="370"/>
      <c r="D207" s="370"/>
      <c r="E207" s="370"/>
      <c r="F207" s="370"/>
      <c r="G207" s="395" t="str">
        <f>+Riepilogo!$A$5</f>
        <v>Rilevazione al 02/07/2020</v>
      </c>
      <c r="H207" s="395"/>
      <c r="I207" s="395"/>
      <c r="J207" s="395"/>
      <c r="K207" s="395"/>
      <c r="L207" s="395"/>
    </row>
    <row r="208" spans="1:12" x14ac:dyDescent="0.3">
      <c r="A208" s="415" t="s">
        <v>127</v>
      </c>
      <c r="B208" s="415"/>
      <c r="C208" s="415"/>
      <c r="D208" s="415"/>
      <c r="E208" s="415"/>
      <c r="F208" s="415"/>
    </row>
    <row r="209" spans="1:6" s="4" customFormat="1" x14ac:dyDescent="0.3">
      <c r="A209" s="415"/>
      <c r="B209" s="415"/>
      <c r="C209" s="415"/>
      <c r="D209" s="415"/>
      <c r="E209" s="415"/>
      <c r="F209" s="415"/>
    </row>
    <row r="210" spans="1:6" x14ac:dyDescent="0.3">
      <c r="A210" s="220"/>
      <c r="B210" s="183"/>
      <c r="C210" s="184"/>
      <c r="D210" s="184"/>
      <c r="E210" s="184"/>
      <c r="F210" s="183"/>
    </row>
    <row r="211" spans="1:6" ht="30" x14ac:dyDescent="0.3">
      <c r="A211" s="240" t="s">
        <v>64</v>
      </c>
      <c r="B211" s="54" t="s">
        <v>62</v>
      </c>
      <c r="C211" s="53" t="s">
        <v>169</v>
      </c>
      <c r="D211" s="54" t="s">
        <v>40</v>
      </c>
      <c r="E211" s="54" t="s">
        <v>41</v>
      </c>
      <c r="F211" s="244" t="s">
        <v>53</v>
      </c>
    </row>
    <row r="212" spans="1:6" x14ac:dyDescent="0.3">
      <c r="A212" s="268"/>
      <c r="B212" s="185" t="s">
        <v>63</v>
      </c>
      <c r="C212" s="186"/>
      <c r="D212" s="186"/>
      <c r="E212" s="186"/>
      <c r="F212" s="246"/>
    </row>
    <row r="213" spans="1:6" x14ac:dyDescent="0.3">
      <c r="A213" s="247"/>
      <c r="B213" s="303"/>
      <c r="C213" s="204"/>
      <c r="D213" s="303"/>
      <c r="E213" s="303"/>
      <c r="F213" s="248"/>
    </row>
    <row r="214" spans="1:6" x14ac:dyDescent="0.3">
      <c r="A214" s="260"/>
      <c r="B214" s="399" t="str">
        <f>+B13</f>
        <v>Decorrenti ANNO 2019</v>
      </c>
      <c r="C214" s="399"/>
      <c r="D214" s="399"/>
      <c r="E214" s="399"/>
      <c r="F214" s="400"/>
    </row>
    <row r="215" spans="1:6" x14ac:dyDescent="0.3">
      <c r="A215" s="249" t="s">
        <v>58</v>
      </c>
      <c r="B215" s="212">
        <v>66.84</v>
      </c>
      <c r="C215" s="212">
        <v>62.33</v>
      </c>
      <c r="D215" s="212">
        <v>54.01</v>
      </c>
      <c r="E215" s="212">
        <v>76.569999999999993</v>
      </c>
      <c r="F215" s="278">
        <v>63.87</v>
      </c>
    </row>
    <row r="216" spans="1:6" s="4" customFormat="1" x14ac:dyDescent="0.3">
      <c r="A216" s="249" t="s">
        <v>59</v>
      </c>
      <c r="B216" s="212">
        <v>67.010000000000005</v>
      </c>
      <c r="C216" s="212">
        <v>61.09</v>
      </c>
      <c r="D216" s="212">
        <v>52.84</v>
      </c>
      <c r="E216" s="212">
        <v>74.72</v>
      </c>
      <c r="F216" s="278">
        <v>68.900000000000006</v>
      </c>
    </row>
    <row r="217" spans="1:6" x14ac:dyDescent="0.3">
      <c r="A217" s="274"/>
      <c r="B217" s="213"/>
      <c r="C217" s="213"/>
      <c r="D217" s="213"/>
      <c r="E217" s="213"/>
      <c r="F217" s="279"/>
    </row>
    <row r="218" spans="1:6" s="201" customFormat="1" x14ac:dyDescent="0.3">
      <c r="A218" s="269" t="s">
        <v>42</v>
      </c>
      <c r="B218" s="214">
        <v>66.91</v>
      </c>
      <c r="C218" s="215">
        <v>61.97</v>
      </c>
      <c r="D218" s="215">
        <v>53.57</v>
      </c>
      <c r="E218" s="215">
        <v>75.09</v>
      </c>
      <c r="F218" s="280">
        <v>66.37</v>
      </c>
    </row>
    <row r="219" spans="1:6" x14ac:dyDescent="0.3">
      <c r="A219" s="170"/>
      <c r="B219" s="216"/>
      <c r="C219" s="216"/>
      <c r="D219" s="216"/>
      <c r="E219" s="216"/>
      <c r="F219" s="281"/>
    </row>
    <row r="220" spans="1:6" ht="15.75" customHeight="1" x14ac:dyDescent="0.3">
      <c r="A220" s="260"/>
      <c r="B220" s="187"/>
      <c r="C220" s="310" t="str">
        <f>+C22</f>
        <v>di cui:</v>
      </c>
      <c r="D220" s="307" t="str">
        <f>+D22</f>
        <v>Decorrenti gennaio - giugno 2019</v>
      </c>
      <c r="E220" s="303"/>
      <c r="F220" s="305"/>
    </row>
    <row r="221" spans="1:6" ht="15" customHeight="1" x14ac:dyDescent="0.3">
      <c r="A221" s="249" t="s">
        <v>58</v>
      </c>
      <c r="B221" s="212">
        <v>66.569999999999993</v>
      </c>
      <c r="C221" s="212">
        <v>62.76</v>
      </c>
      <c r="D221" s="212">
        <v>53.95</v>
      </c>
      <c r="E221" s="212">
        <v>76.63</v>
      </c>
      <c r="F221" s="278">
        <v>63.95</v>
      </c>
    </row>
    <row r="222" spans="1:6" x14ac:dyDescent="0.3">
      <c r="A222" s="249" t="s">
        <v>59</v>
      </c>
      <c r="B222" s="212">
        <v>66.58</v>
      </c>
      <c r="C222" s="212">
        <v>61.15</v>
      </c>
      <c r="D222" s="212">
        <v>52.94</v>
      </c>
      <c r="E222" s="212">
        <v>74.83</v>
      </c>
      <c r="F222" s="278">
        <v>69.430000000000007</v>
      </c>
    </row>
    <row r="223" spans="1:6" x14ac:dyDescent="0.3">
      <c r="A223" s="274"/>
      <c r="B223" s="213"/>
      <c r="C223" s="213"/>
      <c r="D223" s="213"/>
      <c r="E223" s="213"/>
      <c r="F223" s="279"/>
    </row>
    <row r="224" spans="1:6" x14ac:dyDescent="0.3">
      <c r="A224" s="269" t="s">
        <v>42</v>
      </c>
      <c r="B224" s="214">
        <v>66.569999999999993</v>
      </c>
      <c r="C224" s="215">
        <v>62.33</v>
      </c>
      <c r="D224" s="215">
        <v>53.56</v>
      </c>
      <c r="E224" s="215">
        <v>75.180000000000007</v>
      </c>
      <c r="F224" s="280">
        <v>66.680000000000007</v>
      </c>
    </row>
    <row r="225" spans="1:6" x14ac:dyDescent="0.3">
      <c r="A225" s="316"/>
      <c r="B225" s="319"/>
      <c r="C225" s="319"/>
      <c r="D225" s="319"/>
      <c r="E225" s="319"/>
      <c r="F225" s="320"/>
    </row>
    <row r="226" spans="1:6" x14ac:dyDescent="0.3">
      <c r="A226" s="260"/>
      <c r="B226" s="413" t="str">
        <f>+B31</f>
        <v>Decorrenti gennaio - giugno 2020</v>
      </c>
      <c r="C226" s="413"/>
      <c r="D226" s="413"/>
      <c r="E226" s="413"/>
      <c r="F226" s="414"/>
    </row>
    <row r="227" spans="1:6" x14ac:dyDescent="0.3">
      <c r="A227" s="249" t="s">
        <v>58</v>
      </c>
      <c r="B227" s="212">
        <v>67.040000000000006</v>
      </c>
      <c r="C227" s="212">
        <v>61.63</v>
      </c>
      <c r="D227" s="212">
        <v>53.88</v>
      </c>
      <c r="E227" s="212">
        <v>78</v>
      </c>
      <c r="F227" s="278">
        <v>64.430000000000007</v>
      </c>
    </row>
    <row r="228" spans="1:6" x14ac:dyDescent="0.3">
      <c r="A228" s="249" t="s">
        <v>59</v>
      </c>
      <c r="B228" s="212">
        <v>67.14</v>
      </c>
      <c r="C228" s="212">
        <v>60.99</v>
      </c>
      <c r="D228" s="212">
        <v>52.64</v>
      </c>
      <c r="E228" s="212">
        <v>74.97</v>
      </c>
      <c r="F228" s="278">
        <v>69.239999999999995</v>
      </c>
    </row>
    <row r="229" spans="1:6" x14ac:dyDescent="0.3">
      <c r="A229" s="274"/>
      <c r="B229" s="213"/>
      <c r="C229" s="213"/>
      <c r="D229" s="213"/>
      <c r="E229" s="213"/>
      <c r="F229" s="279"/>
    </row>
    <row r="230" spans="1:6" x14ac:dyDescent="0.3">
      <c r="A230" s="276" t="s">
        <v>42</v>
      </c>
      <c r="B230" s="217">
        <v>67.09</v>
      </c>
      <c r="C230" s="218">
        <v>61.41</v>
      </c>
      <c r="D230" s="218">
        <v>53.39</v>
      </c>
      <c r="E230" s="218">
        <v>75.5</v>
      </c>
      <c r="F230" s="282">
        <v>67.08</v>
      </c>
    </row>
    <row r="231" spans="1:6" ht="15" customHeight="1" x14ac:dyDescent="0.3">
      <c r="A231" s="1" t="s">
        <v>50</v>
      </c>
    </row>
    <row r="245" spans="1:6" x14ac:dyDescent="0.3">
      <c r="A245" s="58"/>
      <c r="B245" s="311"/>
      <c r="C245" s="311"/>
      <c r="D245" s="311"/>
      <c r="E245" s="311"/>
      <c r="F245" s="311"/>
    </row>
    <row r="246" spans="1:6" ht="15.5" x14ac:dyDescent="0.3">
      <c r="A246" s="58"/>
      <c r="B246" s="312"/>
      <c r="C246" s="312"/>
      <c r="D246" s="312"/>
      <c r="E246" s="312"/>
      <c r="F246" s="312"/>
    </row>
    <row r="248" spans="1:6" x14ac:dyDescent="0.3">
      <c r="A248" s="59"/>
      <c r="B248" s="59"/>
      <c r="C248" s="59"/>
      <c r="D248" s="59"/>
      <c r="E248" s="59"/>
      <c r="F248" s="59"/>
    </row>
    <row r="249" spans="1:6" x14ac:dyDescent="0.3">
      <c r="A249" s="58"/>
      <c r="B249" s="202"/>
      <c r="C249" s="203"/>
      <c r="D249" s="2"/>
      <c r="E249" s="2"/>
      <c r="F249" s="2"/>
    </row>
    <row r="250" spans="1:6" x14ac:dyDescent="0.3">
      <c r="A250" s="313"/>
      <c r="B250" s="313"/>
      <c r="C250" s="313"/>
      <c r="D250" s="313"/>
      <c r="E250" s="313"/>
      <c r="F250" s="313"/>
    </row>
    <row r="251" spans="1:6" x14ac:dyDescent="0.3">
      <c r="A251" s="318"/>
      <c r="B251" s="318"/>
      <c r="C251" s="318"/>
      <c r="D251" s="318"/>
      <c r="E251" s="318"/>
      <c r="F251" s="318"/>
    </row>
    <row r="252" spans="1:6" x14ac:dyDescent="0.3">
      <c r="B252" s="2"/>
      <c r="C252" s="181"/>
      <c r="D252" s="2"/>
      <c r="E252" s="2"/>
      <c r="F252" s="2"/>
    </row>
    <row r="281" spans="1:1" x14ac:dyDescent="0.3">
      <c r="A281" s="235"/>
    </row>
  </sheetData>
  <mergeCells count="70"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  <mergeCell ref="B44:F44"/>
    <mergeCell ref="G44:L44"/>
    <mergeCell ref="B45:F45"/>
    <mergeCell ref="G45:L45"/>
    <mergeCell ref="A47:F47"/>
    <mergeCell ref="G47:L47"/>
    <mergeCell ref="A49:F49"/>
    <mergeCell ref="G49:L49"/>
    <mergeCell ref="B56:F56"/>
    <mergeCell ref="B76:F76"/>
    <mergeCell ref="B86:F86"/>
    <mergeCell ref="G86:L86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B124:F124"/>
    <mergeCell ref="G124:L124"/>
    <mergeCell ref="A126:F126"/>
    <mergeCell ref="G126:L126"/>
    <mergeCell ref="A128:F128"/>
    <mergeCell ref="G128:L128"/>
    <mergeCell ref="G130:L130"/>
    <mergeCell ref="B135:F135"/>
    <mergeCell ref="G144:L144"/>
    <mergeCell ref="B147:F147"/>
    <mergeCell ref="B160:F160"/>
    <mergeCell ref="G160:L160"/>
    <mergeCell ref="B161:F161"/>
    <mergeCell ref="G161:L161"/>
    <mergeCell ref="A163:F163"/>
    <mergeCell ref="G163:L163"/>
    <mergeCell ref="A165:F165"/>
    <mergeCell ref="G165:L16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A209:F209"/>
    <mergeCell ref="B214:F214"/>
    <mergeCell ref="B226:F226"/>
    <mergeCell ref="B204:F204"/>
    <mergeCell ref="A205:F20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HF60"/>
  <sheetViews>
    <sheetView showGridLines="0" view="pageBreakPreview" zoomScale="50" zoomScaleNormal="50" zoomScaleSheetLayoutView="50" workbookViewId="0">
      <selection activeCell="B27" sqref="B27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58" t="s">
        <v>201</v>
      </c>
      <c r="B1" s="384" t="s">
        <v>17</v>
      </c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5.5" x14ac:dyDescent="0.3">
      <c r="A2" s="62"/>
      <c r="B2" s="417"/>
      <c r="C2" s="389"/>
      <c r="D2" s="389"/>
      <c r="E2" s="389"/>
      <c r="F2" s="389"/>
      <c r="G2" s="389"/>
      <c r="H2" s="389"/>
      <c r="I2" s="389"/>
      <c r="J2" s="389"/>
      <c r="K2" s="389"/>
    </row>
    <row r="3" spans="1:11" x14ac:dyDescent="0.3">
      <c r="B3" s="384" t="s">
        <v>186</v>
      </c>
      <c r="C3" s="384"/>
      <c r="D3" s="384"/>
      <c r="E3" s="384"/>
      <c r="F3" s="384"/>
      <c r="G3" s="384"/>
      <c r="H3" s="384"/>
      <c r="I3" s="384"/>
      <c r="J3" s="384"/>
      <c r="K3" s="384"/>
    </row>
    <row r="4" spans="1:11" ht="10.5" customHeight="1" x14ac:dyDescent="0.3">
      <c r="A4" s="62"/>
      <c r="B4" s="58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95" t="str">
        <f>+Riepilogo!$A$5</f>
        <v>Rilevazione al 02/07/2020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1" ht="8.25" customHeight="1" x14ac:dyDescent="0.3">
      <c r="A6" s="45"/>
      <c r="B6" s="2"/>
      <c r="C6" s="64"/>
      <c r="D6" s="64"/>
      <c r="E6" s="64"/>
      <c r="F6" s="2"/>
      <c r="G6" s="2"/>
      <c r="H6" s="2"/>
      <c r="I6" s="2"/>
      <c r="J6" s="2"/>
      <c r="K6" s="2"/>
    </row>
    <row r="7" spans="1:11" x14ac:dyDescent="0.3">
      <c r="A7" s="390" t="s">
        <v>187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</row>
    <row r="8" spans="1:11" ht="6" customHeight="1" x14ac:dyDescent="0.3">
      <c r="A8" s="3"/>
      <c r="B8" s="64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85" t="s">
        <v>80</v>
      </c>
      <c r="B9" s="164"/>
      <c r="C9" s="164"/>
      <c r="D9" s="166"/>
      <c r="E9" s="164"/>
      <c r="F9" s="166"/>
      <c r="G9" s="164"/>
      <c r="H9" s="166"/>
      <c r="I9" s="164"/>
      <c r="J9" s="166"/>
      <c r="K9" s="165"/>
    </row>
    <row r="10" spans="1:11" x14ac:dyDescent="0.3">
      <c r="A10" s="386"/>
      <c r="B10" s="393" t="s">
        <v>91</v>
      </c>
      <c r="C10" s="394"/>
      <c r="D10" s="391" t="s">
        <v>167</v>
      </c>
      <c r="E10" s="392"/>
      <c r="F10" s="391" t="s">
        <v>40</v>
      </c>
      <c r="G10" s="392"/>
      <c r="H10" s="391" t="s">
        <v>41</v>
      </c>
      <c r="I10" s="392"/>
      <c r="J10" s="391" t="s">
        <v>53</v>
      </c>
      <c r="K10" s="392"/>
    </row>
    <row r="11" spans="1:11" x14ac:dyDescent="0.3">
      <c r="A11" s="386"/>
      <c r="B11" s="167"/>
      <c r="C11" s="168"/>
      <c r="D11" s="84"/>
      <c r="E11" s="168"/>
      <c r="F11" s="84"/>
      <c r="G11" s="168"/>
      <c r="H11" s="84"/>
      <c r="I11" s="84"/>
      <c r="J11" s="219"/>
      <c r="K11" s="168"/>
    </row>
    <row r="12" spans="1:11" x14ac:dyDescent="0.3">
      <c r="A12" s="386"/>
      <c r="B12" s="12" t="s">
        <v>38</v>
      </c>
      <c r="C12" s="79" t="s">
        <v>43</v>
      </c>
      <c r="D12" s="79" t="s">
        <v>38</v>
      </c>
      <c r="E12" s="79" t="s">
        <v>43</v>
      </c>
      <c r="F12" s="79" t="s">
        <v>38</v>
      </c>
      <c r="G12" s="79" t="s">
        <v>43</v>
      </c>
      <c r="H12" s="79" t="s">
        <v>38</v>
      </c>
      <c r="I12" s="79" t="s">
        <v>43</v>
      </c>
      <c r="J12" s="79" t="s">
        <v>38</v>
      </c>
      <c r="K12" s="79" t="s">
        <v>43</v>
      </c>
    </row>
    <row r="13" spans="1:11" x14ac:dyDescent="0.3">
      <c r="A13" s="387"/>
      <c r="B13" s="168"/>
      <c r="C13" s="169" t="s">
        <v>39</v>
      </c>
      <c r="D13" s="83"/>
      <c r="E13" s="169" t="s">
        <v>39</v>
      </c>
      <c r="F13" s="83"/>
      <c r="G13" s="169" t="s">
        <v>39</v>
      </c>
      <c r="H13" s="83"/>
      <c r="I13" s="169" t="s">
        <v>39</v>
      </c>
      <c r="J13" s="83"/>
      <c r="K13" s="169" t="s">
        <v>39</v>
      </c>
    </row>
    <row r="14" spans="1:11" x14ac:dyDescent="0.3">
      <c r="A14" s="242"/>
      <c r="B14" s="303"/>
      <c r="C14" s="243"/>
      <c r="D14" s="303"/>
      <c r="E14" s="243"/>
      <c r="F14" s="303"/>
      <c r="G14" s="243"/>
      <c r="H14" s="303"/>
      <c r="I14" s="243"/>
      <c r="J14" s="303"/>
      <c r="K14" s="243"/>
    </row>
    <row r="15" spans="1:11" x14ac:dyDescent="0.3">
      <c r="A15" s="171" t="str">
        <f>+Riepilogo!B10</f>
        <v>ANNO 2019</v>
      </c>
      <c r="B15" s="35"/>
      <c r="C15" s="17"/>
      <c r="D15" s="35"/>
      <c r="E15" s="17"/>
      <c r="F15" s="35"/>
      <c r="G15" s="17"/>
      <c r="H15" s="35"/>
      <c r="I15" s="17"/>
      <c r="J15" s="35"/>
      <c r="K15" s="17"/>
    </row>
    <row r="16" spans="1:11" x14ac:dyDescent="0.3">
      <c r="A16" s="170"/>
      <c r="B16" s="35"/>
      <c r="C16" s="17"/>
      <c r="D16" s="35"/>
      <c r="E16" s="17"/>
      <c r="F16" s="35"/>
      <c r="G16" s="17"/>
      <c r="H16" s="35"/>
      <c r="I16" s="17"/>
      <c r="J16" s="35"/>
      <c r="K16" s="17"/>
    </row>
    <row r="17" spans="1:214" x14ac:dyDescent="0.3">
      <c r="A17" s="170" t="s">
        <v>44</v>
      </c>
      <c r="B17" s="92">
        <v>920</v>
      </c>
      <c r="C17" s="91">
        <v>558</v>
      </c>
      <c r="D17" s="92">
        <v>1711</v>
      </c>
      <c r="E17" s="91">
        <v>1179</v>
      </c>
      <c r="F17" s="92">
        <v>403</v>
      </c>
      <c r="G17" s="91">
        <v>584</v>
      </c>
      <c r="H17" s="92">
        <v>5087</v>
      </c>
      <c r="I17" s="91">
        <v>468</v>
      </c>
      <c r="J17" s="92">
        <v>8121</v>
      </c>
      <c r="K17" s="91">
        <v>633</v>
      </c>
    </row>
    <row r="18" spans="1:214" x14ac:dyDescent="0.3">
      <c r="A18" s="170" t="s">
        <v>45</v>
      </c>
      <c r="B18" s="92">
        <v>169</v>
      </c>
      <c r="C18" s="91">
        <v>395</v>
      </c>
      <c r="D18" s="92">
        <v>3464</v>
      </c>
      <c r="E18" s="91">
        <v>1012</v>
      </c>
      <c r="F18" s="92">
        <v>383</v>
      </c>
      <c r="G18" s="91">
        <v>558</v>
      </c>
      <c r="H18" s="92">
        <v>4517</v>
      </c>
      <c r="I18" s="91">
        <v>473</v>
      </c>
      <c r="J18" s="92">
        <v>8533</v>
      </c>
      <c r="K18" s="91">
        <v>694</v>
      </c>
    </row>
    <row r="19" spans="1:214" x14ac:dyDescent="0.3">
      <c r="A19" s="170" t="s">
        <v>46</v>
      </c>
      <c r="B19" s="92">
        <v>1900</v>
      </c>
      <c r="C19" s="91">
        <v>588</v>
      </c>
      <c r="D19" s="92">
        <v>2579</v>
      </c>
      <c r="E19" s="91">
        <v>1108</v>
      </c>
      <c r="F19" s="92">
        <v>312</v>
      </c>
      <c r="G19" s="91">
        <v>560</v>
      </c>
      <c r="H19" s="92">
        <v>4271</v>
      </c>
      <c r="I19" s="91">
        <v>476</v>
      </c>
      <c r="J19" s="92">
        <v>9062</v>
      </c>
      <c r="K19" s="91">
        <v>682</v>
      </c>
    </row>
    <row r="20" spans="1:214" x14ac:dyDescent="0.3">
      <c r="A20" s="170" t="s">
        <v>47</v>
      </c>
      <c r="B20" s="92">
        <v>2043</v>
      </c>
      <c r="C20" s="91">
        <v>570</v>
      </c>
      <c r="D20" s="92">
        <v>2544</v>
      </c>
      <c r="E20" s="91">
        <v>1058</v>
      </c>
      <c r="F20" s="92">
        <v>327</v>
      </c>
      <c r="G20" s="91">
        <v>580</v>
      </c>
      <c r="H20" s="92">
        <v>4100</v>
      </c>
      <c r="I20" s="91">
        <v>482</v>
      </c>
      <c r="J20" s="92">
        <v>9014</v>
      </c>
      <c r="K20" s="91">
        <v>668</v>
      </c>
    </row>
    <row r="21" spans="1:214" x14ac:dyDescent="0.3">
      <c r="A21" s="170"/>
      <c r="B21" s="92"/>
      <c r="C21" s="91"/>
      <c r="D21" s="92"/>
      <c r="E21" s="91"/>
      <c r="F21" s="92"/>
      <c r="G21" s="91"/>
      <c r="H21" s="92"/>
      <c r="I21" s="91"/>
      <c r="J21" s="92"/>
      <c r="K21" s="91"/>
    </row>
    <row r="22" spans="1:214" s="175" customFormat="1" x14ac:dyDescent="0.3">
      <c r="A22" s="172" t="s">
        <v>48</v>
      </c>
      <c r="B22" s="221">
        <v>5032</v>
      </c>
      <c r="C22" s="222">
        <v>569</v>
      </c>
      <c r="D22" s="221">
        <v>10298</v>
      </c>
      <c r="E22" s="222">
        <v>1075</v>
      </c>
      <c r="F22" s="221">
        <v>1425</v>
      </c>
      <c r="G22" s="222">
        <v>571</v>
      </c>
      <c r="H22" s="221">
        <v>17975</v>
      </c>
      <c r="I22" s="222">
        <v>474</v>
      </c>
      <c r="J22" s="221">
        <v>34730</v>
      </c>
      <c r="K22" s="222">
        <v>670</v>
      </c>
    </row>
    <row r="23" spans="1:214" x14ac:dyDescent="0.3">
      <c r="A23" s="170"/>
      <c r="B23" s="92"/>
      <c r="C23" s="91"/>
      <c r="D23" s="92"/>
      <c r="E23" s="91"/>
      <c r="F23" s="92"/>
      <c r="G23" s="91"/>
      <c r="H23" s="92"/>
      <c r="I23" s="91"/>
      <c r="J23" s="92"/>
      <c r="K23" s="91"/>
    </row>
    <row r="24" spans="1:214" x14ac:dyDescent="0.3">
      <c r="A24" s="171" t="str">
        <f>+CONCATENATE("ANNO ",RIGHT(Riepilogo!D10,4))</f>
        <v>ANNO 2020</v>
      </c>
      <c r="B24" s="92"/>
      <c r="C24" s="91"/>
      <c r="D24" s="92"/>
      <c r="E24" s="91"/>
      <c r="F24" s="92"/>
      <c r="G24" s="91"/>
      <c r="H24" s="92"/>
      <c r="I24" s="91"/>
      <c r="J24" s="92"/>
      <c r="K24" s="91"/>
    </row>
    <row r="25" spans="1:214" x14ac:dyDescent="0.3">
      <c r="A25" s="170"/>
      <c r="B25" s="92"/>
      <c r="C25" s="91"/>
      <c r="D25" s="92"/>
      <c r="E25" s="91"/>
      <c r="F25" s="92"/>
      <c r="G25" s="91"/>
      <c r="H25" s="92"/>
      <c r="I25" s="91"/>
      <c r="J25" s="92"/>
      <c r="K25" s="91"/>
    </row>
    <row r="26" spans="1:214" x14ac:dyDescent="0.3">
      <c r="A26" s="170" t="s">
        <v>44</v>
      </c>
      <c r="B26" s="92">
        <v>2421</v>
      </c>
      <c r="C26" s="91">
        <v>610</v>
      </c>
      <c r="D26" s="92">
        <v>4236</v>
      </c>
      <c r="E26" s="91">
        <v>1061</v>
      </c>
      <c r="F26" s="92">
        <v>275</v>
      </c>
      <c r="G26" s="91">
        <v>550</v>
      </c>
      <c r="H26" s="92">
        <v>4347</v>
      </c>
      <c r="I26" s="91">
        <v>479</v>
      </c>
      <c r="J26" s="92">
        <v>11279</v>
      </c>
      <c r="K26" s="91">
        <v>727</v>
      </c>
    </row>
    <row r="27" spans="1:214" x14ac:dyDescent="0.3">
      <c r="A27" s="170" t="s">
        <v>45</v>
      </c>
      <c r="B27" s="92">
        <v>2002</v>
      </c>
      <c r="C27" s="91">
        <v>619</v>
      </c>
      <c r="D27" s="92">
        <v>1594</v>
      </c>
      <c r="E27" s="91">
        <v>1172</v>
      </c>
      <c r="F27" s="92">
        <v>89</v>
      </c>
      <c r="G27" s="91">
        <v>536</v>
      </c>
      <c r="H27" s="92">
        <v>4424</v>
      </c>
      <c r="I27" s="91">
        <v>509</v>
      </c>
      <c r="J27" s="92">
        <v>8109</v>
      </c>
      <c r="K27" s="91">
        <v>667</v>
      </c>
    </row>
    <row r="28" spans="1:214" x14ac:dyDescent="0.3">
      <c r="A28" s="170" t="s">
        <v>46</v>
      </c>
      <c r="B28" s="92">
        <v>0</v>
      </c>
      <c r="C28" s="91">
        <v>0</v>
      </c>
      <c r="D28" s="92">
        <v>0</v>
      </c>
      <c r="E28" s="91">
        <v>0</v>
      </c>
      <c r="F28" s="92">
        <v>0</v>
      </c>
      <c r="G28" s="91">
        <v>0</v>
      </c>
      <c r="H28" s="92">
        <v>0</v>
      </c>
      <c r="I28" s="91">
        <v>0</v>
      </c>
      <c r="J28" s="92">
        <v>0</v>
      </c>
      <c r="K28" s="91">
        <v>0</v>
      </c>
    </row>
    <row r="29" spans="1:214" x14ac:dyDescent="0.3">
      <c r="A29" s="170" t="s">
        <v>47</v>
      </c>
      <c r="B29" s="92">
        <v>0</v>
      </c>
      <c r="C29" s="91">
        <v>0</v>
      </c>
      <c r="D29" s="92">
        <v>0</v>
      </c>
      <c r="E29" s="91">
        <v>0</v>
      </c>
      <c r="F29" s="92">
        <v>0</v>
      </c>
      <c r="G29" s="91">
        <v>0</v>
      </c>
      <c r="H29" s="92">
        <v>0</v>
      </c>
      <c r="I29" s="91">
        <v>0</v>
      </c>
      <c r="J29" s="92">
        <v>0</v>
      </c>
      <c r="K29" s="91">
        <v>0</v>
      </c>
    </row>
    <row r="30" spans="1:214" x14ac:dyDescent="0.3">
      <c r="A30" s="170"/>
      <c r="B30" s="92"/>
      <c r="C30" s="91"/>
      <c r="D30" s="92"/>
      <c r="E30" s="91"/>
      <c r="F30" s="92"/>
      <c r="G30" s="91"/>
      <c r="H30" s="92"/>
      <c r="I30" s="91"/>
      <c r="J30" s="92"/>
      <c r="K30" s="91"/>
    </row>
    <row r="31" spans="1:214" s="5" customFormat="1" x14ac:dyDescent="0.3">
      <c r="A31" s="176" t="s">
        <v>48</v>
      </c>
      <c r="B31" s="221">
        <v>4423</v>
      </c>
      <c r="C31" s="222">
        <v>614</v>
      </c>
      <c r="D31" s="221">
        <v>5830</v>
      </c>
      <c r="E31" s="222">
        <v>1092</v>
      </c>
      <c r="F31" s="221">
        <v>364</v>
      </c>
      <c r="G31" s="222">
        <v>547</v>
      </c>
      <c r="H31" s="221">
        <v>8771</v>
      </c>
      <c r="I31" s="222">
        <v>494</v>
      </c>
      <c r="J31" s="221">
        <v>19388</v>
      </c>
      <c r="K31" s="222">
        <v>702</v>
      </c>
    </row>
    <row r="32" spans="1:214" s="143" customFormat="1" x14ac:dyDescent="0.3">
      <c r="A32" s="388" t="s">
        <v>172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177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L281"/>
  <sheetViews>
    <sheetView showGridLines="0" view="pageBreakPreview" zoomScale="50" zoomScaleNormal="50" zoomScaleSheetLayoutView="50" workbookViewId="0">
      <selection activeCell="E10" sqref="E10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58" t="s">
        <v>160</v>
      </c>
      <c r="B1" s="384" t="str">
        <f>+TrimCDCM!B1</f>
        <v>COLTIVATORI DIRETTI MEZZADRI E COLONI</v>
      </c>
      <c r="C1" s="384"/>
      <c r="D1" s="384"/>
      <c r="E1" s="384"/>
      <c r="F1" s="384"/>
      <c r="G1" s="384" t="str">
        <f>+B1</f>
        <v>COLTIVATORI DIRETTI MEZZADRI E COLONI</v>
      </c>
      <c r="H1" s="384"/>
      <c r="I1" s="384"/>
      <c r="J1" s="384"/>
      <c r="K1" s="384"/>
      <c r="L1" s="384"/>
    </row>
    <row r="2" spans="1:12" ht="15.5" customHeight="1" x14ac:dyDescent="0.35">
      <c r="A2" s="58"/>
      <c r="B2" s="407"/>
      <c r="C2" s="407"/>
      <c r="D2" s="407"/>
      <c r="E2" s="407"/>
      <c r="F2" s="407"/>
      <c r="G2" s="398"/>
      <c r="H2" s="398"/>
      <c r="I2" s="398"/>
      <c r="J2" s="398"/>
      <c r="K2" s="398"/>
      <c r="L2" s="398"/>
    </row>
    <row r="4" spans="1:12" ht="15" customHeight="1" x14ac:dyDescent="0.3">
      <c r="A4" s="397" t="s">
        <v>73</v>
      </c>
      <c r="B4" s="397"/>
      <c r="C4" s="397"/>
      <c r="D4" s="397"/>
      <c r="E4" s="397"/>
      <c r="F4" s="397"/>
      <c r="G4" s="408" t="s">
        <v>129</v>
      </c>
      <c r="H4" s="408"/>
      <c r="I4" s="408"/>
      <c r="J4" s="408"/>
      <c r="K4" s="408"/>
      <c r="L4" s="408"/>
    </row>
    <row r="5" spans="1:12" x14ac:dyDescent="0.3">
      <c r="A5" s="58"/>
      <c r="B5" s="59"/>
      <c r="C5" s="59"/>
      <c r="D5" s="59"/>
      <c r="E5" s="59"/>
      <c r="F5" s="59"/>
    </row>
    <row r="6" spans="1:12" x14ac:dyDescent="0.3">
      <c r="A6" s="370" t="str">
        <f>+Riepilogo!$A$5</f>
        <v>Rilevazione al 02/07/2020</v>
      </c>
      <c r="B6" s="370"/>
      <c r="C6" s="370"/>
      <c r="D6" s="370"/>
      <c r="E6" s="370"/>
      <c r="F6" s="370"/>
      <c r="G6" s="395" t="str">
        <f>+Riepilogo!$A$5</f>
        <v>Rilevazione al 02/07/2020</v>
      </c>
      <c r="H6" s="395"/>
      <c r="I6" s="395"/>
      <c r="J6" s="395"/>
      <c r="K6" s="395"/>
      <c r="L6" s="395"/>
    </row>
    <row r="7" spans="1:12" x14ac:dyDescent="0.3">
      <c r="A7" s="58"/>
      <c r="B7" s="180"/>
      <c r="C7" s="181"/>
      <c r="D7" s="182"/>
      <c r="E7" s="179"/>
      <c r="F7" s="2"/>
    </row>
    <row r="8" spans="1:12" x14ac:dyDescent="0.3">
      <c r="B8" s="2"/>
      <c r="C8" s="181"/>
      <c r="D8" s="2"/>
      <c r="E8" s="2"/>
      <c r="F8" s="2"/>
      <c r="G8" s="409" t="str">
        <f>+B31</f>
        <v>Decorrenti gennaio - giugno 2020</v>
      </c>
      <c r="H8" s="409"/>
      <c r="I8" s="409"/>
      <c r="J8" s="409"/>
      <c r="K8" s="409"/>
      <c r="L8" s="409"/>
    </row>
    <row r="9" spans="1:12" x14ac:dyDescent="0.3">
      <c r="A9" s="220"/>
      <c r="B9" s="183"/>
      <c r="C9" s="184"/>
      <c r="D9" s="184"/>
      <c r="E9" s="184"/>
      <c r="F9" s="183"/>
    </row>
    <row r="10" spans="1:12" ht="30" x14ac:dyDescent="0.3">
      <c r="A10" s="240" t="s">
        <v>49</v>
      </c>
      <c r="B10" s="54" t="s">
        <v>62</v>
      </c>
      <c r="C10" s="53" t="s">
        <v>169</v>
      </c>
      <c r="D10" s="54" t="s">
        <v>40</v>
      </c>
      <c r="E10" s="54" t="s">
        <v>41</v>
      </c>
      <c r="F10" s="244" t="s">
        <v>53</v>
      </c>
    </row>
    <row r="11" spans="1:12" x14ac:dyDescent="0.3">
      <c r="A11" s="245" t="s">
        <v>51</v>
      </c>
      <c r="B11" s="185"/>
      <c r="C11" s="186"/>
      <c r="D11" s="186"/>
      <c r="E11" s="186"/>
      <c r="F11" s="246"/>
    </row>
    <row r="12" spans="1:12" x14ac:dyDescent="0.3">
      <c r="A12" s="247"/>
      <c r="B12" s="303"/>
      <c r="C12" s="3"/>
      <c r="D12" s="303"/>
      <c r="E12" s="303"/>
      <c r="F12" s="248"/>
    </row>
    <row r="13" spans="1:12" x14ac:dyDescent="0.3">
      <c r="A13" s="170"/>
      <c r="B13" s="399" t="s">
        <v>193</v>
      </c>
      <c r="C13" s="399"/>
      <c r="D13" s="399"/>
      <c r="E13" s="399"/>
      <c r="F13" s="400"/>
    </row>
    <row r="14" spans="1:12" x14ac:dyDescent="0.3">
      <c r="A14" s="249" t="s">
        <v>72</v>
      </c>
      <c r="B14" s="189">
        <v>0</v>
      </c>
      <c r="C14" s="189">
        <v>1</v>
      </c>
      <c r="D14" s="189">
        <v>489</v>
      </c>
      <c r="E14" s="189">
        <v>520</v>
      </c>
      <c r="F14" s="250">
        <v>1010</v>
      </c>
    </row>
    <row r="15" spans="1:12" x14ac:dyDescent="0.3">
      <c r="A15" s="249" t="s">
        <v>55</v>
      </c>
      <c r="B15" s="189">
        <v>0</v>
      </c>
      <c r="C15" s="189">
        <v>2669</v>
      </c>
      <c r="D15" s="189">
        <v>469</v>
      </c>
      <c r="E15" s="189">
        <v>432</v>
      </c>
      <c r="F15" s="250">
        <v>3570</v>
      </c>
    </row>
    <row r="16" spans="1:12" x14ac:dyDescent="0.3">
      <c r="A16" s="249" t="s">
        <v>52</v>
      </c>
      <c r="B16" s="189">
        <v>9</v>
      </c>
      <c r="C16" s="189">
        <v>6396</v>
      </c>
      <c r="D16" s="189">
        <v>400</v>
      </c>
      <c r="E16" s="189">
        <v>746</v>
      </c>
      <c r="F16" s="250">
        <v>7551</v>
      </c>
    </row>
    <row r="17" spans="1:12" x14ac:dyDescent="0.3">
      <c r="A17" s="249" t="s">
        <v>181</v>
      </c>
      <c r="B17" s="189">
        <v>4560</v>
      </c>
      <c r="C17" s="189">
        <v>1232</v>
      </c>
      <c r="D17" s="189">
        <v>60</v>
      </c>
      <c r="E17" s="189">
        <v>694</v>
      </c>
      <c r="F17" s="250">
        <v>6546</v>
      </c>
    </row>
    <row r="18" spans="1:12" x14ac:dyDescent="0.3">
      <c r="A18" s="249" t="s">
        <v>182</v>
      </c>
      <c r="B18" s="189">
        <v>463</v>
      </c>
      <c r="C18" s="189">
        <v>0</v>
      </c>
      <c r="D18" s="189">
        <v>7</v>
      </c>
      <c r="E18" s="189">
        <v>15583</v>
      </c>
      <c r="F18" s="106">
        <v>16053</v>
      </c>
    </row>
    <row r="19" spans="1:12" s="4" customFormat="1" x14ac:dyDescent="0.3">
      <c r="A19" s="251" t="s">
        <v>42</v>
      </c>
      <c r="B19" s="190">
        <v>5032</v>
      </c>
      <c r="C19" s="190">
        <v>10298</v>
      </c>
      <c r="D19" s="190">
        <v>1425</v>
      </c>
      <c r="E19" s="190">
        <v>17975</v>
      </c>
      <c r="F19" s="252">
        <v>34730</v>
      </c>
    </row>
    <row r="20" spans="1:12" s="178" customFormat="1" x14ac:dyDescent="0.25">
      <c r="A20" s="253" t="s">
        <v>133</v>
      </c>
      <c r="B20" s="191">
        <v>67.8</v>
      </c>
      <c r="C20" s="192">
        <v>61.8</v>
      </c>
      <c r="D20" s="192">
        <v>56.39</v>
      </c>
      <c r="E20" s="192">
        <v>77.95</v>
      </c>
      <c r="F20" s="192">
        <v>70.8</v>
      </c>
      <c r="L20" s="223"/>
    </row>
    <row r="21" spans="1:12" s="193" customFormat="1" x14ac:dyDescent="0.3"/>
    <row r="22" spans="1:12" s="195" customFormat="1" x14ac:dyDescent="0.3">
      <c r="A22" s="170"/>
      <c r="B22" s="308"/>
      <c r="C22" s="310" t="s">
        <v>223</v>
      </c>
      <c r="D22" s="308" t="s">
        <v>229</v>
      </c>
      <c r="E22" s="308"/>
      <c r="F22" s="309"/>
    </row>
    <row r="23" spans="1:12" s="195" customFormat="1" x14ac:dyDescent="0.3">
      <c r="A23" s="249" t="s">
        <v>72</v>
      </c>
      <c r="B23" s="189">
        <v>0</v>
      </c>
      <c r="C23" s="189">
        <v>0</v>
      </c>
      <c r="D23" s="189">
        <v>260</v>
      </c>
      <c r="E23" s="189">
        <v>258</v>
      </c>
      <c r="F23" s="250">
        <v>518</v>
      </c>
    </row>
    <row r="24" spans="1:12" s="195" customFormat="1" x14ac:dyDescent="0.3">
      <c r="A24" s="249" t="s">
        <v>55</v>
      </c>
      <c r="B24" s="189">
        <v>0</v>
      </c>
      <c r="C24" s="189">
        <v>1081</v>
      </c>
      <c r="D24" s="189">
        <v>261</v>
      </c>
      <c r="E24" s="189">
        <v>244</v>
      </c>
      <c r="F24" s="250">
        <v>1586</v>
      </c>
    </row>
    <row r="25" spans="1:12" s="195" customFormat="1" x14ac:dyDescent="0.3">
      <c r="A25" s="249" t="s">
        <v>52</v>
      </c>
      <c r="B25" s="189">
        <v>7</v>
      </c>
      <c r="C25" s="189">
        <v>3310</v>
      </c>
      <c r="D25" s="189">
        <v>232</v>
      </c>
      <c r="E25" s="189">
        <v>414</v>
      </c>
      <c r="F25" s="250">
        <v>3963</v>
      </c>
    </row>
    <row r="26" spans="1:12" s="195" customFormat="1" x14ac:dyDescent="0.3">
      <c r="A26" s="249" t="s">
        <v>181</v>
      </c>
      <c r="B26" s="189">
        <v>827</v>
      </c>
      <c r="C26" s="189">
        <v>784</v>
      </c>
      <c r="D26" s="189">
        <v>31</v>
      </c>
      <c r="E26" s="189">
        <v>372</v>
      </c>
      <c r="F26" s="250">
        <v>2014</v>
      </c>
      <c r="G26" s="409" t="str">
        <f>+D22</f>
        <v>Decorrenti gennaio - giugno 2019</v>
      </c>
      <c r="H26" s="409"/>
      <c r="I26" s="409"/>
      <c r="J26" s="409"/>
      <c r="K26" s="409"/>
      <c r="L26" s="409"/>
    </row>
    <row r="27" spans="1:12" s="175" customFormat="1" x14ac:dyDescent="0.3">
      <c r="A27" s="249" t="s">
        <v>182</v>
      </c>
      <c r="B27" s="189">
        <v>255</v>
      </c>
      <c r="C27" s="189">
        <v>0</v>
      </c>
      <c r="D27" s="189">
        <v>2</v>
      </c>
      <c r="E27" s="189">
        <v>8316</v>
      </c>
      <c r="F27" s="106">
        <v>8573</v>
      </c>
    </row>
    <row r="28" spans="1:12" s="178" customFormat="1" x14ac:dyDescent="0.3">
      <c r="A28" s="251" t="s">
        <v>42</v>
      </c>
      <c r="B28" s="190">
        <v>1089</v>
      </c>
      <c r="C28" s="190">
        <v>5175</v>
      </c>
      <c r="D28" s="190">
        <v>786</v>
      </c>
      <c r="E28" s="190">
        <v>9604</v>
      </c>
      <c r="F28" s="252">
        <v>16654</v>
      </c>
    </row>
    <row r="29" spans="1:12" x14ac:dyDescent="0.3">
      <c r="A29" s="253" t="s">
        <v>133</v>
      </c>
      <c r="B29" s="191">
        <v>68.8</v>
      </c>
      <c r="C29" s="192">
        <v>62.25</v>
      </c>
      <c r="D29" s="192">
        <v>56.69</v>
      </c>
      <c r="E29" s="192">
        <v>77.95</v>
      </c>
      <c r="F29" s="192">
        <v>71.47</v>
      </c>
      <c r="H29" s="7"/>
    </row>
    <row r="30" spans="1:12" x14ac:dyDescent="0.3">
      <c r="L30" s="6"/>
    </row>
    <row r="31" spans="1:12" x14ac:dyDescent="0.3">
      <c r="A31" s="170"/>
      <c r="B31" s="399" t="s">
        <v>230</v>
      </c>
      <c r="C31" s="399"/>
      <c r="D31" s="399"/>
      <c r="E31" s="399"/>
      <c r="F31" s="400"/>
    </row>
    <row r="32" spans="1:12" x14ac:dyDescent="0.3">
      <c r="A32" s="249" t="s">
        <v>72</v>
      </c>
      <c r="B32" s="197">
        <v>0</v>
      </c>
      <c r="C32" s="197">
        <v>0</v>
      </c>
      <c r="D32" s="197">
        <v>142</v>
      </c>
      <c r="E32" s="197">
        <v>181</v>
      </c>
      <c r="F32" s="254">
        <v>323</v>
      </c>
    </row>
    <row r="33" spans="1:12" x14ac:dyDescent="0.3">
      <c r="A33" s="249" t="s">
        <v>55</v>
      </c>
      <c r="B33" s="197">
        <v>0</v>
      </c>
      <c r="C33" s="197">
        <v>2015</v>
      </c>
      <c r="D33" s="197">
        <v>114</v>
      </c>
      <c r="E33" s="197">
        <v>199</v>
      </c>
      <c r="F33" s="254">
        <v>2328</v>
      </c>
    </row>
    <row r="34" spans="1:12" x14ac:dyDescent="0.3">
      <c r="A34" s="249" t="s">
        <v>52</v>
      </c>
      <c r="B34" s="197">
        <v>0</v>
      </c>
      <c r="C34" s="197">
        <v>3435</v>
      </c>
      <c r="D34" s="197">
        <v>97</v>
      </c>
      <c r="E34" s="197">
        <v>331</v>
      </c>
      <c r="F34" s="254">
        <v>3863</v>
      </c>
    </row>
    <row r="35" spans="1:12" s="175" customFormat="1" x14ac:dyDescent="0.3">
      <c r="A35" s="249" t="s">
        <v>181</v>
      </c>
      <c r="B35" s="197">
        <v>4229</v>
      </c>
      <c r="C35" s="197">
        <v>380</v>
      </c>
      <c r="D35" s="197">
        <v>9</v>
      </c>
      <c r="E35" s="197">
        <v>336</v>
      </c>
      <c r="F35" s="254">
        <v>4954</v>
      </c>
    </row>
    <row r="36" spans="1:12" s="178" customFormat="1" x14ac:dyDescent="0.3">
      <c r="A36" s="249" t="s">
        <v>182</v>
      </c>
      <c r="B36" s="197">
        <v>194</v>
      </c>
      <c r="C36" s="197">
        <v>0</v>
      </c>
      <c r="D36" s="197">
        <v>2</v>
      </c>
      <c r="E36" s="197">
        <v>7724</v>
      </c>
      <c r="F36" s="254">
        <v>7920</v>
      </c>
    </row>
    <row r="37" spans="1:12" s="4" customFormat="1" x14ac:dyDescent="0.3">
      <c r="A37" s="251" t="s">
        <v>42</v>
      </c>
      <c r="B37" s="196">
        <v>4423</v>
      </c>
      <c r="C37" s="196">
        <v>5830</v>
      </c>
      <c r="D37" s="196">
        <v>364</v>
      </c>
      <c r="E37" s="196">
        <v>8771</v>
      </c>
      <c r="F37" s="174">
        <v>19388</v>
      </c>
    </row>
    <row r="38" spans="1:12" x14ac:dyDescent="0.3">
      <c r="A38" s="253" t="s">
        <v>133</v>
      </c>
      <c r="B38" s="191">
        <v>67.400000000000006</v>
      </c>
      <c r="C38" s="192">
        <v>61.06</v>
      </c>
      <c r="D38" s="192">
        <v>55.62</v>
      </c>
      <c r="E38" s="192">
        <v>78.400000000000006</v>
      </c>
      <c r="F38" s="192">
        <v>70.25</v>
      </c>
    </row>
    <row r="39" spans="1:12" x14ac:dyDescent="0.3">
      <c r="A39" s="255"/>
      <c r="B39" s="256"/>
      <c r="C39" s="256"/>
      <c r="D39" s="256"/>
      <c r="E39" s="256"/>
      <c r="F39" s="257"/>
    </row>
    <row r="40" spans="1:12" x14ac:dyDescent="0.3">
      <c r="A40" s="198" t="s">
        <v>79</v>
      </c>
      <c r="B40" s="194"/>
      <c r="C40" s="194"/>
      <c r="D40" s="194"/>
      <c r="E40" s="194"/>
      <c r="F40" s="194"/>
    </row>
    <row r="43" spans="1:12" x14ac:dyDescent="0.3">
      <c r="A43" s="175"/>
      <c r="B43" s="175"/>
      <c r="C43" s="175"/>
      <c r="D43" s="175"/>
      <c r="E43" s="175"/>
      <c r="F43" s="175"/>
    </row>
    <row r="44" spans="1:12" x14ac:dyDescent="0.3">
      <c r="A44" s="58" t="s">
        <v>141</v>
      </c>
      <c r="B44" s="384" t="str">
        <f>+B$1</f>
        <v>COLTIVATORI DIRETTI MEZZADRI E COLONI</v>
      </c>
      <c r="C44" s="384"/>
      <c r="D44" s="384"/>
      <c r="E44" s="384"/>
      <c r="F44" s="384"/>
      <c r="G44" s="384" t="str">
        <f>+G$1</f>
        <v>COLTIVATORI DIRETTI MEZZADRI E COLONI</v>
      </c>
      <c r="H44" s="384"/>
      <c r="I44" s="384"/>
      <c r="J44" s="384"/>
      <c r="K44" s="384"/>
      <c r="L44" s="384"/>
    </row>
    <row r="45" spans="1:12" ht="15.5" x14ac:dyDescent="0.35">
      <c r="A45" s="58"/>
      <c r="B45" s="407"/>
      <c r="C45" s="407"/>
      <c r="D45" s="407"/>
      <c r="E45" s="407"/>
      <c r="F45" s="407"/>
      <c r="G45" s="398"/>
      <c r="H45" s="398"/>
      <c r="I45" s="398"/>
      <c r="J45" s="398"/>
      <c r="K45" s="398"/>
      <c r="L45" s="398"/>
    </row>
    <row r="47" spans="1:12" x14ac:dyDescent="0.3">
      <c r="A47" s="397" t="s">
        <v>10</v>
      </c>
      <c r="B47" s="397"/>
      <c r="C47" s="397"/>
      <c r="D47" s="397"/>
      <c r="E47" s="397"/>
      <c r="F47" s="397"/>
      <c r="G47" s="412" t="s">
        <v>131</v>
      </c>
      <c r="H47" s="412"/>
      <c r="I47" s="412"/>
      <c r="J47" s="412"/>
      <c r="K47" s="412"/>
      <c r="L47" s="412"/>
    </row>
    <row r="48" spans="1:12" x14ac:dyDescent="0.3">
      <c r="A48" s="59"/>
      <c r="B48" s="59"/>
      <c r="C48" s="59"/>
      <c r="D48" s="59"/>
      <c r="E48" s="59"/>
      <c r="F48" s="59"/>
      <c r="G48" s="233"/>
      <c r="H48" s="233"/>
      <c r="I48" s="233"/>
      <c r="J48" s="233"/>
      <c r="K48" s="233"/>
      <c r="L48" s="233"/>
    </row>
    <row r="49" spans="1:12" x14ac:dyDescent="0.3">
      <c r="A49" s="370" t="str">
        <f>+Riepilogo!$A$5</f>
        <v>Rilevazione al 02/07/2020</v>
      </c>
      <c r="B49" s="370"/>
      <c r="C49" s="370"/>
      <c r="D49" s="370"/>
      <c r="E49" s="370"/>
      <c r="F49" s="370"/>
      <c r="G49" s="395" t="str">
        <f>+Riepilogo!$A$5</f>
        <v>Rilevazione al 02/07/2020</v>
      </c>
      <c r="H49" s="395"/>
      <c r="I49" s="395"/>
      <c r="J49" s="395"/>
      <c r="K49" s="395"/>
      <c r="L49" s="395"/>
    </row>
    <row r="50" spans="1:12" x14ac:dyDescent="0.3">
      <c r="A50" s="58"/>
      <c r="B50" s="180"/>
      <c r="C50" s="180"/>
      <c r="D50" s="180"/>
      <c r="E50" s="179"/>
      <c r="F50" s="2"/>
    </row>
    <row r="51" spans="1:12" x14ac:dyDescent="0.3">
      <c r="A51" s="140"/>
      <c r="B51" s="2"/>
      <c r="C51" s="199"/>
      <c r="D51" s="2"/>
      <c r="E51" s="2"/>
      <c r="F51" s="2"/>
    </row>
    <row r="52" spans="1:12" ht="15" customHeight="1" x14ac:dyDescent="0.3">
      <c r="A52" s="238" t="s">
        <v>54</v>
      </c>
      <c r="B52" s="183"/>
      <c r="C52" s="184"/>
      <c r="D52" s="184"/>
      <c r="E52" s="184"/>
      <c r="F52" s="183"/>
    </row>
    <row r="53" spans="1:12" ht="30" x14ac:dyDescent="0.3">
      <c r="A53" s="258" t="s">
        <v>134</v>
      </c>
      <c r="B53" s="54" t="s">
        <v>62</v>
      </c>
      <c r="C53" s="53" t="s">
        <v>169</v>
      </c>
      <c r="D53" s="54" t="s">
        <v>40</v>
      </c>
      <c r="E53" s="54" t="s">
        <v>41</v>
      </c>
      <c r="F53" s="244" t="s">
        <v>53</v>
      </c>
    </row>
    <row r="54" spans="1:12" x14ac:dyDescent="0.3">
      <c r="A54" s="259" t="s">
        <v>135</v>
      </c>
      <c r="B54" s="185"/>
      <c r="C54" s="186"/>
      <c r="D54" s="186"/>
      <c r="E54" s="186"/>
      <c r="F54" s="246"/>
    </row>
    <row r="55" spans="1:12" x14ac:dyDescent="0.3">
      <c r="A55" s="247"/>
      <c r="B55" s="303"/>
      <c r="C55" s="3"/>
      <c r="D55" s="303"/>
      <c r="E55" s="303"/>
      <c r="F55" s="248"/>
    </row>
    <row r="56" spans="1:12" x14ac:dyDescent="0.3">
      <c r="A56" s="260"/>
      <c r="B56" s="401" t="str">
        <f>+B13</f>
        <v>Decorrenti ANNO 2019</v>
      </c>
      <c r="C56" s="401"/>
      <c r="D56" s="401"/>
      <c r="E56" s="401"/>
      <c r="F56" s="402"/>
    </row>
    <row r="57" spans="1:12" x14ac:dyDescent="0.3">
      <c r="A57" s="261" t="s">
        <v>81</v>
      </c>
      <c r="B57" s="197">
        <v>1192</v>
      </c>
      <c r="C57" s="197">
        <v>254</v>
      </c>
      <c r="D57" s="197">
        <v>349</v>
      </c>
      <c r="E57" s="197">
        <v>8769</v>
      </c>
      <c r="F57" s="254">
        <v>10564</v>
      </c>
    </row>
    <row r="58" spans="1:12" x14ac:dyDescent="0.3">
      <c r="A58" s="261" t="s">
        <v>82</v>
      </c>
      <c r="B58" s="197">
        <v>3405</v>
      </c>
      <c r="C58" s="197">
        <v>5679</v>
      </c>
      <c r="D58" s="197">
        <v>949</v>
      </c>
      <c r="E58" s="197">
        <v>8692</v>
      </c>
      <c r="F58" s="254">
        <v>18725</v>
      </c>
    </row>
    <row r="59" spans="1:12" x14ac:dyDescent="0.3">
      <c r="A59" s="261" t="s">
        <v>83</v>
      </c>
      <c r="B59" s="197">
        <v>355</v>
      </c>
      <c r="C59" s="197">
        <v>2487</v>
      </c>
      <c r="D59" s="197">
        <v>104</v>
      </c>
      <c r="E59" s="197">
        <v>432</v>
      </c>
      <c r="F59" s="254">
        <v>3378</v>
      </c>
    </row>
    <row r="60" spans="1:12" x14ac:dyDescent="0.3">
      <c r="A60" s="261" t="s">
        <v>84</v>
      </c>
      <c r="B60" s="197">
        <v>48</v>
      </c>
      <c r="C60" s="197">
        <v>1155</v>
      </c>
      <c r="D60" s="197">
        <v>20</v>
      </c>
      <c r="E60" s="197">
        <v>69</v>
      </c>
      <c r="F60" s="254">
        <v>1292</v>
      </c>
    </row>
    <row r="61" spans="1:12" x14ac:dyDescent="0.3">
      <c r="A61" s="261" t="s">
        <v>85</v>
      </c>
      <c r="B61" s="197">
        <v>20</v>
      </c>
      <c r="C61" s="197">
        <v>539</v>
      </c>
      <c r="D61" s="197">
        <v>3</v>
      </c>
      <c r="E61" s="197">
        <v>11</v>
      </c>
      <c r="F61" s="254">
        <v>573</v>
      </c>
    </row>
    <row r="62" spans="1:12" x14ac:dyDescent="0.3">
      <c r="A62" s="261" t="s">
        <v>86</v>
      </c>
      <c r="B62" s="197">
        <v>12</v>
      </c>
      <c r="C62" s="197">
        <v>184</v>
      </c>
      <c r="D62" s="197">
        <v>0</v>
      </c>
      <c r="E62" s="197">
        <v>2</v>
      </c>
      <c r="F62" s="254">
        <v>198</v>
      </c>
    </row>
    <row r="63" spans="1:12" x14ac:dyDescent="0.3">
      <c r="A63" s="262"/>
      <c r="B63" s="197"/>
      <c r="C63" s="197"/>
      <c r="D63" s="197"/>
      <c r="E63" s="197"/>
      <c r="F63" s="263"/>
    </row>
    <row r="64" spans="1:12" x14ac:dyDescent="0.3">
      <c r="A64" s="251" t="s">
        <v>42</v>
      </c>
      <c r="B64" s="190">
        <v>5032</v>
      </c>
      <c r="C64" s="190">
        <v>10298</v>
      </c>
      <c r="D64" s="190">
        <v>1425</v>
      </c>
      <c r="E64" s="190">
        <v>17975</v>
      </c>
      <c r="F64" s="252">
        <v>34730</v>
      </c>
    </row>
    <row r="65" spans="1:6" s="4" customFormat="1" x14ac:dyDescent="0.3"/>
    <row r="66" spans="1:6" x14ac:dyDescent="0.3">
      <c r="A66" s="260"/>
      <c r="B66" s="187"/>
      <c r="C66" s="310" t="str">
        <f>+C22</f>
        <v>di cui:</v>
      </c>
      <c r="D66" s="307" t="str">
        <f>+D22</f>
        <v>Decorrenti gennaio - giugno 2019</v>
      </c>
      <c r="E66" s="303"/>
      <c r="F66" s="305"/>
    </row>
    <row r="67" spans="1:6" x14ac:dyDescent="0.3">
      <c r="A67" s="261" t="s">
        <v>81</v>
      </c>
      <c r="B67" s="197">
        <v>359</v>
      </c>
      <c r="C67" s="197">
        <v>152</v>
      </c>
      <c r="D67" s="197">
        <v>179</v>
      </c>
      <c r="E67" s="197">
        <v>4823</v>
      </c>
      <c r="F67" s="254">
        <v>5513</v>
      </c>
    </row>
    <row r="68" spans="1:6" x14ac:dyDescent="0.3">
      <c r="A68" s="261" t="s">
        <v>82</v>
      </c>
      <c r="B68" s="197">
        <v>642</v>
      </c>
      <c r="C68" s="197">
        <v>2789</v>
      </c>
      <c r="D68" s="197">
        <v>538</v>
      </c>
      <c r="E68" s="197">
        <v>4525</v>
      </c>
      <c r="F68" s="254">
        <v>8494</v>
      </c>
    </row>
    <row r="69" spans="1:6" x14ac:dyDescent="0.3">
      <c r="A69" s="261" t="s">
        <v>83</v>
      </c>
      <c r="B69" s="197">
        <v>60</v>
      </c>
      <c r="C69" s="197">
        <v>1275</v>
      </c>
      <c r="D69" s="197">
        <v>61</v>
      </c>
      <c r="E69" s="197">
        <v>207</v>
      </c>
      <c r="F69" s="254">
        <v>1603</v>
      </c>
    </row>
    <row r="70" spans="1:6" x14ac:dyDescent="0.3">
      <c r="A70" s="261" t="s">
        <v>84</v>
      </c>
      <c r="B70" s="197">
        <v>17</v>
      </c>
      <c r="C70" s="197">
        <v>604</v>
      </c>
      <c r="D70" s="197">
        <v>6</v>
      </c>
      <c r="E70" s="197">
        <v>39</v>
      </c>
      <c r="F70" s="254">
        <v>666</v>
      </c>
    </row>
    <row r="71" spans="1:6" x14ac:dyDescent="0.3">
      <c r="A71" s="261" t="s">
        <v>85</v>
      </c>
      <c r="B71" s="197">
        <v>7</v>
      </c>
      <c r="C71" s="197">
        <v>272</v>
      </c>
      <c r="D71" s="197">
        <v>2</v>
      </c>
      <c r="E71" s="197">
        <v>8</v>
      </c>
      <c r="F71" s="254">
        <v>289</v>
      </c>
    </row>
    <row r="72" spans="1:6" x14ac:dyDescent="0.3">
      <c r="A72" s="261" t="s">
        <v>86</v>
      </c>
      <c r="B72" s="197">
        <v>4</v>
      </c>
      <c r="C72" s="197">
        <v>83</v>
      </c>
      <c r="D72" s="197">
        <v>0</v>
      </c>
      <c r="E72" s="197">
        <v>2</v>
      </c>
      <c r="F72" s="254">
        <v>89</v>
      </c>
    </row>
    <row r="73" spans="1:6" x14ac:dyDescent="0.3">
      <c r="A73" s="262"/>
      <c r="B73" s="197"/>
      <c r="C73" s="197"/>
      <c r="D73" s="197"/>
      <c r="E73" s="197"/>
      <c r="F73" s="263"/>
    </row>
    <row r="74" spans="1:6" x14ac:dyDescent="0.3">
      <c r="A74" s="251" t="s">
        <v>42</v>
      </c>
      <c r="B74" s="190">
        <v>1089</v>
      </c>
      <c r="C74" s="190">
        <v>5175</v>
      </c>
      <c r="D74" s="190">
        <v>786</v>
      </c>
      <c r="E74" s="190">
        <v>9604</v>
      </c>
      <c r="F74" s="252">
        <v>16654</v>
      </c>
    </row>
    <row r="75" spans="1:6" s="4" customFormat="1" x14ac:dyDescent="0.3">
      <c r="A75" s="260"/>
      <c r="B75" s="194"/>
      <c r="C75" s="194"/>
      <c r="D75" s="194"/>
      <c r="E75" s="194"/>
      <c r="F75" s="264"/>
    </row>
    <row r="76" spans="1:6" s="4" customFormat="1" x14ac:dyDescent="0.3">
      <c r="A76" s="260"/>
      <c r="B76" s="401" t="str">
        <f>+B31</f>
        <v>Decorrenti gennaio - giugno 2020</v>
      </c>
      <c r="C76" s="401"/>
      <c r="D76" s="401"/>
      <c r="E76" s="401"/>
      <c r="F76" s="402"/>
    </row>
    <row r="77" spans="1:6" s="4" customFormat="1" x14ac:dyDescent="0.3">
      <c r="A77" s="261" t="s">
        <v>81</v>
      </c>
      <c r="B77" s="197">
        <v>858</v>
      </c>
      <c r="C77" s="197">
        <v>104</v>
      </c>
      <c r="D77" s="197">
        <v>118</v>
      </c>
      <c r="E77" s="197">
        <v>4123</v>
      </c>
      <c r="F77" s="254">
        <v>5203</v>
      </c>
    </row>
    <row r="78" spans="1:6" s="4" customFormat="1" x14ac:dyDescent="0.3">
      <c r="A78" s="261" t="s">
        <v>82</v>
      </c>
      <c r="B78" s="197">
        <v>3103</v>
      </c>
      <c r="C78" s="197">
        <v>3214</v>
      </c>
      <c r="D78" s="197">
        <v>219</v>
      </c>
      <c r="E78" s="197">
        <v>4358</v>
      </c>
      <c r="F78" s="254">
        <v>10894</v>
      </c>
    </row>
    <row r="79" spans="1:6" s="4" customFormat="1" x14ac:dyDescent="0.3">
      <c r="A79" s="261" t="s">
        <v>83</v>
      </c>
      <c r="B79" s="197">
        <v>378</v>
      </c>
      <c r="C79" s="197">
        <v>1406</v>
      </c>
      <c r="D79" s="197">
        <v>24</v>
      </c>
      <c r="E79" s="197">
        <v>255</v>
      </c>
      <c r="F79" s="254">
        <v>2063</v>
      </c>
    </row>
    <row r="80" spans="1:6" s="4" customFormat="1" x14ac:dyDescent="0.3">
      <c r="A80" s="261" t="s">
        <v>84</v>
      </c>
      <c r="B80" s="197">
        <v>59</v>
      </c>
      <c r="C80" s="197">
        <v>642</v>
      </c>
      <c r="D80" s="197">
        <v>2</v>
      </c>
      <c r="E80" s="197">
        <v>30</v>
      </c>
      <c r="F80" s="254">
        <v>733</v>
      </c>
    </row>
    <row r="81" spans="1:12" s="4" customFormat="1" x14ac:dyDescent="0.3">
      <c r="A81" s="261" t="s">
        <v>85</v>
      </c>
      <c r="B81" s="197">
        <v>12</v>
      </c>
      <c r="C81" s="197">
        <v>358</v>
      </c>
      <c r="D81" s="197">
        <v>1</v>
      </c>
      <c r="E81" s="197">
        <v>4</v>
      </c>
      <c r="F81" s="254">
        <v>375</v>
      </c>
    </row>
    <row r="82" spans="1:12" s="4" customFormat="1" x14ac:dyDescent="0.3">
      <c r="A82" s="261" t="s">
        <v>86</v>
      </c>
      <c r="B82" s="197">
        <v>13</v>
      </c>
      <c r="C82" s="197">
        <v>106</v>
      </c>
      <c r="D82" s="197">
        <v>0</v>
      </c>
      <c r="E82" s="197">
        <v>1</v>
      </c>
      <c r="F82" s="254">
        <v>120</v>
      </c>
    </row>
    <row r="83" spans="1:12" s="4" customFormat="1" x14ac:dyDescent="0.3">
      <c r="A83" s="262"/>
      <c r="B83" s="197"/>
      <c r="C83" s="197"/>
      <c r="D83" s="197"/>
      <c r="E83" s="197"/>
      <c r="F83" s="263"/>
    </row>
    <row r="84" spans="1:12" s="4" customFormat="1" x14ac:dyDescent="0.3">
      <c r="A84" s="265" t="s">
        <v>42</v>
      </c>
      <c r="B84" s="266">
        <v>4423</v>
      </c>
      <c r="C84" s="266">
        <v>5830</v>
      </c>
      <c r="D84" s="266">
        <v>364</v>
      </c>
      <c r="E84" s="266">
        <v>8771</v>
      </c>
      <c r="F84" s="267">
        <v>19388</v>
      </c>
    </row>
    <row r="85" spans="1:12" s="4" customFormat="1" x14ac:dyDescent="0.3">
      <c r="A85" s="1"/>
      <c r="B85" s="93"/>
      <c r="C85" s="93"/>
      <c r="D85" s="93"/>
      <c r="E85" s="93"/>
      <c r="F85" s="93"/>
    </row>
    <row r="86" spans="1:12" x14ac:dyDescent="0.3">
      <c r="A86" s="58" t="s">
        <v>110</v>
      </c>
      <c r="B86" s="384" t="str">
        <f>+B$1</f>
        <v>COLTIVATORI DIRETTI MEZZADRI E COLONI</v>
      </c>
      <c r="C86" s="384"/>
      <c r="D86" s="384"/>
      <c r="E86" s="384"/>
      <c r="F86" s="384"/>
      <c r="G86" s="384" t="str">
        <f>+G$1</f>
        <v>COLTIVATORI DIRETTI MEZZADRI E COLONI</v>
      </c>
      <c r="H86" s="384"/>
      <c r="I86" s="384"/>
      <c r="J86" s="384"/>
      <c r="K86" s="384"/>
      <c r="L86" s="384"/>
    </row>
    <row r="87" spans="1:12" ht="15.5" x14ac:dyDescent="0.35">
      <c r="A87" s="58"/>
      <c r="B87" s="407"/>
      <c r="C87" s="407"/>
      <c r="D87" s="407"/>
      <c r="E87" s="407"/>
      <c r="F87" s="407"/>
      <c r="G87" s="398"/>
      <c r="H87" s="398"/>
      <c r="I87" s="398"/>
      <c r="J87" s="398"/>
      <c r="K87" s="398"/>
      <c r="L87" s="398"/>
    </row>
    <row r="89" spans="1:12" ht="15" customHeight="1" x14ac:dyDescent="0.3">
      <c r="A89" s="408" t="s">
        <v>78</v>
      </c>
      <c r="B89" s="408"/>
      <c r="C89" s="408"/>
      <c r="D89" s="408"/>
      <c r="E89" s="408"/>
      <c r="F89" s="408"/>
      <c r="G89" s="412" t="s">
        <v>194</v>
      </c>
      <c r="H89" s="412"/>
      <c r="I89" s="412"/>
      <c r="J89" s="412"/>
      <c r="K89" s="412"/>
      <c r="L89" s="412"/>
    </row>
    <row r="90" spans="1:12" x14ac:dyDescent="0.3">
      <c r="A90" s="58"/>
      <c r="B90" s="202"/>
      <c r="C90" s="203"/>
      <c r="D90" s="2"/>
      <c r="E90" s="2"/>
      <c r="F90" s="2"/>
      <c r="G90" s="233"/>
      <c r="H90" s="233"/>
      <c r="I90" s="233"/>
      <c r="J90" s="233"/>
      <c r="K90" s="233"/>
      <c r="L90" s="233"/>
    </row>
    <row r="91" spans="1:12" x14ac:dyDescent="0.3">
      <c r="A91" s="370" t="str">
        <f>+Riepilogo!$A$5</f>
        <v>Rilevazione al 02/07/2020</v>
      </c>
      <c r="B91" s="370"/>
      <c r="C91" s="370"/>
      <c r="D91" s="370"/>
      <c r="E91" s="370"/>
      <c r="F91" s="370"/>
      <c r="G91" s="395" t="str">
        <f>+Riepilogo!$A$5</f>
        <v>Rilevazione al 02/07/2020</v>
      </c>
      <c r="H91" s="395"/>
      <c r="I91" s="395"/>
      <c r="J91" s="395"/>
      <c r="K91" s="395"/>
      <c r="L91" s="395"/>
    </row>
    <row r="92" spans="1:12" ht="15.75" customHeight="1" x14ac:dyDescent="0.3">
      <c r="A92" s="4"/>
      <c r="B92" s="4"/>
      <c r="C92" s="4"/>
      <c r="D92" s="4"/>
      <c r="E92" s="4"/>
      <c r="F92" s="4"/>
      <c r="G92" s="229"/>
      <c r="H92" s="229"/>
      <c r="I92" s="231"/>
      <c r="J92" s="230"/>
      <c r="K92" s="229"/>
      <c r="L92" s="229"/>
    </row>
    <row r="93" spans="1:12" s="4" customFormat="1" ht="15" customHeight="1" x14ac:dyDescent="0.3">
      <c r="A93" s="1"/>
      <c r="B93" s="93"/>
      <c r="C93" s="93"/>
      <c r="D93" s="93"/>
      <c r="E93" s="93"/>
      <c r="F93" s="93"/>
      <c r="G93" s="409" t="str">
        <f>+B112</f>
        <v>Decorrenti gennaio - giugno 2020</v>
      </c>
      <c r="H93" s="409"/>
      <c r="I93" s="409"/>
      <c r="J93" s="409"/>
      <c r="K93" s="409"/>
      <c r="L93" s="409"/>
    </row>
    <row r="94" spans="1:12" s="201" customFormat="1" x14ac:dyDescent="0.3">
      <c r="A94" s="220"/>
      <c r="B94" s="183"/>
      <c r="C94" s="184"/>
      <c r="D94" s="184"/>
      <c r="E94" s="184"/>
      <c r="F94" s="183"/>
    </row>
    <row r="95" spans="1:12" ht="28.5" customHeight="1" x14ac:dyDescent="0.3">
      <c r="A95" s="273" t="s">
        <v>170</v>
      </c>
      <c r="B95" s="54" t="s">
        <v>62</v>
      </c>
      <c r="C95" s="53" t="s">
        <v>169</v>
      </c>
      <c r="D95" s="54" t="s">
        <v>40</v>
      </c>
      <c r="E95" s="54" t="s">
        <v>41</v>
      </c>
      <c r="F95" s="244" t="s">
        <v>53</v>
      </c>
    </row>
    <row r="96" spans="1:12" x14ac:dyDescent="0.3">
      <c r="A96" s="268"/>
      <c r="B96" s="185"/>
      <c r="C96" s="186"/>
      <c r="D96" s="186"/>
      <c r="E96" s="186"/>
      <c r="F96" s="246"/>
    </row>
    <row r="97" spans="1:12" ht="15" customHeight="1" x14ac:dyDescent="0.3">
      <c r="A97" s="260"/>
      <c r="B97" s="187"/>
      <c r="C97" s="188"/>
      <c r="D97" s="188"/>
      <c r="E97" s="303"/>
      <c r="F97" s="305"/>
    </row>
    <row r="98" spans="1:12" x14ac:dyDescent="0.3">
      <c r="A98" s="260"/>
      <c r="B98" s="410" t="str">
        <f>+B13</f>
        <v>Decorrenti ANNO 2019</v>
      </c>
      <c r="C98" s="410"/>
      <c r="D98" s="410"/>
      <c r="E98" s="410"/>
      <c r="F98" s="411"/>
    </row>
    <row r="99" spans="1:12" ht="15" customHeight="1" x14ac:dyDescent="0.3">
      <c r="A99" s="249"/>
      <c r="B99" s="127"/>
      <c r="C99" s="189"/>
      <c r="D99" s="189"/>
      <c r="E99" s="189"/>
      <c r="F99" s="106"/>
    </row>
    <row r="100" spans="1:12" x14ac:dyDescent="0.3">
      <c r="A100" s="249" t="s">
        <v>178</v>
      </c>
      <c r="B100" s="127">
        <v>4949</v>
      </c>
      <c r="C100" s="189">
        <v>9482</v>
      </c>
      <c r="D100" s="189">
        <v>1301</v>
      </c>
      <c r="E100" s="189">
        <v>17900</v>
      </c>
      <c r="F100" s="106">
        <v>33632</v>
      </c>
    </row>
    <row r="101" spans="1:12" x14ac:dyDescent="0.3">
      <c r="A101" s="249" t="s">
        <v>56</v>
      </c>
      <c r="B101" s="127">
        <v>83</v>
      </c>
      <c r="C101" s="189">
        <v>816</v>
      </c>
      <c r="D101" s="189">
        <v>124</v>
      </c>
      <c r="E101" s="189">
        <v>75</v>
      </c>
      <c r="F101" s="106">
        <v>1098</v>
      </c>
    </row>
    <row r="102" spans="1:12" x14ac:dyDescent="0.3">
      <c r="A102" s="262"/>
      <c r="B102" s="127"/>
      <c r="C102" s="189"/>
      <c r="D102" s="189"/>
      <c r="E102" s="189"/>
      <c r="F102" s="106"/>
    </row>
    <row r="103" spans="1:12" x14ac:dyDescent="0.3">
      <c r="A103" s="269" t="s">
        <v>42</v>
      </c>
      <c r="B103" s="205">
        <v>5032</v>
      </c>
      <c r="C103" s="206">
        <v>10298</v>
      </c>
      <c r="D103" s="206">
        <v>1425</v>
      </c>
      <c r="E103" s="206">
        <v>17975</v>
      </c>
      <c r="F103" s="270">
        <v>34730</v>
      </c>
    </row>
    <row r="105" spans="1:12" x14ac:dyDescent="0.3">
      <c r="A105" s="260"/>
      <c r="B105" s="303"/>
      <c r="C105" s="315" t="str">
        <f>+C22</f>
        <v>di cui:</v>
      </c>
      <c r="D105" s="314" t="str">
        <f>+D22</f>
        <v>Decorrenti gennaio - giugno 2019</v>
      </c>
      <c r="E105" s="303"/>
      <c r="F105" s="305"/>
    </row>
    <row r="106" spans="1:12" x14ac:dyDescent="0.3">
      <c r="A106" s="249"/>
      <c r="B106" s="127"/>
      <c r="C106" s="189"/>
      <c r="D106" s="189"/>
      <c r="E106" s="189"/>
      <c r="F106" s="106"/>
    </row>
    <row r="107" spans="1:12" x14ac:dyDescent="0.3">
      <c r="A107" s="249" t="s">
        <v>178</v>
      </c>
      <c r="B107" s="127">
        <v>1062</v>
      </c>
      <c r="C107" s="189">
        <v>4700</v>
      </c>
      <c r="D107" s="189">
        <v>724</v>
      </c>
      <c r="E107" s="189">
        <v>9562</v>
      </c>
      <c r="F107" s="106">
        <v>16048</v>
      </c>
    </row>
    <row r="108" spans="1:12" x14ac:dyDescent="0.3">
      <c r="A108" s="249" t="s">
        <v>56</v>
      </c>
      <c r="B108" s="127">
        <v>27</v>
      </c>
      <c r="C108" s="189">
        <v>475</v>
      </c>
      <c r="D108" s="189">
        <v>62</v>
      </c>
      <c r="E108" s="189">
        <v>42</v>
      </c>
      <c r="F108" s="106">
        <v>606</v>
      </c>
      <c r="G108" s="409" t="str">
        <f>+D105</f>
        <v>Decorrenti gennaio - giugno 2019</v>
      </c>
      <c r="H108" s="409"/>
      <c r="I108" s="409"/>
      <c r="J108" s="409"/>
      <c r="K108" s="409"/>
      <c r="L108" s="409"/>
    </row>
    <row r="109" spans="1:12" x14ac:dyDescent="0.3">
      <c r="A109" s="262"/>
      <c r="B109" s="127"/>
      <c r="C109" s="189"/>
      <c r="D109" s="189"/>
      <c r="E109" s="189"/>
      <c r="F109" s="106"/>
    </row>
    <row r="110" spans="1:12" x14ac:dyDescent="0.3">
      <c r="A110" s="269" t="s">
        <v>42</v>
      </c>
      <c r="B110" s="205">
        <v>1089</v>
      </c>
      <c r="C110" s="206">
        <v>5175</v>
      </c>
      <c r="D110" s="206">
        <v>786</v>
      </c>
      <c r="E110" s="206">
        <v>9604</v>
      </c>
      <c r="F110" s="270">
        <v>16654</v>
      </c>
    </row>
    <row r="112" spans="1:12" x14ac:dyDescent="0.3">
      <c r="A112" s="249"/>
      <c r="B112" s="404" t="str">
        <f>+B31</f>
        <v>Decorrenti gennaio - giugno 2020</v>
      </c>
      <c r="C112" s="405"/>
      <c r="D112" s="405"/>
      <c r="E112" s="405"/>
      <c r="F112" s="406"/>
    </row>
    <row r="113" spans="1:12" x14ac:dyDescent="0.3">
      <c r="A113" s="249"/>
      <c r="B113" s="197"/>
      <c r="C113" s="197"/>
      <c r="D113" s="197"/>
      <c r="E113" s="197"/>
      <c r="F113" s="254"/>
    </row>
    <row r="114" spans="1:12" x14ac:dyDescent="0.3">
      <c r="A114" s="249" t="s">
        <v>178</v>
      </c>
      <c r="B114" s="197">
        <v>4378</v>
      </c>
      <c r="C114" s="197">
        <v>5487</v>
      </c>
      <c r="D114" s="197">
        <v>315</v>
      </c>
      <c r="E114" s="197">
        <v>8751</v>
      </c>
      <c r="F114" s="254">
        <v>18931</v>
      </c>
    </row>
    <row r="115" spans="1:12" x14ac:dyDescent="0.3">
      <c r="A115" s="249" t="s">
        <v>56</v>
      </c>
      <c r="B115" s="197">
        <v>45</v>
      </c>
      <c r="C115" s="197">
        <v>343</v>
      </c>
      <c r="D115" s="197">
        <v>49</v>
      </c>
      <c r="E115" s="197">
        <v>20</v>
      </c>
      <c r="F115" s="254">
        <v>457</v>
      </c>
    </row>
    <row r="116" spans="1:12" x14ac:dyDescent="0.3">
      <c r="A116" s="262"/>
      <c r="B116" s="197"/>
      <c r="C116" s="197"/>
      <c r="D116" s="197"/>
      <c r="E116" s="197"/>
      <c r="F116" s="263"/>
    </row>
    <row r="117" spans="1:12" ht="15" customHeight="1" x14ac:dyDescent="0.3">
      <c r="A117" s="265" t="s">
        <v>42</v>
      </c>
      <c r="B117" s="266">
        <v>4423</v>
      </c>
      <c r="C117" s="266">
        <v>5830</v>
      </c>
      <c r="D117" s="266">
        <v>364</v>
      </c>
      <c r="E117" s="266">
        <v>8771</v>
      </c>
      <c r="F117" s="267">
        <v>19388</v>
      </c>
    </row>
    <row r="118" spans="1:12" ht="86" customHeight="1" x14ac:dyDescent="0.3">
      <c r="A118" s="403" t="s">
        <v>179</v>
      </c>
      <c r="B118" s="403"/>
      <c r="C118" s="403"/>
      <c r="D118" s="403"/>
      <c r="E118" s="403"/>
      <c r="F118" s="403"/>
    </row>
    <row r="119" spans="1:12" x14ac:dyDescent="0.3">
      <c r="B119" s="194"/>
      <c r="C119" s="194"/>
      <c r="D119" s="194"/>
      <c r="E119" s="194"/>
      <c r="F119" s="194"/>
    </row>
    <row r="120" spans="1:12" s="113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58" t="s">
        <v>111</v>
      </c>
      <c r="B123" s="384" t="str">
        <f>+B$1</f>
        <v>COLTIVATORI DIRETTI MEZZADRI E COLONI</v>
      </c>
      <c r="C123" s="384"/>
      <c r="D123" s="384"/>
      <c r="E123" s="384"/>
      <c r="F123" s="384"/>
      <c r="G123" s="384" t="str">
        <f>+G$1</f>
        <v>COLTIVATORI DIRETTI MEZZADRI E COLONI</v>
      </c>
      <c r="H123" s="384"/>
      <c r="I123" s="384"/>
      <c r="J123" s="384"/>
      <c r="K123" s="384"/>
      <c r="L123" s="384"/>
    </row>
    <row r="124" spans="1:12" ht="15.5" x14ac:dyDescent="0.35">
      <c r="A124" s="58"/>
      <c r="B124" s="407"/>
      <c r="C124" s="407"/>
      <c r="D124" s="407"/>
      <c r="E124" s="407"/>
      <c r="F124" s="407"/>
      <c r="G124" s="398"/>
      <c r="H124" s="398"/>
      <c r="I124" s="398"/>
      <c r="J124" s="398"/>
      <c r="K124" s="398"/>
      <c r="L124" s="398"/>
    </row>
    <row r="126" spans="1:12" x14ac:dyDescent="0.3">
      <c r="A126" s="397" t="s">
        <v>13</v>
      </c>
      <c r="B126" s="397"/>
      <c r="C126" s="397"/>
      <c r="D126" s="397"/>
      <c r="E126" s="397"/>
      <c r="F126" s="397"/>
      <c r="G126" s="412" t="s">
        <v>195</v>
      </c>
      <c r="H126" s="412"/>
      <c r="I126" s="412"/>
      <c r="J126" s="412"/>
      <c r="K126" s="412"/>
      <c r="L126" s="412"/>
    </row>
    <row r="128" spans="1:12" ht="15.75" customHeight="1" x14ac:dyDescent="0.3">
      <c r="A128" s="370" t="str">
        <f>+Riepilogo!$A$5</f>
        <v>Rilevazione al 02/07/2020</v>
      </c>
      <c r="B128" s="370"/>
      <c r="C128" s="370"/>
      <c r="D128" s="370"/>
      <c r="E128" s="370"/>
      <c r="F128" s="370"/>
      <c r="G128" s="395" t="str">
        <f>+Riepilogo!$A$5</f>
        <v>Rilevazione al 02/07/2020</v>
      </c>
      <c r="H128" s="395"/>
      <c r="I128" s="395"/>
      <c r="J128" s="395"/>
      <c r="K128" s="395"/>
      <c r="L128" s="395"/>
    </row>
    <row r="130" spans="1:12" x14ac:dyDescent="0.3">
      <c r="G130" s="384" t="str">
        <f>+B147</f>
        <v>Decorrenti gennaio - giugno 2020</v>
      </c>
      <c r="H130" s="384"/>
      <c r="I130" s="384"/>
      <c r="J130" s="384"/>
      <c r="K130" s="384"/>
      <c r="L130" s="384"/>
    </row>
    <row r="131" spans="1:12" s="4" customFormat="1" ht="15" customHeight="1" x14ac:dyDescent="0.3">
      <c r="A131" s="220"/>
      <c r="B131" s="183"/>
      <c r="C131" s="184"/>
      <c r="D131" s="184"/>
      <c r="E131" s="184"/>
      <c r="F131" s="183"/>
    </row>
    <row r="132" spans="1:12" s="201" customFormat="1" ht="30" x14ac:dyDescent="0.3">
      <c r="A132" s="240" t="s">
        <v>64</v>
      </c>
      <c r="B132" s="54" t="s">
        <v>62</v>
      </c>
      <c r="C132" s="53" t="s">
        <v>169</v>
      </c>
      <c r="D132" s="54" t="s">
        <v>40</v>
      </c>
      <c r="E132" s="54" t="s">
        <v>41</v>
      </c>
      <c r="F132" s="244" t="s">
        <v>53</v>
      </c>
    </row>
    <row r="133" spans="1:12" x14ac:dyDescent="0.3">
      <c r="A133" s="268"/>
      <c r="B133" s="185"/>
      <c r="C133" s="186"/>
      <c r="D133" s="186"/>
      <c r="E133" s="186"/>
      <c r="F133" s="246"/>
      <c r="H133" s="234"/>
      <c r="I133" s="234"/>
      <c r="J133" s="234"/>
      <c r="K133" s="234"/>
      <c r="L133" s="234"/>
    </row>
    <row r="134" spans="1:12" ht="15" customHeight="1" x14ac:dyDescent="0.3">
      <c r="A134" s="247"/>
      <c r="B134" s="303"/>
      <c r="C134" s="204"/>
      <c r="D134" s="303"/>
      <c r="E134" s="303"/>
      <c r="F134" s="248"/>
      <c r="I134" s="306"/>
      <c r="J134" s="306"/>
      <c r="K134" s="306"/>
    </row>
    <row r="135" spans="1:12" x14ac:dyDescent="0.3">
      <c r="A135" s="260"/>
      <c r="B135" s="399" t="str">
        <f>+B13</f>
        <v>Decorrenti ANNO 2019</v>
      </c>
      <c r="C135" s="399"/>
      <c r="D135" s="399"/>
      <c r="E135" s="399"/>
      <c r="F135" s="400"/>
    </row>
    <row r="136" spans="1:12" ht="15.75" customHeight="1" x14ac:dyDescent="0.3">
      <c r="A136" s="249" t="s">
        <v>58</v>
      </c>
      <c r="B136" s="197">
        <v>1845</v>
      </c>
      <c r="C136" s="197">
        <v>6447</v>
      </c>
      <c r="D136" s="197">
        <v>840</v>
      </c>
      <c r="E136" s="197">
        <v>5219</v>
      </c>
      <c r="F136" s="254">
        <v>14351</v>
      </c>
    </row>
    <row r="137" spans="1:12" ht="15" customHeight="1" x14ac:dyDescent="0.3">
      <c r="A137" s="249" t="s">
        <v>59</v>
      </c>
      <c r="B137" s="197">
        <v>3187</v>
      </c>
      <c r="C137" s="197">
        <v>3851</v>
      </c>
      <c r="D137" s="197">
        <v>585</v>
      </c>
      <c r="E137" s="197">
        <v>12756</v>
      </c>
      <c r="F137" s="254">
        <v>20379</v>
      </c>
    </row>
    <row r="138" spans="1:12" s="4" customFormat="1" x14ac:dyDescent="0.3">
      <c r="A138" s="274"/>
      <c r="B138" s="208"/>
      <c r="C138" s="208"/>
      <c r="D138" s="208"/>
      <c r="E138" s="208"/>
      <c r="F138" s="275"/>
    </row>
    <row r="139" spans="1:12" x14ac:dyDescent="0.3">
      <c r="A139" s="269" t="s">
        <v>42</v>
      </c>
      <c r="B139" s="205">
        <v>5032</v>
      </c>
      <c r="C139" s="206">
        <v>10298</v>
      </c>
      <c r="D139" s="206">
        <v>1425</v>
      </c>
      <c r="E139" s="206">
        <v>17975</v>
      </c>
      <c r="F139" s="270">
        <v>34730</v>
      </c>
      <c r="G139" s="209"/>
    </row>
    <row r="140" spans="1:12" x14ac:dyDescent="0.3">
      <c r="A140" s="170"/>
      <c r="B140" s="3"/>
      <c r="C140" s="3"/>
      <c r="D140" s="3"/>
      <c r="E140" s="3"/>
      <c r="F140" s="148"/>
    </row>
    <row r="141" spans="1:12" x14ac:dyDescent="0.3">
      <c r="A141" s="260"/>
      <c r="B141" s="187"/>
      <c r="C141" s="310" t="str">
        <f>+C22</f>
        <v>di cui:</v>
      </c>
      <c r="D141" s="307" t="str">
        <f>+D22</f>
        <v>Decorrenti gennaio - giugno 2019</v>
      </c>
      <c r="E141" s="303"/>
      <c r="F141" s="305"/>
      <c r="G141" s="178"/>
    </row>
    <row r="142" spans="1:12" x14ac:dyDescent="0.3">
      <c r="A142" s="249" t="s">
        <v>58</v>
      </c>
      <c r="B142" s="197">
        <v>473</v>
      </c>
      <c r="C142" s="197">
        <v>3229</v>
      </c>
      <c r="D142" s="197">
        <v>461</v>
      </c>
      <c r="E142" s="197">
        <v>2786</v>
      </c>
      <c r="F142" s="254">
        <v>6949</v>
      </c>
    </row>
    <row r="143" spans="1:12" x14ac:dyDescent="0.3">
      <c r="A143" s="249" t="s">
        <v>59</v>
      </c>
      <c r="B143" s="197">
        <v>616</v>
      </c>
      <c r="C143" s="197">
        <v>1946</v>
      </c>
      <c r="D143" s="197">
        <v>325</v>
      </c>
      <c r="E143" s="197">
        <v>6818</v>
      </c>
      <c r="F143" s="254">
        <v>9705</v>
      </c>
    </row>
    <row r="144" spans="1:12" ht="15" customHeight="1" x14ac:dyDescent="0.3">
      <c r="A144" s="274"/>
      <c r="B144" s="208"/>
      <c r="C144" s="208"/>
      <c r="D144" s="208"/>
      <c r="E144" s="208"/>
      <c r="F144" s="275"/>
      <c r="G144" s="384" t="str">
        <f>+D141</f>
        <v>Decorrenti gennaio - giugno 2019</v>
      </c>
      <c r="H144" s="384"/>
      <c r="I144" s="384"/>
      <c r="J144" s="384"/>
      <c r="K144" s="384"/>
      <c r="L144" s="384"/>
    </row>
    <row r="145" spans="1:12" x14ac:dyDescent="0.3">
      <c r="A145" s="269" t="s">
        <v>42</v>
      </c>
      <c r="B145" s="205">
        <v>1089</v>
      </c>
      <c r="C145" s="206">
        <v>5175</v>
      </c>
      <c r="D145" s="206">
        <v>786</v>
      </c>
      <c r="E145" s="206">
        <v>9604</v>
      </c>
      <c r="F145" s="270">
        <v>16654</v>
      </c>
    </row>
    <row r="146" spans="1:12" x14ac:dyDescent="0.3">
      <c r="A146" s="316"/>
      <c r="B146" s="99"/>
      <c r="C146" s="99"/>
      <c r="D146" s="99"/>
      <c r="E146" s="99"/>
      <c r="F146" s="317"/>
      <c r="H146" s="209"/>
      <c r="I146" s="209"/>
      <c r="J146" s="209"/>
      <c r="K146" s="209"/>
      <c r="L146" s="209"/>
    </row>
    <row r="147" spans="1:12" x14ac:dyDescent="0.3">
      <c r="A147" s="260"/>
      <c r="B147" s="399" t="str">
        <f>+B31</f>
        <v>Decorrenti gennaio - giugno 2020</v>
      </c>
      <c r="C147" s="399"/>
      <c r="D147" s="399"/>
      <c r="E147" s="399"/>
      <c r="F147" s="400"/>
      <c r="H147" s="304"/>
      <c r="I147" s="306"/>
      <c r="J147" s="306"/>
      <c r="K147" s="306"/>
    </row>
    <row r="148" spans="1:12" x14ac:dyDescent="0.3">
      <c r="A148" s="249" t="s">
        <v>58</v>
      </c>
      <c r="B148" s="197">
        <v>1355</v>
      </c>
      <c r="C148" s="197">
        <v>3820</v>
      </c>
      <c r="D148" s="197">
        <v>201</v>
      </c>
      <c r="E148" s="197">
        <v>2306</v>
      </c>
      <c r="F148" s="254">
        <v>7682</v>
      </c>
      <c r="H148" s="304"/>
      <c r="I148" s="306"/>
      <c r="J148" s="306"/>
      <c r="K148" s="306"/>
    </row>
    <row r="149" spans="1:12" x14ac:dyDescent="0.3">
      <c r="A149" s="249" t="s">
        <v>59</v>
      </c>
      <c r="B149" s="197">
        <v>3068</v>
      </c>
      <c r="C149" s="197">
        <v>2010</v>
      </c>
      <c r="D149" s="197">
        <v>163</v>
      </c>
      <c r="E149" s="197">
        <v>6465</v>
      </c>
      <c r="F149" s="254">
        <v>11706</v>
      </c>
      <c r="H149" s="304"/>
      <c r="I149" s="306"/>
      <c r="J149" s="306"/>
      <c r="K149" s="306"/>
    </row>
    <row r="150" spans="1:12" x14ac:dyDescent="0.3">
      <c r="A150" s="274"/>
      <c r="B150" s="208"/>
      <c r="C150" s="208"/>
      <c r="D150" s="208"/>
      <c r="E150" s="208"/>
      <c r="F150" s="275"/>
      <c r="H150" s="304"/>
      <c r="I150" s="306"/>
      <c r="J150" s="306"/>
      <c r="K150" s="306"/>
    </row>
    <row r="151" spans="1:12" x14ac:dyDescent="0.3">
      <c r="A151" s="276" t="s">
        <v>42</v>
      </c>
      <c r="B151" s="210">
        <v>4423</v>
      </c>
      <c r="C151" s="211">
        <v>5830</v>
      </c>
      <c r="D151" s="211">
        <v>364</v>
      </c>
      <c r="E151" s="211">
        <v>8771</v>
      </c>
      <c r="F151" s="277">
        <v>19388</v>
      </c>
      <c r="H151" s="304"/>
      <c r="I151" s="306"/>
      <c r="J151" s="306"/>
      <c r="K151" s="306"/>
    </row>
    <row r="152" spans="1:12" ht="15" customHeight="1" x14ac:dyDescent="0.3">
      <c r="H152" s="304"/>
      <c r="I152" s="306"/>
      <c r="J152" s="306"/>
      <c r="K152" s="306"/>
    </row>
    <row r="153" spans="1:12" ht="15.5" x14ac:dyDescent="0.3">
      <c r="A153" s="58"/>
      <c r="B153" s="312"/>
      <c r="C153" s="312"/>
      <c r="D153" s="312"/>
      <c r="E153" s="312"/>
      <c r="F153" s="312"/>
      <c r="H153" s="304"/>
      <c r="I153" s="306"/>
      <c r="J153" s="306"/>
      <c r="K153" s="306"/>
    </row>
    <row r="154" spans="1:12" x14ac:dyDescent="0.3">
      <c r="I154" s="306"/>
      <c r="J154" s="306"/>
      <c r="K154" s="306"/>
      <c r="L154" s="178"/>
    </row>
    <row r="155" spans="1:12" x14ac:dyDescent="0.3">
      <c r="A155" s="59"/>
      <c r="B155" s="59"/>
      <c r="C155" s="59"/>
      <c r="D155" s="59"/>
      <c r="E155" s="59"/>
      <c r="F155" s="59"/>
      <c r="I155" s="306"/>
      <c r="J155" s="306"/>
      <c r="K155" s="306"/>
      <c r="L155" s="178"/>
    </row>
    <row r="157" spans="1:12" x14ac:dyDescent="0.3">
      <c r="A157" s="313"/>
      <c r="B157" s="313"/>
      <c r="C157" s="313"/>
      <c r="D157" s="313"/>
      <c r="E157" s="313"/>
      <c r="F157" s="313"/>
      <c r="G157" s="209"/>
    </row>
    <row r="158" spans="1:12" x14ac:dyDescent="0.3">
      <c r="G158" s="209"/>
    </row>
    <row r="159" spans="1:12" x14ac:dyDescent="0.3">
      <c r="A159" s="58"/>
      <c r="B159" s="180"/>
      <c r="C159" s="180"/>
      <c r="D159" s="180"/>
      <c r="E159" s="180"/>
      <c r="F159" s="2"/>
      <c r="G159" s="209"/>
      <c r="I159" s="209"/>
      <c r="J159" s="209"/>
      <c r="K159" s="209"/>
      <c r="L159" s="209"/>
    </row>
    <row r="160" spans="1:12" x14ac:dyDescent="0.3">
      <c r="A160" s="58" t="s">
        <v>112</v>
      </c>
      <c r="B160" s="384" t="str">
        <f>+B$1</f>
        <v>COLTIVATORI DIRETTI MEZZADRI E COLONI</v>
      </c>
      <c r="C160" s="384"/>
      <c r="D160" s="384"/>
      <c r="E160" s="384"/>
      <c r="F160" s="384"/>
      <c r="G160" s="384" t="str">
        <f>+G$1</f>
        <v>COLTIVATORI DIRETTI MEZZADRI E COLONI</v>
      </c>
      <c r="H160" s="384"/>
      <c r="I160" s="384"/>
      <c r="J160" s="384"/>
      <c r="K160" s="384"/>
      <c r="L160" s="384"/>
    </row>
    <row r="161" spans="1:12" ht="15.5" x14ac:dyDescent="0.35">
      <c r="A161" s="58"/>
      <c r="B161" s="407"/>
      <c r="C161" s="407"/>
      <c r="D161" s="407"/>
      <c r="E161" s="407"/>
      <c r="F161" s="407"/>
      <c r="G161" s="398"/>
      <c r="H161" s="398"/>
      <c r="I161" s="398"/>
      <c r="J161" s="398"/>
      <c r="K161" s="398"/>
      <c r="L161" s="398"/>
    </row>
    <row r="163" spans="1:12" ht="15" customHeight="1" x14ac:dyDescent="0.3">
      <c r="A163" s="397" t="s">
        <v>15</v>
      </c>
      <c r="B163" s="397"/>
      <c r="C163" s="397"/>
      <c r="D163" s="397"/>
      <c r="E163" s="397"/>
      <c r="F163" s="397"/>
      <c r="G163" s="412" t="s">
        <v>130</v>
      </c>
      <c r="H163" s="412"/>
      <c r="I163" s="412"/>
      <c r="J163" s="412"/>
      <c r="K163" s="412"/>
      <c r="L163" s="412"/>
    </row>
    <row r="164" spans="1:12" x14ac:dyDescent="0.3">
      <c r="A164" s="58"/>
      <c r="B164" s="59"/>
      <c r="C164" s="59"/>
      <c r="D164" s="59"/>
      <c r="E164" s="59"/>
      <c r="F164" s="59"/>
    </row>
    <row r="165" spans="1:12" ht="15.75" customHeight="1" x14ac:dyDescent="0.3">
      <c r="A165" s="370" t="str">
        <f>+Riepilogo!$A$5</f>
        <v>Rilevazione al 02/07/2020</v>
      </c>
      <c r="B165" s="370"/>
      <c r="C165" s="370"/>
      <c r="D165" s="370"/>
      <c r="E165" s="370"/>
      <c r="F165" s="370"/>
      <c r="G165" s="395" t="str">
        <f>+Riepilogo!$A$5</f>
        <v>Rilevazione al 02/07/2020</v>
      </c>
      <c r="H165" s="395"/>
      <c r="I165" s="395"/>
      <c r="J165" s="395"/>
      <c r="K165" s="395"/>
      <c r="L165" s="395"/>
    </row>
    <row r="166" spans="1:12" s="209" customFormat="1" x14ac:dyDescent="0.3">
      <c r="A166" s="1"/>
      <c r="B166" s="1"/>
      <c r="C166" s="1"/>
      <c r="D166" s="1"/>
      <c r="E166" s="1"/>
      <c r="F166" s="1"/>
      <c r="H166" s="1"/>
    </row>
    <row r="167" spans="1:12" s="209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220"/>
      <c r="B168" s="183"/>
      <c r="C168" s="184"/>
      <c r="D168" s="184"/>
      <c r="E168" s="184"/>
      <c r="F168" s="183"/>
    </row>
    <row r="169" spans="1:12" s="178" customFormat="1" ht="30" x14ac:dyDescent="0.3">
      <c r="A169" s="240" t="s">
        <v>65</v>
      </c>
      <c r="B169" s="54" t="s">
        <v>62</v>
      </c>
      <c r="C169" s="53" t="s">
        <v>169</v>
      </c>
      <c r="D169" s="54" t="s">
        <v>40</v>
      </c>
      <c r="E169" s="54" t="s">
        <v>41</v>
      </c>
      <c r="F169" s="244" t="s">
        <v>53</v>
      </c>
      <c r="H169" s="1"/>
      <c r="I169" s="201"/>
      <c r="J169" s="201"/>
      <c r="K169" s="201"/>
      <c r="L169" s="201"/>
    </row>
    <row r="170" spans="1:12" x14ac:dyDescent="0.3">
      <c r="A170" s="271" t="s">
        <v>51</v>
      </c>
      <c r="B170" s="185"/>
      <c r="C170" s="186"/>
      <c r="D170" s="186"/>
      <c r="E170" s="186"/>
      <c r="F170" s="246"/>
      <c r="H170" s="209"/>
    </row>
    <row r="171" spans="1:12" x14ac:dyDescent="0.3">
      <c r="A171" s="247"/>
      <c r="B171" s="303"/>
      <c r="C171" s="204"/>
      <c r="D171" s="303"/>
      <c r="E171" s="303"/>
      <c r="F171" s="248"/>
    </row>
    <row r="172" spans="1:12" s="209" customFormat="1" x14ac:dyDescent="0.3">
      <c r="A172" s="260"/>
      <c r="B172" s="399" t="str">
        <f>+B13</f>
        <v>Decorrenti ANNO 2019</v>
      </c>
      <c r="C172" s="399"/>
      <c r="D172" s="399"/>
      <c r="E172" s="399"/>
      <c r="F172" s="400"/>
    </row>
    <row r="173" spans="1:12" s="209" customFormat="1" x14ac:dyDescent="0.3">
      <c r="A173" s="272" t="s">
        <v>66</v>
      </c>
      <c r="B173" s="197">
        <v>738</v>
      </c>
      <c r="C173" s="197">
        <v>2501</v>
      </c>
      <c r="D173" s="197">
        <v>214</v>
      </c>
      <c r="E173" s="197">
        <v>3427</v>
      </c>
      <c r="F173" s="250">
        <v>6880</v>
      </c>
    </row>
    <row r="174" spans="1:12" x14ac:dyDescent="0.3">
      <c r="A174" s="272" t="s">
        <v>67</v>
      </c>
      <c r="B174" s="197">
        <v>904</v>
      </c>
      <c r="C174" s="197">
        <v>3504</v>
      </c>
      <c r="D174" s="197">
        <v>270</v>
      </c>
      <c r="E174" s="197">
        <v>4546</v>
      </c>
      <c r="F174" s="254">
        <v>9224</v>
      </c>
    </row>
    <row r="175" spans="1:12" x14ac:dyDescent="0.3">
      <c r="A175" s="272" t="s">
        <v>68</v>
      </c>
      <c r="B175" s="197">
        <v>1089</v>
      </c>
      <c r="C175" s="197">
        <v>1724</v>
      </c>
      <c r="D175" s="197">
        <v>277</v>
      </c>
      <c r="E175" s="197">
        <v>3976</v>
      </c>
      <c r="F175" s="254">
        <v>7066</v>
      </c>
    </row>
    <row r="176" spans="1:12" x14ac:dyDescent="0.3">
      <c r="A176" s="272" t="s">
        <v>69</v>
      </c>
      <c r="B176" s="197">
        <v>2301</v>
      </c>
      <c r="C176" s="197">
        <v>2569</v>
      </c>
      <c r="D176" s="197">
        <v>664</v>
      </c>
      <c r="E176" s="197">
        <v>6026</v>
      </c>
      <c r="F176" s="254">
        <v>11560</v>
      </c>
    </row>
    <row r="177" spans="1:6" x14ac:dyDescent="0.3">
      <c r="A177" s="262"/>
      <c r="B177" s="197"/>
      <c r="C177" s="197"/>
      <c r="D177" s="197"/>
      <c r="E177" s="197"/>
      <c r="F177" s="263"/>
    </row>
    <row r="178" spans="1:6" s="209" customFormat="1" ht="15.75" customHeight="1" x14ac:dyDescent="0.3">
      <c r="A178" s="251" t="s">
        <v>42</v>
      </c>
      <c r="B178" s="190">
        <v>5032</v>
      </c>
      <c r="C178" s="190">
        <v>10298</v>
      </c>
      <c r="D178" s="190">
        <v>1425</v>
      </c>
      <c r="E178" s="190">
        <v>17975</v>
      </c>
      <c r="F178" s="252">
        <v>34730</v>
      </c>
    </row>
    <row r="179" spans="1:6" s="209" customFormat="1" ht="15.75" customHeight="1" x14ac:dyDescent="0.3">
      <c r="A179" s="283"/>
      <c r="B179" s="284"/>
      <c r="C179" s="284"/>
      <c r="D179" s="284"/>
      <c r="E179" s="284"/>
      <c r="F179" s="285"/>
    </row>
    <row r="180" spans="1:6" x14ac:dyDescent="0.3">
      <c r="A180" s="260"/>
      <c r="B180" s="187"/>
      <c r="C180" s="310" t="str">
        <f>+C22</f>
        <v>di cui:</v>
      </c>
      <c r="D180" s="307" t="str">
        <f>+D22</f>
        <v>Decorrenti gennaio - giugno 2019</v>
      </c>
      <c r="E180" s="303"/>
      <c r="F180" s="305"/>
    </row>
    <row r="181" spans="1:6" x14ac:dyDescent="0.3">
      <c r="A181" s="272" t="s">
        <v>66</v>
      </c>
      <c r="B181" s="197">
        <v>175</v>
      </c>
      <c r="C181" s="197">
        <v>1125</v>
      </c>
      <c r="D181" s="197">
        <v>108</v>
      </c>
      <c r="E181" s="197">
        <v>1850</v>
      </c>
      <c r="F181" s="250">
        <v>3258</v>
      </c>
    </row>
    <row r="182" spans="1:6" x14ac:dyDescent="0.3">
      <c r="A182" s="272" t="s">
        <v>67</v>
      </c>
      <c r="B182" s="197">
        <v>172</v>
      </c>
      <c r="C182" s="197">
        <v>1498</v>
      </c>
      <c r="D182" s="197">
        <v>152</v>
      </c>
      <c r="E182" s="197">
        <v>2390</v>
      </c>
      <c r="F182" s="254">
        <v>4212</v>
      </c>
    </row>
    <row r="183" spans="1:6" x14ac:dyDescent="0.3">
      <c r="A183" s="272" t="s">
        <v>68</v>
      </c>
      <c r="B183" s="197">
        <v>265</v>
      </c>
      <c r="C183" s="197">
        <v>904</v>
      </c>
      <c r="D183" s="197">
        <v>143</v>
      </c>
      <c r="E183" s="197">
        <v>2056</v>
      </c>
      <c r="F183" s="254">
        <v>3368</v>
      </c>
    </row>
    <row r="184" spans="1:6" x14ac:dyDescent="0.3">
      <c r="A184" s="272" t="s">
        <v>69</v>
      </c>
      <c r="B184" s="197">
        <v>477</v>
      </c>
      <c r="C184" s="197">
        <v>1648</v>
      </c>
      <c r="D184" s="197">
        <v>383</v>
      </c>
      <c r="E184" s="197">
        <v>3308</v>
      </c>
      <c r="F184" s="254">
        <v>5816</v>
      </c>
    </row>
    <row r="185" spans="1:6" x14ac:dyDescent="0.3">
      <c r="A185" s="262"/>
      <c r="B185" s="197"/>
      <c r="C185" s="197"/>
      <c r="D185" s="197"/>
      <c r="E185" s="197"/>
      <c r="F185" s="263"/>
    </row>
    <row r="186" spans="1:6" x14ac:dyDescent="0.3">
      <c r="A186" s="251" t="s">
        <v>42</v>
      </c>
      <c r="B186" s="190">
        <v>1089</v>
      </c>
      <c r="C186" s="190">
        <v>5175</v>
      </c>
      <c r="D186" s="190">
        <v>786</v>
      </c>
      <c r="E186" s="190">
        <v>9604</v>
      </c>
      <c r="F186" s="252">
        <v>16654</v>
      </c>
    </row>
    <row r="187" spans="1:6" x14ac:dyDescent="0.3">
      <c r="A187" s="283"/>
      <c r="B187" s="284"/>
      <c r="C187" s="284"/>
      <c r="D187" s="284"/>
      <c r="E187" s="284"/>
      <c r="F187" s="285"/>
    </row>
    <row r="188" spans="1:6" x14ac:dyDescent="0.3">
      <c r="A188" s="260"/>
      <c r="B188" s="405" t="str">
        <f>+B31</f>
        <v>Decorrenti gennaio - giugno 2020</v>
      </c>
      <c r="C188" s="405"/>
      <c r="D188" s="405"/>
      <c r="E188" s="405"/>
      <c r="F188" s="406"/>
    </row>
    <row r="189" spans="1:6" ht="15" customHeight="1" x14ac:dyDescent="0.3">
      <c r="A189" s="272" t="s">
        <v>66</v>
      </c>
      <c r="B189" s="197">
        <v>658</v>
      </c>
      <c r="C189" s="197">
        <v>1540</v>
      </c>
      <c r="D189" s="197">
        <v>80</v>
      </c>
      <c r="E189" s="197">
        <v>1973</v>
      </c>
      <c r="F189" s="250">
        <v>4251</v>
      </c>
    </row>
    <row r="190" spans="1:6" x14ac:dyDescent="0.3">
      <c r="A190" s="272" t="s">
        <v>67</v>
      </c>
      <c r="B190" s="197">
        <v>771</v>
      </c>
      <c r="C190" s="197">
        <v>2252</v>
      </c>
      <c r="D190" s="197">
        <v>74</v>
      </c>
      <c r="E190" s="197">
        <v>2149</v>
      </c>
      <c r="F190" s="254">
        <v>5246</v>
      </c>
    </row>
    <row r="191" spans="1:6" x14ac:dyDescent="0.3">
      <c r="A191" s="272" t="s">
        <v>68</v>
      </c>
      <c r="B191" s="197">
        <v>1031</v>
      </c>
      <c r="C191" s="197">
        <v>852</v>
      </c>
      <c r="D191" s="197">
        <v>52</v>
      </c>
      <c r="E191" s="197">
        <v>1862</v>
      </c>
      <c r="F191" s="254">
        <v>3797</v>
      </c>
    </row>
    <row r="192" spans="1:6" x14ac:dyDescent="0.3">
      <c r="A192" s="272" t="s">
        <v>69</v>
      </c>
      <c r="B192" s="197">
        <v>1963</v>
      </c>
      <c r="C192" s="197">
        <v>1186</v>
      </c>
      <c r="D192" s="197">
        <v>158</v>
      </c>
      <c r="E192" s="197">
        <v>2787</v>
      </c>
      <c r="F192" s="254">
        <v>6094</v>
      </c>
    </row>
    <row r="193" spans="1:12" x14ac:dyDescent="0.3">
      <c r="A193" s="262"/>
      <c r="B193" s="197"/>
      <c r="C193" s="197"/>
      <c r="D193" s="197"/>
      <c r="E193" s="197"/>
      <c r="F193" s="263"/>
    </row>
    <row r="194" spans="1:12" x14ac:dyDescent="0.3">
      <c r="A194" s="265" t="s">
        <v>42</v>
      </c>
      <c r="B194" s="266">
        <v>4423</v>
      </c>
      <c r="C194" s="266">
        <v>5830</v>
      </c>
      <c r="D194" s="266">
        <v>364</v>
      </c>
      <c r="E194" s="266">
        <v>8771</v>
      </c>
      <c r="F194" s="267">
        <v>19388</v>
      </c>
    </row>
    <row r="195" spans="1:12" x14ac:dyDescent="0.3">
      <c r="A195" s="1" t="s">
        <v>74</v>
      </c>
      <c r="B195" s="93"/>
      <c r="C195" s="93"/>
      <c r="D195" s="93"/>
      <c r="E195" s="93"/>
      <c r="F195" s="93"/>
    </row>
    <row r="196" spans="1:12" x14ac:dyDescent="0.3">
      <c r="A196" s="1" t="s">
        <v>77</v>
      </c>
    </row>
    <row r="197" spans="1:12" x14ac:dyDescent="0.3">
      <c r="A197" s="1" t="s">
        <v>76</v>
      </c>
    </row>
    <row r="198" spans="1:12" x14ac:dyDescent="0.3">
      <c r="A198" s="1" t="s">
        <v>75</v>
      </c>
    </row>
    <row r="200" spans="1:12" x14ac:dyDescent="0.3">
      <c r="A200" s="59"/>
      <c r="B200" s="59"/>
      <c r="C200" s="59"/>
      <c r="D200" s="59"/>
      <c r="E200" s="59"/>
      <c r="F200" s="59"/>
    </row>
    <row r="201" spans="1:12" s="4" customFormat="1" x14ac:dyDescent="0.3">
      <c r="A201" s="58"/>
      <c r="B201" s="59"/>
      <c r="C201" s="59"/>
      <c r="D201" s="59"/>
      <c r="E201" s="59"/>
      <c r="F201" s="59"/>
    </row>
    <row r="202" spans="1:12" x14ac:dyDescent="0.3">
      <c r="A202" s="58" t="s">
        <v>113</v>
      </c>
      <c r="B202" s="384" t="str">
        <f>+B$1</f>
        <v>COLTIVATORI DIRETTI MEZZADRI E COLONI</v>
      </c>
      <c r="C202" s="384"/>
      <c r="D202" s="384"/>
      <c r="E202" s="384"/>
      <c r="F202" s="384"/>
      <c r="G202" s="384" t="str">
        <f>+G$1</f>
        <v>COLTIVATORI DIRETTI MEZZADRI E COLONI</v>
      </c>
      <c r="H202" s="384"/>
      <c r="I202" s="384"/>
      <c r="J202" s="384"/>
      <c r="K202" s="384"/>
      <c r="L202" s="384"/>
    </row>
    <row r="203" spans="1:12" ht="15.5" x14ac:dyDescent="0.35">
      <c r="A203" s="58"/>
      <c r="B203" s="407"/>
      <c r="C203" s="407"/>
      <c r="D203" s="407"/>
      <c r="E203" s="407"/>
      <c r="F203" s="407"/>
      <c r="G203" s="398"/>
      <c r="H203" s="398"/>
      <c r="I203" s="398"/>
      <c r="J203" s="398"/>
      <c r="K203" s="398"/>
      <c r="L203" s="398"/>
    </row>
    <row r="204" spans="1:12" ht="15.5" x14ac:dyDescent="0.3">
      <c r="A204" s="58"/>
      <c r="B204" s="407"/>
      <c r="C204" s="407"/>
      <c r="D204" s="407"/>
      <c r="E204" s="407"/>
      <c r="F204" s="407"/>
    </row>
    <row r="205" spans="1:12" ht="15" customHeight="1" x14ac:dyDescent="0.3">
      <c r="A205" s="397" t="s">
        <v>126</v>
      </c>
      <c r="B205" s="397"/>
      <c r="C205" s="397"/>
      <c r="D205" s="397"/>
      <c r="E205" s="397"/>
      <c r="F205" s="397"/>
      <c r="G205" s="416" t="s">
        <v>128</v>
      </c>
      <c r="H205" s="416"/>
      <c r="I205" s="416"/>
      <c r="J205" s="416"/>
      <c r="K205" s="416"/>
      <c r="L205" s="416"/>
    </row>
    <row r="207" spans="1:12" ht="15.75" customHeight="1" x14ac:dyDescent="0.3">
      <c r="A207" s="370" t="str">
        <f>+Riepilogo!$A$5</f>
        <v>Rilevazione al 02/07/2020</v>
      </c>
      <c r="B207" s="370"/>
      <c r="C207" s="370"/>
      <c r="D207" s="370"/>
      <c r="E207" s="370"/>
      <c r="F207" s="370"/>
      <c r="G207" s="395" t="str">
        <f>+Riepilogo!$A$5</f>
        <v>Rilevazione al 02/07/2020</v>
      </c>
      <c r="H207" s="395"/>
      <c r="I207" s="395"/>
      <c r="J207" s="395"/>
      <c r="K207" s="395"/>
      <c r="L207" s="395"/>
    </row>
    <row r="208" spans="1:12" x14ac:dyDescent="0.3">
      <c r="A208" s="415" t="s">
        <v>127</v>
      </c>
      <c r="B208" s="415"/>
      <c r="C208" s="415"/>
      <c r="D208" s="415"/>
      <c r="E208" s="415"/>
      <c r="F208" s="415"/>
    </row>
    <row r="209" spans="1:6" s="4" customFormat="1" x14ac:dyDescent="0.3">
      <c r="A209" s="415"/>
      <c r="B209" s="415"/>
      <c r="C209" s="415"/>
      <c r="D209" s="415"/>
      <c r="E209" s="415"/>
      <c r="F209" s="415"/>
    </row>
    <row r="210" spans="1:6" x14ac:dyDescent="0.3">
      <c r="A210" s="220"/>
      <c r="B210" s="183"/>
      <c r="C210" s="184"/>
      <c r="D210" s="184"/>
      <c r="E210" s="184"/>
      <c r="F210" s="183"/>
    </row>
    <row r="211" spans="1:6" ht="30" x14ac:dyDescent="0.3">
      <c r="A211" s="240" t="s">
        <v>64</v>
      </c>
      <c r="B211" s="54" t="s">
        <v>62</v>
      </c>
      <c r="C211" s="53" t="s">
        <v>169</v>
      </c>
      <c r="D211" s="54" t="s">
        <v>40</v>
      </c>
      <c r="E211" s="54" t="s">
        <v>41</v>
      </c>
      <c r="F211" s="244" t="s">
        <v>53</v>
      </c>
    </row>
    <row r="212" spans="1:6" x14ac:dyDescent="0.3">
      <c r="A212" s="268"/>
      <c r="B212" s="185"/>
      <c r="C212" s="186"/>
      <c r="D212" s="186"/>
      <c r="E212" s="186"/>
      <c r="F212" s="246"/>
    </row>
    <row r="213" spans="1:6" x14ac:dyDescent="0.3">
      <c r="A213" s="247"/>
      <c r="B213" s="303"/>
      <c r="C213" s="204"/>
      <c r="D213" s="303"/>
      <c r="E213" s="303"/>
      <c r="F213" s="248"/>
    </row>
    <row r="214" spans="1:6" x14ac:dyDescent="0.3">
      <c r="A214" s="260"/>
      <c r="B214" s="399" t="str">
        <f>+B13</f>
        <v>Decorrenti ANNO 2019</v>
      </c>
      <c r="C214" s="399"/>
      <c r="D214" s="399"/>
      <c r="E214" s="399"/>
      <c r="F214" s="400"/>
    </row>
    <row r="215" spans="1:6" x14ac:dyDescent="0.3">
      <c r="A215" s="249" t="s">
        <v>58</v>
      </c>
      <c r="B215" s="212">
        <v>68.099999999999994</v>
      </c>
      <c r="C215" s="212">
        <v>62.09</v>
      </c>
      <c r="D215" s="212">
        <v>56.08</v>
      </c>
      <c r="E215" s="212">
        <v>81.52</v>
      </c>
      <c r="F215" s="278">
        <v>69.58</v>
      </c>
    </row>
    <row r="216" spans="1:6" s="4" customFormat="1" x14ac:dyDescent="0.3">
      <c r="A216" s="249" t="s">
        <v>59</v>
      </c>
      <c r="B216" s="212">
        <v>67.63</v>
      </c>
      <c r="C216" s="212">
        <v>61.31</v>
      </c>
      <c r="D216" s="212">
        <v>56.83</v>
      </c>
      <c r="E216" s="212">
        <v>76.48</v>
      </c>
      <c r="F216" s="278">
        <v>71.67</v>
      </c>
    </row>
    <row r="217" spans="1:6" x14ac:dyDescent="0.3">
      <c r="A217" s="274"/>
      <c r="B217" s="213"/>
      <c r="C217" s="213"/>
      <c r="D217" s="213"/>
      <c r="E217" s="213"/>
      <c r="F217" s="279"/>
    </row>
    <row r="218" spans="1:6" s="201" customFormat="1" x14ac:dyDescent="0.3">
      <c r="A218" s="269" t="s">
        <v>42</v>
      </c>
      <c r="B218" s="214">
        <v>67.8</v>
      </c>
      <c r="C218" s="215">
        <v>61.8</v>
      </c>
      <c r="D218" s="215">
        <v>56.39</v>
      </c>
      <c r="E218" s="215">
        <v>77.95</v>
      </c>
      <c r="F218" s="280">
        <v>70.8</v>
      </c>
    </row>
    <row r="219" spans="1:6" x14ac:dyDescent="0.3">
      <c r="A219" s="170"/>
      <c r="B219" s="216"/>
      <c r="C219" s="216"/>
      <c r="D219" s="216"/>
      <c r="E219" s="216"/>
      <c r="F219" s="281"/>
    </row>
    <row r="220" spans="1:6" ht="15.75" customHeight="1" x14ac:dyDescent="0.3">
      <c r="A220" s="260"/>
      <c r="B220" s="187"/>
      <c r="C220" s="310" t="str">
        <f>+C22</f>
        <v>di cui:</v>
      </c>
      <c r="D220" s="307" t="str">
        <f>+D22</f>
        <v>Decorrenti gennaio - giugno 2019</v>
      </c>
      <c r="E220" s="303"/>
      <c r="F220" s="305"/>
    </row>
    <row r="221" spans="1:6" ht="15" customHeight="1" x14ac:dyDescent="0.3">
      <c r="A221" s="249" t="s">
        <v>58</v>
      </c>
      <c r="B221" s="212">
        <v>69.180000000000007</v>
      </c>
      <c r="C221" s="212">
        <v>62.6</v>
      </c>
      <c r="D221" s="212">
        <v>56.46</v>
      </c>
      <c r="E221" s="212">
        <v>81.569999999999993</v>
      </c>
      <c r="F221" s="278">
        <v>70.25</v>
      </c>
    </row>
    <row r="222" spans="1:6" x14ac:dyDescent="0.3">
      <c r="A222" s="249" t="s">
        <v>59</v>
      </c>
      <c r="B222" s="212">
        <v>68.510000000000005</v>
      </c>
      <c r="C222" s="212">
        <v>61.68</v>
      </c>
      <c r="D222" s="212">
        <v>57.03</v>
      </c>
      <c r="E222" s="212">
        <v>76.48</v>
      </c>
      <c r="F222" s="278">
        <v>72.349999999999994</v>
      </c>
    </row>
    <row r="223" spans="1:6" x14ac:dyDescent="0.3">
      <c r="A223" s="274"/>
      <c r="B223" s="213"/>
      <c r="C223" s="213"/>
      <c r="D223" s="213"/>
      <c r="E223" s="213"/>
      <c r="F223" s="279"/>
    </row>
    <row r="224" spans="1:6" x14ac:dyDescent="0.3">
      <c r="A224" s="269" t="s">
        <v>42</v>
      </c>
      <c r="B224" s="214">
        <v>68.8</v>
      </c>
      <c r="C224" s="215">
        <v>62.25</v>
      </c>
      <c r="D224" s="215">
        <v>56.69</v>
      </c>
      <c r="E224" s="215">
        <v>77.95</v>
      </c>
      <c r="F224" s="280">
        <v>71.47</v>
      </c>
    </row>
    <row r="225" spans="1:6" x14ac:dyDescent="0.3">
      <c r="A225" s="316"/>
      <c r="B225" s="319"/>
      <c r="C225" s="319"/>
      <c r="D225" s="319"/>
      <c r="E225" s="319"/>
      <c r="F225" s="320"/>
    </row>
    <row r="226" spans="1:6" x14ac:dyDescent="0.3">
      <c r="A226" s="260"/>
      <c r="B226" s="413" t="str">
        <f>+B31</f>
        <v>Decorrenti gennaio - giugno 2020</v>
      </c>
      <c r="C226" s="413"/>
      <c r="D226" s="413"/>
      <c r="E226" s="413"/>
      <c r="F226" s="414"/>
    </row>
    <row r="227" spans="1:6" x14ac:dyDescent="0.3">
      <c r="A227" s="249" t="s">
        <v>58</v>
      </c>
      <c r="B227" s="212">
        <v>67.569999999999993</v>
      </c>
      <c r="C227" s="212">
        <v>61.25</v>
      </c>
      <c r="D227" s="212">
        <v>55.49</v>
      </c>
      <c r="E227" s="212">
        <v>82.47</v>
      </c>
      <c r="F227" s="278">
        <v>68.58</v>
      </c>
    </row>
    <row r="228" spans="1:6" x14ac:dyDescent="0.3">
      <c r="A228" s="249" t="s">
        <v>59</v>
      </c>
      <c r="B228" s="212">
        <v>67.33</v>
      </c>
      <c r="C228" s="212">
        <v>60.7</v>
      </c>
      <c r="D228" s="212">
        <v>55.78</v>
      </c>
      <c r="E228" s="212">
        <v>76.94</v>
      </c>
      <c r="F228" s="278">
        <v>71.34</v>
      </c>
    </row>
    <row r="229" spans="1:6" x14ac:dyDescent="0.3">
      <c r="A229" s="274"/>
      <c r="B229" s="213"/>
      <c r="C229" s="213"/>
      <c r="D229" s="213"/>
      <c r="E229" s="213"/>
      <c r="F229" s="279"/>
    </row>
    <row r="230" spans="1:6" x14ac:dyDescent="0.3">
      <c r="A230" s="276" t="s">
        <v>42</v>
      </c>
      <c r="B230" s="217">
        <v>67.400000000000006</v>
      </c>
      <c r="C230" s="218">
        <v>61.06</v>
      </c>
      <c r="D230" s="218">
        <v>55.62</v>
      </c>
      <c r="E230" s="218">
        <v>78.400000000000006</v>
      </c>
      <c r="F230" s="282">
        <v>70.25</v>
      </c>
    </row>
    <row r="231" spans="1:6" ht="15" customHeight="1" x14ac:dyDescent="0.3"/>
    <row r="245" spans="1:6" x14ac:dyDescent="0.3">
      <c r="A245" s="58"/>
      <c r="B245" s="311"/>
      <c r="C245" s="311"/>
      <c r="D245" s="311"/>
      <c r="E245" s="311"/>
      <c r="F245" s="311"/>
    </row>
    <row r="246" spans="1:6" ht="15.5" x14ac:dyDescent="0.3">
      <c r="A246" s="58"/>
      <c r="B246" s="312"/>
      <c r="C246" s="312"/>
      <c r="D246" s="312"/>
      <c r="E246" s="312"/>
      <c r="F246" s="312"/>
    </row>
    <row r="248" spans="1:6" x14ac:dyDescent="0.3">
      <c r="A248" s="59"/>
      <c r="B248" s="59"/>
      <c r="C248" s="59"/>
      <c r="D248" s="59"/>
      <c r="E248" s="59"/>
      <c r="F248" s="59"/>
    </row>
    <row r="249" spans="1:6" x14ac:dyDescent="0.3">
      <c r="A249" s="58"/>
      <c r="B249" s="202"/>
      <c r="C249" s="203"/>
      <c r="D249" s="2"/>
      <c r="E249" s="2"/>
      <c r="F249" s="2"/>
    </row>
    <row r="250" spans="1:6" x14ac:dyDescent="0.3">
      <c r="A250" s="313"/>
      <c r="B250" s="313"/>
      <c r="C250" s="313"/>
      <c r="D250" s="313"/>
      <c r="E250" s="313"/>
      <c r="F250" s="313"/>
    </row>
    <row r="251" spans="1:6" x14ac:dyDescent="0.3">
      <c r="A251" s="318"/>
      <c r="B251" s="318"/>
      <c r="C251" s="318"/>
      <c r="D251" s="318"/>
      <c r="E251" s="318"/>
      <c r="F251" s="318"/>
    </row>
    <row r="252" spans="1:6" x14ac:dyDescent="0.3">
      <c r="B252" s="2"/>
      <c r="C252" s="181"/>
      <c r="D252" s="2"/>
      <c r="E252" s="2"/>
      <c r="F252" s="2"/>
    </row>
    <row r="281" spans="1:1" x14ac:dyDescent="0.3">
      <c r="A281" s="235"/>
    </row>
  </sheetData>
  <mergeCells count="70"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  <mergeCell ref="B44:F44"/>
    <mergeCell ref="G44:L44"/>
    <mergeCell ref="B45:F45"/>
    <mergeCell ref="G45:L45"/>
    <mergeCell ref="A47:F47"/>
    <mergeCell ref="G47:L47"/>
    <mergeCell ref="A49:F49"/>
    <mergeCell ref="G49:L49"/>
    <mergeCell ref="B56:F56"/>
    <mergeCell ref="B76:F76"/>
    <mergeCell ref="B86:F86"/>
    <mergeCell ref="G86:L86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B124:F124"/>
    <mergeCell ref="G124:L124"/>
    <mergeCell ref="A126:F126"/>
    <mergeCell ref="G126:L126"/>
    <mergeCell ref="A128:F128"/>
    <mergeCell ref="G128:L128"/>
    <mergeCell ref="G130:L130"/>
    <mergeCell ref="B135:F135"/>
    <mergeCell ref="G144:L144"/>
    <mergeCell ref="B147:F147"/>
    <mergeCell ref="B160:F160"/>
    <mergeCell ref="G160:L160"/>
    <mergeCell ref="B161:F161"/>
    <mergeCell ref="G161:L161"/>
    <mergeCell ref="A163:F163"/>
    <mergeCell ref="G163:L163"/>
    <mergeCell ref="A165:F165"/>
    <mergeCell ref="G165:L16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A209:F209"/>
    <mergeCell ref="B214:F214"/>
    <mergeCell ref="B226:F226"/>
    <mergeCell ref="B204:F204"/>
    <mergeCell ref="A205:F20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HF60"/>
  <sheetViews>
    <sheetView showGridLines="0" view="pageBreakPreview" zoomScale="50" zoomScaleNormal="50" zoomScaleSheetLayoutView="50" workbookViewId="0"/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58" t="s">
        <v>114</v>
      </c>
      <c r="B1" s="384" t="s">
        <v>0</v>
      </c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5.5" x14ac:dyDescent="0.3">
      <c r="A2" s="62"/>
      <c r="B2" s="417"/>
      <c r="C2" s="389"/>
      <c r="D2" s="389"/>
      <c r="E2" s="389"/>
      <c r="F2" s="389"/>
      <c r="G2" s="389"/>
      <c r="H2" s="389"/>
      <c r="I2" s="389"/>
      <c r="J2" s="389"/>
      <c r="K2" s="389"/>
    </row>
    <row r="3" spans="1:11" x14ac:dyDescent="0.3">
      <c r="B3" s="384" t="s">
        <v>186</v>
      </c>
      <c r="C3" s="384"/>
      <c r="D3" s="384"/>
      <c r="E3" s="384"/>
      <c r="F3" s="384"/>
      <c r="G3" s="384"/>
      <c r="H3" s="384"/>
      <c r="I3" s="384"/>
      <c r="J3" s="384"/>
      <c r="K3" s="384"/>
    </row>
    <row r="4" spans="1:11" ht="10.5" customHeight="1" x14ac:dyDescent="0.3">
      <c r="A4" s="62"/>
      <c r="B4" s="58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95" t="str">
        <f>+Riepilogo!$A$5</f>
        <v>Rilevazione al 02/07/2020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1" ht="8.25" customHeight="1" x14ac:dyDescent="0.3">
      <c r="A6" s="45"/>
      <c r="B6" s="2"/>
      <c r="C6" s="64"/>
      <c r="D6" s="64"/>
      <c r="E6" s="64"/>
      <c r="F6" s="2"/>
      <c r="G6" s="2"/>
      <c r="H6" s="2"/>
      <c r="I6" s="2"/>
      <c r="J6" s="2"/>
      <c r="K6" s="2"/>
    </row>
    <row r="7" spans="1:11" x14ac:dyDescent="0.3">
      <c r="A7" s="390" t="s">
        <v>187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</row>
    <row r="8" spans="1:11" ht="6" customHeight="1" x14ac:dyDescent="0.3">
      <c r="A8" s="3"/>
      <c r="B8" s="64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85" t="s">
        <v>80</v>
      </c>
      <c r="B9" s="164"/>
      <c r="C9" s="164"/>
      <c r="D9" s="166"/>
      <c r="E9" s="164"/>
      <c r="F9" s="166"/>
      <c r="G9" s="164"/>
      <c r="H9" s="166"/>
      <c r="I9" s="164"/>
      <c r="J9" s="166"/>
      <c r="K9" s="165"/>
    </row>
    <row r="10" spans="1:11" x14ac:dyDescent="0.3">
      <c r="A10" s="386"/>
      <c r="B10" s="393" t="s">
        <v>91</v>
      </c>
      <c r="C10" s="394"/>
      <c r="D10" s="391" t="s">
        <v>167</v>
      </c>
      <c r="E10" s="392"/>
      <c r="F10" s="391" t="s">
        <v>40</v>
      </c>
      <c r="G10" s="392"/>
      <c r="H10" s="391" t="s">
        <v>41</v>
      </c>
      <c r="I10" s="392"/>
      <c r="J10" s="391" t="s">
        <v>53</v>
      </c>
      <c r="K10" s="392"/>
    </row>
    <row r="11" spans="1:11" x14ac:dyDescent="0.3">
      <c r="A11" s="386"/>
      <c r="B11" s="167"/>
      <c r="C11" s="168"/>
      <c r="D11" s="84"/>
      <c r="E11" s="168"/>
      <c r="F11" s="84"/>
      <c r="G11" s="168"/>
      <c r="H11" s="84"/>
      <c r="I11" s="84"/>
      <c r="J11" s="219"/>
      <c r="K11" s="168"/>
    </row>
    <row r="12" spans="1:11" x14ac:dyDescent="0.3">
      <c r="A12" s="386"/>
      <c r="B12" s="12" t="s">
        <v>38</v>
      </c>
      <c r="C12" s="79" t="s">
        <v>43</v>
      </c>
      <c r="D12" s="79" t="s">
        <v>38</v>
      </c>
      <c r="E12" s="79" t="s">
        <v>43</v>
      </c>
      <c r="F12" s="79" t="s">
        <v>38</v>
      </c>
      <c r="G12" s="79" t="s">
        <v>43</v>
      </c>
      <c r="H12" s="79" t="s">
        <v>38</v>
      </c>
      <c r="I12" s="79" t="s">
        <v>43</v>
      </c>
      <c r="J12" s="79" t="s">
        <v>38</v>
      </c>
      <c r="K12" s="79" t="s">
        <v>43</v>
      </c>
    </row>
    <row r="13" spans="1:11" x14ac:dyDescent="0.3">
      <c r="A13" s="387"/>
      <c r="B13" s="168"/>
      <c r="C13" s="169" t="s">
        <v>39</v>
      </c>
      <c r="D13" s="83"/>
      <c r="E13" s="169" t="s">
        <v>39</v>
      </c>
      <c r="F13" s="83"/>
      <c r="G13" s="169" t="s">
        <v>39</v>
      </c>
      <c r="H13" s="83"/>
      <c r="I13" s="169" t="s">
        <v>39</v>
      </c>
      <c r="J13" s="83"/>
      <c r="K13" s="169" t="s">
        <v>39</v>
      </c>
    </row>
    <row r="14" spans="1:11" x14ac:dyDescent="0.3">
      <c r="A14" s="242"/>
      <c r="B14" s="303"/>
      <c r="C14" s="243"/>
      <c r="D14" s="303"/>
      <c r="E14" s="243"/>
      <c r="F14" s="303"/>
      <c r="G14" s="243"/>
      <c r="H14" s="303"/>
      <c r="I14" s="243"/>
      <c r="J14" s="303"/>
      <c r="K14" s="243"/>
    </row>
    <row r="15" spans="1:11" x14ac:dyDescent="0.3">
      <c r="A15" s="171" t="str">
        <f>+Riepilogo!B10</f>
        <v>ANNO 2019</v>
      </c>
      <c r="B15" s="35"/>
      <c r="C15" s="17"/>
      <c r="D15" s="35"/>
      <c r="E15" s="17"/>
      <c r="F15" s="35"/>
      <c r="G15" s="17"/>
      <c r="H15" s="35"/>
      <c r="I15" s="17"/>
      <c r="J15" s="35"/>
      <c r="K15" s="17"/>
    </row>
    <row r="16" spans="1:11" x14ac:dyDescent="0.3">
      <c r="A16" s="170"/>
      <c r="B16" s="35"/>
      <c r="C16" s="17"/>
      <c r="D16" s="35"/>
      <c r="E16" s="17"/>
      <c r="F16" s="35"/>
      <c r="G16" s="17"/>
      <c r="H16" s="35"/>
      <c r="I16" s="17"/>
      <c r="J16" s="35"/>
      <c r="K16" s="17"/>
    </row>
    <row r="17" spans="1:214" x14ac:dyDescent="0.3">
      <c r="A17" s="170" t="s">
        <v>44</v>
      </c>
      <c r="B17" s="92">
        <v>2245</v>
      </c>
      <c r="C17" s="91">
        <v>872</v>
      </c>
      <c r="D17" s="92">
        <v>4117</v>
      </c>
      <c r="E17" s="91">
        <v>1567</v>
      </c>
      <c r="F17" s="92">
        <v>1572</v>
      </c>
      <c r="G17" s="91">
        <v>719</v>
      </c>
      <c r="H17" s="92">
        <v>7473</v>
      </c>
      <c r="I17" s="91">
        <v>608</v>
      </c>
      <c r="J17" s="92">
        <v>15407</v>
      </c>
      <c r="K17" s="91">
        <v>914</v>
      </c>
    </row>
    <row r="18" spans="1:214" x14ac:dyDescent="0.3">
      <c r="A18" s="170" t="s">
        <v>45</v>
      </c>
      <c r="B18" s="92">
        <v>316</v>
      </c>
      <c r="C18" s="91">
        <v>690</v>
      </c>
      <c r="D18" s="92">
        <v>14243</v>
      </c>
      <c r="E18" s="91">
        <v>1411</v>
      </c>
      <c r="F18" s="92">
        <v>1582</v>
      </c>
      <c r="G18" s="91">
        <v>680</v>
      </c>
      <c r="H18" s="92">
        <v>6721</v>
      </c>
      <c r="I18" s="91">
        <v>603</v>
      </c>
      <c r="J18" s="92">
        <v>22862</v>
      </c>
      <c r="K18" s="91">
        <v>1113</v>
      </c>
    </row>
    <row r="19" spans="1:214" x14ac:dyDescent="0.3">
      <c r="A19" s="170" t="s">
        <v>46</v>
      </c>
      <c r="B19" s="92">
        <v>5069</v>
      </c>
      <c r="C19" s="91">
        <v>858</v>
      </c>
      <c r="D19" s="92">
        <v>8473</v>
      </c>
      <c r="E19" s="91">
        <v>1531</v>
      </c>
      <c r="F19" s="92">
        <v>1248</v>
      </c>
      <c r="G19" s="91">
        <v>702</v>
      </c>
      <c r="H19" s="92">
        <v>6471</v>
      </c>
      <c r="I19" s="91">
        <v>607</v>
      </c>
      <c r="J19" s="92">
        <v>21261</v>
      </c>
      <c r="K19" s="91">
        <v>1041</v>
      </c>
    </row>
    <row r="20" spans="1:214" x14ac:dyDescent="0.3">
      <c r="A20" s="170" t="s">
        <v>47</v>
      </c>
      <c r="B20" s="92">
        <v>5050</v>
      </c>
      <c r="C20" s="91">
        <v>853</v>
      </c>
      <c r="D20" s="92">
        <v>8490</v>
      </c>
      <c r="E20" s="91">
        <v>1502</v>
      </c>
      <c r="F20" s="92">
        <v>1500</v>
      </c>
      <c r="G20" s="91">
        <v>690</v>
      </c>
      <c r="H20" s="92">
        <v>6165</v>
      </c>
      <c r="I20" s="91">
        <v>614</v>
      </c>
      <c r="J20" s="92">
        <v>21205</v>
      </c>
      <c r="K20" s="91">
        <v>1032</v>
      </c>
    </row>
    <row r="21" spans="1:214" x14ac:dyDescent="0.3">
      <c r="A21" s="170"/>
      <c r="B21" s="92"/>
      <c r="C21" s="91"/>
      <c r="D21" s="92"/>
      <c r="E21" s="91"/>
      <c r="F21" s="92"/>
      <c r="G21" s="91"/>
      <c r="H21" s="92"/>
      <c r="I21" s="91"/>
      <c r="J21" s="92"/>
      <c r="K21" s="91"/>
    </row>
    <row r="22" spans="1:214" s="175" customFormat="1" x14ac:dyDescent="0.3">
      <c r="A22" s="172" t="s">
        <v>48</v>
      </c>
      <c r="B22" s="221">
        <v>12680</v>
      </c>
      <c r="C22" s="222">
        <v>854</v>
      </c>
      <c r="D22" s="221">
        <v>35323</v>
      </c>
      <c r="E22" s="222">
        <v>1480</v>
      </c>
      <c r="F22" s="221">
        <v>5902</v>
      </c>
      <c r="G22" s="222">
        <v>697</v>
      </c>
      <c r="H22" s="221">
        <v>26830</v>
      </c>
      <c r="I22" s="222">
        <v>608</v>
      </c>
      <c r="J22" s="221">
        <v>80735</v>
      </c>
      <c r="K22" s="222">
        <v>1035</v>
      </c>
    </row>
    <row r="23" spans="1:214" x14ac:dyDescent="0.3">
      <c r="A23" s="170"/>
      <c r="B23" s="92"/>
      <c r="C23" s="91"/>
      <c r="D23" s="92"/>
      <c r="E23" s="91"/>
      <c r="F23" s="92"/>
      <c r="G23" s="91"/>
      <c r="H23" s="92"/>
      <c r="I23" s="91"/>
      <c r="J23" s="92"/>
      <c r="K23" s="91"/>
    </row>
    <row r="24" spans="1:214" x14ac:dyDescent="0.3">
      <c r="A24" s="171" t="str">
        <f>+CONCATENATE("ANNO ",RIGHT(Riepilogo!D10,4))</f>
        <v>ANNO 2020</v>
      </c>
      <c r="B24" s="92"/>
      <c r="C24" s="91"/>
      <c r="D24" s="92"/>
      <c r="E24" s="91"/>
      <c r="F24" s="92"/>
      <c r="G24" s="91"/>
      <c r="H24" s="92"/>
      <c r="I24" s="91"/>
      <c r="J24" s="92"/>
      <c r="K24" s="91"/>
    </row>
    <row r="25" spans="1:214" x14ac:dyDescent="0.3">
      <c r="A25" s="170"/>
      <c r="B25" s="92"/>
      <c r="C25" s="91"/>
      <c r="D25" s="92"/>
      <c r="E25" s="91"/>
      <c r="F25" s="92"/>
      <c r="G25" s="91"/>
      <c r="H25" s="92"/>
      <c r="I25" s="91"/>
      <c r="J25" s="92"/>
      <c r="K25" s="91"/>
    </row>
    <row r="26" spans="1:214" x14ac:dyDescent="0.3">
      <c r="A26" s="170" t="s">
        <v>44</v>
      </c>
      <c r="B26" s="92">
        <v>5681</v>
      </c>
      <c r="C26" s="91">
        <v>862</v>
      </c>
      <c r="D26" s="92">
        <v>9815</v>
      </c>
      <c r="E26" s="91">
        <v>1501</v>
      </c>
      <c r="F26" s="92">
        <v>1247</v>
      </c>
      <c r="G26" s="91">
        <v>689</v>
      </c>
      <c r="H26" s="92">
        <v>6848</v>
      </c>
      <c r="I26" s="91">
        <v>610</v>
      </c>
      <c r="J26" s="92">
        <v>23591</v>
      </c>
      <c r="K26" s="91">
        <v>1045</v>
      </c>
    </row>
    <row r="27" spans="1:214" x14ac:dyDescent="0.3">
      <c r="A27" s="170" t="s">
        <v>45</v>
      </c>
      <c r="B27" s="92">
        <v>4841</v>
      </c>
      <c r="C27" s="91">
        <v>863</v>
      </c>
      <c r="D27" s="92">
        <v>6780</v>
      </c>
      <c r="E27" s="91">
        <v>1479</v>
      </c>
      <c r="F27" s="92">
        <v>483</v>
      </c>
      <c r="G27" s="91">
        <v>707</v>
      </c>
      <c r="H27" s="92">
        <v>7841</v>
      </c>
      <c r="I27" s="91">
        <v>654</v>
      </c>
      <c r="J27" s="92">
        <v>19945</v>
      </c>
      <c r="K27" s="91">
        <v>987</v>
      </c>
    </row>
    <row r="28" spans="1:214" x14ac:dyDescent="0.3">
      <c r="A28" s="170" t="s">
        <v>46</v>
      </c>
      <c r="B28" s="92">
        <v>0</v>
      </c>
      <c r="C28" s="91">
        <v>0</v>
      </c>
      <c r="D28" s="92">
        <v>0</v>
      </c>
      <c r="E28" s="91">
        <v>0</v>
      </c>
      <c r="F28" s="92">
        <v>0</v>
      </c>
      <c r="G28" s="91">
        <v>0</v>
      </c>
      <c r="H28" s="92">
        <v>0</v>
      </c>
      <c r="I28" s="91">
        <v>0</v>
      </c>
      <c r="J28" s="92">
        <v>0</v>
      </c>
      <c r="K28" s="91">
        <v>0</v>
      </c>
    </row>
    <row r="29" spans="1:214" x14ac:dyDescent="0.3">
      <c r="A29" s="170" t="s">
        <v>47</v>
      </c>
      <c r="B29" s="92">
        <v>0</v>
      </c>
      <c r="C29" s="91">
        <v>0</v>
      </c>
      <c r="D29" s="92">
        <v>0</v>
      </c>
      <c r="E29" s="91">
        <v>0</v>
      </c>
      <c r="F29" s="92">
        <v>0</v>
      </c>
      <c r="G29" s="91">
        <v>0</v>
      </c>
      <c r="H29" s="92">
        <v>0</v>
      </c>
      <c r="I29" s="91">
        <v>0</v>
      </c>
      <c r="J29" s="92">
        <v>0</v>
      </c>
      <c r="K29" s="91">
        <v>0</v>
      </c>
    </row>
    <row r="30" spans="1:214" x14ac:dyDescent="0.3">
      <c r="A30" s="170"/>
      <c r="B30" s="92"/>
      <c r="C30" s="91"/>
      <c r="D30" s="92"/>
      <c r="E30" s="91"/>
      <c r="F30" s="92"/>
      <c r="G30" s="91"/>
      <c r="H30" s="92"/>
      <c r="I30" s="91"/>
      <c r="J30" s="92"/>
      <c r="K30" s="91"/>
    </row>
    <row r="31" spans="1:214" s="5" customFormat="1" x14ac:dyDescent="0.3">
      <c r="A31" s="176" t="s">
        <v>48</v>
      </c>
      <c r="B31" s="221">
        <v>10522</v>
      </c>
      <c r="C31" s="222">
        <v>862</v>
      </c>
      <c r="D31" s="221">
        <v>16595</v>
      </c>
      <c r="E31" s="222">
        <v>1492</v>
      </c>
      <c r="F31" s="221">
        <v>1730</v>
      </c>
      <c r="G31" s="222">
        <v>694</v>
      </c>
      <c r="H31" s="221">
        <v>14689</v>
      </c>
      <c r="I31" s="222">
        <v>633</v>
      </c>
      <c r="J31" s="221">
        <v>43536</v>
      </c>
      <c r="K31" s="222">
        <v>1018</v>
      </c>
    </row>
    <row r="32" spans="1:214" s="143" customFormat="1" x14ac:dyDescent="0.3">
      <c r="A32" s="388" t="s">
        <v>172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177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6EE6F6-B1B4-4F76-A5A1-F43367D5BA5B}"/>
</file>

<file path=customXml/itemProps2.xml><?xml version="1.0" encoding="utf-8"?>
<ds:datastoreItem xmlns:ds="http://schemas.openxmlformats.org/officeDocument/2006/customXml" ds:itemID="{46A13CC2-A384-448C-8054-C75B5ACDAE5E}"/>
</file>

<file path=customXml/itemProps3.xml><?xml version="1.0" encoding="utf-8"?>
<ds:datastoreItem xmlns:ds="http://schemas.openxmlformats.org/officeDocument/2006/customXml" ds:itemID="{C73220A7-E276-4C61-9CF1-D8B18B0A46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16</vt:i4>
      </vt:variant>
    </vt:vector>
  </HeadingPairs>
  <TitlesOfParts>
    <vt:vector size="32" baseType="lpstr">
      <vt:lpstr>Indice_Tavole</vt:lpstr>
      <vt:lpstr>Riepilogo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TrimAS</vt:lpstr>
      <vt:lpstr>APPENDICE</vt:lpstr>
      <vt:lpstr>APPENDICE!Area_stampa</vt:lpstr>
      <vt:lpstr>ART!Area_stampa</vt:lpstr>
      <vt:lpstr>CDCM!Area_stampa</vt:lpstr>
      <vt:lpstr>COMM!Area_stampa</vt:lpstr>
      <vt:lpstr>Fpld_conEC!Area_stampa</vt:lpstr>
      <vt:lpstr>FPLD_tot!Area_stampa</vt:lpstr>
      <vt:lpstr>Indice_Tavole!Area_stampa</vt:lpstr>
      <vt:lpstr>PARA!Area_stampa</vt:lpstr>
      <vt:lpstr>Riepilogo!Area_stampa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TrimPARA!Area_stampa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CFERRARA</dc:creator>
  <cp:lastModifiedBy>Orru Natalia</cp:lastModifiedBy>
  <cp:lastPrinted>2020-01-27T11:28:57Z</cp:lastPrinted>
  <dcterms:created xsi:type="dcterms:W3CDTF">1996-11-05T10:16:36Z</dcterms:created>
  <dcterms:modified xsi:type="dcterms:W3CDTF">2020-07-21T10:44:57Z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  <property fmtid="{D5CDD505-2E9C-101B-9397-08002B2CF9AE}" pid="3" name="ContentTypeId">
    <vt:lpwstr>0x010100D9E86A312D236D4CA0EB330A8FD1B033</vt:lpwstr>
  </property>
</Properties>
</file>