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charts/chart34.xml" ContentType="application/vnd.openxmlformats-officedocument.drawingml.chart+xml"/>
  <Override PartName="/xl/drawings/drawing5.xml" ContentType="application/vnd.openxmlformats-officedocument.drawing+xml"/>
  <Override PartName="/xl/charts/chart32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3.xml" ContentType="application/vnd.openxmlformats-officedocument.drawingml.chart+xml"/>
  <Override PartName="/xl/charts/chart9.xml" ContentType="application/vnd.openxmlformats-officedocument.drawingml.chart+xml"/>
  <Override PartName="/xl/charts/chart14.xml" ContentType="application/vnd.openxmlformats-officedocument.drawingml.chart+xml"/>
  <Override PartName="/xl/charts/chart27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6.xml" ContentType="application/vnd.openxmlformats-officedocument.drawingml.chart+xml"/>
  <Override PartName="/xl/charts/chart28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Excel\WORKING\MONITO\A_REPORT\anno2018\"/>
    </mc:Choice>
  </mc:AlternateContent>
  <bookViews>
    <workbookView xWindow="13065" yWindow="0" windowWidth="11970" windowHeight="12225"/>
  </bookViews>
  <sheets>
    <sheet name="Indice_Tavole" sheetId="1" r:id="rId1"/>
    <sheet name="RIEPILOGO" sheetId="22" r:id="rId2"/>
    <sheet name="trimFPLD_tot" sheetId="23" r:id="rId3"/>
    <sheet name="fpld_tot" sheetId="24" r:id="rId4"/>
    <sheet name="trimFPLD_conEC" sheetId="25" r:id="rId5"/>
    <sheet name="fpld_conEC" sheetId="26" r:id="rId6"/>
    <sheet name="trimCDCM" sheetId="27" r:id="rId7"/>
    <sheet name="CDCM" sheetId="28" r:id="rId8"/>
    <sheet name="trimart" sheetId="29" r:id="rId9"/>
    <sheet name="ART" sheetId="30" r:id="rId10"/>
    <sheet name="trimcomm" sheetId="31" r:id="rId11"/>
    <sheet name="COMM" sheetId="32" r:id="rId12"/>
    <sheet name="trimPARA" sheetId="33" r:id="rId13"/>
    <sheet name="PARA" sheetId="34" r:id="rId14"/>
    <sheet name="trimAS" sheetId="35" r:id="rId15"/>
  </sheets>
  <externalReferences>
    <externalReference r:id="rId16"/>
  </externalReference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RIEPILOGO!$A$1:$M$125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62913" calcMode="manual"/>
</workbook>
</file>

<file path=xl/calcChain.xml><?xml version="1.0" encoding="utf-8"?>
<calcChain xmlns="http://schemas.openxmlformats.org/spreadsheetml/2006/main">
  <c r="C198" i="34" l="1"/>
  <c r="J199" i="34" s="1"/>
  <c r="C156" i="34"/>
  <c r="J158" i="34" s="1"/>
  <c r="C123" i="34"/>
  <c r="J123" i="34" s="1"/>
  <c r="C87" i="34"/>
  <c r="J87" i="34" s="1"/>
  <c r="I52" i="34"/>
  <c r="I53" i="34" s="1"/>
  <c r="I59" i="34" s="1"/>
  <c r="I60" i="34" s="1"/>
  <c r="I61" i="34" s="1"/>
  <c r="I62" i="34" s="1"/>
  <c r="I63" i="34" s="1"/>
  <c r="I64" i="34" s="1"/>
  <c r="I65" i="34" s="1"/>
  <c r="I70" i="34" s="1"/>
  <c r="I71" i="34" s="1"/>
  <c r="I72" i="34" s="1"/>
  <c r="I73" i="34" s="1"/>
  <c r="I74" i="34" s="1"/>
  <c r="I75" i="34" s="1"/>
  <c r="I76" i="34" s="1"/>
  <c r="I81" i="34" s="1"/>
  <c r="I82" i="34" s="1"/>
  <c r="I83" i="34" s="1"/>
  <c r="I84" i="34" s="1"/>
  <c r="I85" i="34" s="1"/>
  <c r="I86" i="34" s="1"/>
  <c r="I87" i="34" s="1"/>
  <c r="I93" i="34" s="1"/>
  <c r="I94" i="34" s="1"/>
  <c r="I95" i="34" s="1"/>
  <c r="I96" i="34" s="1"/>
  <c r="I97" i="34" s="1"/>
  <c r="I98" i="34" s="1"/>
  <c r="I99" i="34" s="1"/>
  <c r="I105" i="34" s="1"/>
  <c r="I106" i="34" s="1"/>
  <c r="I107" i="34" s="1"/>
  <c r="I108" i="34" s="1"/>
  <c r="I109" i="34" s="1"/>
  <c r="I110" i="34" s="1"/>
  <c r="I111" i="34" s="1"/>
  <c r="I117" i="34" s="1"/>
  <c r="C42" i="34"/>
  <c r="J45" i="34" s="1"/>
  <c r="D29" i="34"/>
  <c r="D73" i="34" s="1"/>
  <c r="D113" i="34" s="1"/>
  <c r="D146" i="34" s="1"/>
  <c r="D21" i="34"/>
  <c r="D63" i="34" s="1"/>
  <c r="D106" i="34" s="1"/>
  <c r="AG18" i="34"/>
  <c r="AF18" i="34"/>
  <c r="AE18" i="34"/>
  <c r="AD18" i="34"/>
  <c r="AC18" i="34"/>
  <c r="AB18" i="34"/>
  <c r="AG17" i="34"/>
  <c r="AF17" i="34"/>
  <c r="AE17" i="34"/>
  <c r="AD17" i="34"/>
  <c r="AC17" i="34"/>
  <c r="AB17" i="34"/>
  <c r="AG16" i="34"/>
  <c r="AF16" i="34"/>
  <c r="AE16" i="34"/>
  <c r="AD16" i="34"/>
  <c r="AC16" i="34"/>
  <c r="AB16" i="34"/>
  <c r="AG15" i="34"/>
  <c r="AF15" i="34"/>
  <c r="AE15" i="34"/>
  <c r="AD15" i="34"/>
  <c r="AC15" i="34"/>
  <c r="AB15" i="34"/>
  <c r="AG14" i="34"/>
  <c r="AF14" i="34"/>
  <c r="AE14" i="34"/>
  <c r="AD14" i="34"/>
  <c r="AC14" i="34"/>
  <c r="AB14" i="34"/>
  <c r="AG13" i="34"/>
  <c r="AF13" i="34"/>
  <c r="AE13" i="34"/>
  <c r="AD13" i="34"/>
  <c r="AC13" i="34"/>
  <c r="AB13" i="34"/>
  <c r="D13" i="34"/>
  <c r="D53" i="34" s="1"/>
  <c r="D99" i="34" s="1"/>
  <c r="D134" i="34" s="1"/>
  <c r="D209" i="34" s="1"/>
  <c r="AG12" i="34"/>
  <c r="AF12" i="34"/>
  <c r="AE12" i="34"/>
  <c r="AD12" i="34"/>
  <c r="AC12" i="34"/>
  <c r="AB12" i="34"/>
  <c r="AD11" i="34"/>
  <c r="J2" i="34"/>
  <c r="B5" i="33"/>
  <c r="C198" i="32"/>
  <c r="J199" i="32" s="1"/>
  <c r="C156" i="32"/>
  <c r="J158" i="32" s="1"/>
  <c r="C123" i="32"/>
  <c r="J123" i="32" s="1"/>
  <c r="C87" i="32"/>
  <c r="J87" i="32" s="1"/>
  <c r="I52" i="32"/>
  <c r="I53" i="32" s="1"/>
  <c r="I59" i="32" s="1"/>
  <c r="I60" i="32" s="1"/>
  <c r="I61" i="32" s="1"/>
  <c r="I62" i="32" s="1"/>
  <c r="I63" i="32" s="1"/>
  <c r="I64" i="32" s="1"/>
  <c r="I65" i="32" s="1"/>
  <c r="I70" i="32" s="1"/>
  <c r="I71" i="32" s="1"/>
  <c r="I72" i="32" s="1"/>
  <c r="I73" i="32" s="1"/>
  <c r="I74" i="32" s="1"/>
  <c r="I75" i="32" s="1"/>
  <c r="I76" i="32" s="1"/>
  <c r="I81" i="32" s="1"/>
  <c r="I82" i="32" s="1"/>
  <c r="I83" i="32" s="1"/>
  <c r="I84" i="32" s="1"/>
  <c r="I85" i="32" s="1"/>
  <c r="I86" i="32" s="1"/>
  <c r="I87" i="32" s="1"/>
  <c r="I93" i="32" s="1"/>
  <c r="I94" i="32" s="1"/>
  <c r="I95" i="32" s="1"/>
  <c r="I96" i="32" s="1"/>
  <c r="I97" i="32" s="1"/>
  <c r="I98" i="32" s="1"/>
  <c r="I99" i="32" s="1"/>
  <c r="I105" i="32" s="1"/>
  <c r="I106" i="32" s="1"/>
  <c r="I107" i="32" s="1"/>
  <c r="I108" i="32" s="1"/>
  <c r="I109" i="32" s="1"/>
  <c r="I110" i="32" s="1"/>
  <c r="I111" i="32" s="1"/>
  <c r="I117" i="32" s="1"/>
  <c r="C42" i="32"/>
  <c r="J45" i="32" s="1"/>
  <c r="D29" i="32"/>
  <c r="D146" i="32" s="1"/>
  <c r="D21" i="32"/>
  <c r="D63" i="32" s="1"/>
  <c r="D106" i="32" s="1"/>
  <c r="AG18" i="32"/>
  <c r="AF18" i="32"/>
  <c r="AE18" i="32"/>
  <c r="AD18" i="32"/>
  <c r="AC18" i="32"/>
  <c r="AB18" i="32"/>
  <c r="AG17" i="32"/>
  <c r="AF17" i="32"/>
  <c r="AE17" i="32"/>
  <c r="AD17" i="32"/>
  <c r="AC17" i="32"/>
  <c r="AB17" i="32"/>
  <c r="AG16" i="32"/>
  <c r="AF16" i="32"/>
  <c r="AE16" i="32"/>
  <c r="AD16" i="32"/>
  <c r="AC16" i="32"/>
  <c r="AB16" i="32"/>
  <c r="AG15" i="32"/>
  <c r="AF15" i="32"/>
  <c r="AE15" i="32"/>
  <c r="AD15" i="32"/>
  <c r="AC15" i="32"/>
  <c r="AB15" i="32"/>
  <c r="AG14" i="32"/>
  <c r="AF14" i="32"/>
  <c r="AE14" i="32"/>
  <c r="AD14" i="32"/>
  <c r="AC14" i="32"/>
  <c r="AB14" i="32"/>
  <c r="AG13" i="32"/>
  <c r="AF13" i="32"/>
  <c r="AE13" i="32"/>
  <c r="AD13" i="32"/>
  <c r="AC13" i="32"/>
  <c r="AB13" i="32"/>
  <c r="D13" i="32"/>
  <c r="D53" i="32" s="1"/>
  <c r="AG12" i="32"/>
  <c r="AF12" i="32"/>
  <c r="AE12" i="32"/>
  <c r="AD12" i="32"/>
  <c r="AC12" i="32"/>
  <c r="AB12" i="32"/>
  <c r="AD11" i="32"/>
  <c r="J2" i="32"/>
  <c r="B5" i="31"/>
  <c r="C198" i="30"/>
  <c r="J198" i="30" s="1"/>
  <c r="C156" i="30"/>
  <c r="J158" i="30" s="1"/>
  <c r="C123" i="30"/>
  <c r="J123" i="30" s="1"/>
  <c r="J87" i="30"/>
  <c r="C87" i="30"/>
  <c r="D63" i="30"/>
  <c r="D106" i="30" s="1"/>
  <c r="I53" i="30"/>
  <c r="I59" i="30" s="1"/>
  <c r="I60" i="30" s="1"/>
  <c r="I61" i="30" s="1"/>
  <c r="I62" i="30" s="1"/>
  <c r="I63" i="30" s="1"/>
  <c r="I64" i="30" s="1"/>
  <c r="I65" i="30" s="1"/>
  <c r="I70" i="30" s="1"/>
  <c r="I71" i="30" s="1"/>
  <c r="I72" i="30" s="1"/>
  <c r="I73" i="30" s="1"/>
  <c r="I74" i="30" s="1"/>
  <c r="I75" i="30" s="1"/>
  <c r="I76" i="30" s="1"/>
  <c r="I81" i="30" s="1"/>
  <c r="I82" i="30" s="1"/>
  <c r="I83" i="30" s="1"/>
  <c r="I84" i="30" s="1"/>
  <c r="I85" i="30" s="1"/>
  <c r="I86" i="30" s="1"/>
  <c r="I87" i="30" s="1"/>
  <c r="I93" i="30" s="1"/>
  <c r="I94" i="30" s="1"/>
  <c r="I95" i="30" s="1"/>
  <c r="I96" i="30" s="1"/>
  <c r="I97" i="30" s="1"/>
  <c r="I98" i="30" s="1"/>
  <c r="I99" i="30" s="1"/>
  <c r="I105" i="30" s="1"/>
  <c r="I106" i="30" s="1"/>
  <c r="I107" i="30" s="1"/>
  <c r="I108" i="30" s="1"/>
  <c r="I109" i="30" s="1"/>
  <c r="I110" i="30" s="1"/>
  <c r="I111" i="30" s="1"/>
  <c r="I117" i="30" s="1"/>
  <c r="I52" i="30"/>
  <c r="J45" i="30"/>
  <c r="C42" i="30"/>
  <c r="D29" i="30"/>
  <c r="D146" i="30" s="1"/>
  <c r="D21" i="30"/>
  <c r="K25" i="30" s="1"/>
  <c r="AG18" i="30"/>
  <c r="AF18" i="30"/>
  <c r="AE18" i="30"/>
  <c r="AD18" i="30"/>
  <c r="AC18" i="30"/>
  <c r="AB18" i="30"/>
  <c r="AG17" i="30"/>
  <c r="AF17" i="30"/>
  <c r="AE17" i="30"/>
  <c r="AD17" i="30"/>
  <c r="AC17" i="30"/>
  <c r="AB17" i="30"/>
  <c r="AG16" i="30"/>
  <c r="AF16" i="30"/>
  <c r="AE16" i="30"/>
  <c r="AD16" i="30"/>
  <c r="AC16" i="30"/>
  <c r="AB16" i="30"/>
  <c r="AG15" i="30"/>
  <c r="AF15" i="30"/>
  <c r="AE15" i="30"/>
  <c r="AD15" i="30"/>
  <c r="AC15" i="30"/>
  <c r="AB15" i="30"/>
  <c r="AG14" i="30"/>
  <c r="AF14" i="30"/>
  <c r="AE14" i="30"/>
  <c r="AD14" i="30"/>
  <c r="AC14" i="30"/>
  <c r="AB14" i="30"/>
  <c r="AG13" i="30"/>
  <c r="AF13" i="30"/>
  <c r="AE13" i="30"/>
  <c r="AD13" i="30"/>
  <c r="AC13" i="30"/>
  <c r="AB13" i="30"/>
  <c r="D13" i="30"/>
  <c r="D134" i="30" s="1"/>
  <c r="D209" i="30" s="1"/>
  <c r="AG12" i="30"/>
  <c r="AF12" i="30"/>
  <c r="AE12" i="30"/>
  <c r="AD12" i="30"/>
  <c r="AC12" i="30"/>
  <c r="AB12" i="30"/>
  <c r="AD11" i="30"/>
  <c r="J2" i="30"/>
  <c r="B5" i="29"/>
  <c r="D29" i="28"/>
  <c r="K25" i="28"/>
  <c r="D21" i="28"/>
  <c r="D63" i="28" s="1"/>
  <c r="D106" i="28" s="1"/>
  <c r="AG18" i="28"/>
  <c r="AF18" i="28"/>
  <c r="AE18" i="28"/>
  <c r="AD18" i="28"/>
  <c r="AC18" i="28"/>
  <c r="AB18" i="28"/>
  <c r="AG17" i="28"/>
  <c r="AF17" i="28"/>
  <c r="AE17" i="28"/>
  <c r="AD17" i="28"/>
  <c r="AC17" i="28"/>
  <c r="AB17" i="28"/>
  <c r="AG16" i="28"/>
  <c r="AF16" i="28"/>
  <c r="AE16" i="28"/>
  <c r="AD16" i="28"/>
  <c r="AC16" i="28"/>
  <c r="AB16" i="28"/>
  <c r="AG15" i="28"/>
  <c r="AF15" i="28"/>
  <c r="AE15" i="28"/>
  <c r="AD15" i="28"/>
  <c r="AC15" i="28"/>
  <c r="AB15" i="28"/>
  <c r="AG14" i="28"/>
  <c r="AF14" i="28"/>
  <c r="AE14" i="28"/>
  <c r="AD14" i="28"/>
  <c r="AC14" i="28"/>
  <c r="AB14" i="28"/>
  <c r="AG13" i="28"/>
  <c r="AF13" i="28"/>
  <c r="AE13" i="28"/>
  <c r="AD13" i="28"/>
  <c r="AC13" i="28"/>
  <c r="AB13" i="28"/>
  <c r="D13" i="28"/>
  <c r="D167" i="28" s="1"/>
  <c r="AG12" i="28"/>
  <c r="AF12" i="28"/>
  <c r="AE12" i="28"/>
  <c r="AD12" i="28"/>
  <c r="AC12" i="28"/>
  <c r="AB12" i="28"/>
  <c r="AD11" i="28"/>
  <c r="C2" i="28"/>
  <c r="C87" i="28" s="1"/>
  <c r="J87" i="28" s="1"/>
  <c r="B5" i="27"/>
  <c r="C87" i="26"/>
  <c r="C123" i="26" s="1"/>
  <c r="C156" i="26" s="1"/>
  <c r="C198" i="26" s="1"/>
  <c r="D73" i="26"/>
  <c r="D113" i="26" s="1"/>
  <c r="I52" i="26"/>
  <c r="I53" i="26" s="1"/>
  <c r="I59" i="26" s="1"/>
  <c r="I60" i="26" s="1"/>
  <c r="I61" i="26" s="1"/>
  <c r="I62" i="26" s="1"/>
  <c r="I63" i="26" s="1"/>
  <c r="I64" i="26" s="1"/>
  <c r="I65" i="26" s="1"/>
  <c r="I70" i="26" s="1"/>
  <c r="I71" i="26" s="1"/>
  <c r="I72" i="26" s="1"/>
  <c r="I73" i="26" s="1"/>
  <c r="I74" i="26" s="1"/>
  <c r="I75" i="26" s="1"/>
  <c r="I76" i="26" s="1"/>
  <c r="I81" i="26" s="1"/>
  <c r="I82" i="26" s="1"/>
  <c r="I83" i="26" s="1"/>
  <c r="I84" i="26" s="1"/>
  <c r="I85" i="26" s="1"/>
  <c r="I86" i="26" s="1"/>
  <c r="I87" i="26" s="1"/>
  <c r="I93" i="26" s="1"/>
  <c r="I94" i="26" s="1"/>
  <c r="I95" i="26" s="1"/>
  <c r="I96" i="26" s="1"/>
  <c r="I97" i="26" s="1"/>
  <c r="I98" i="26" s="1"/>
  <c r="I99" i="26" s="1"/>
  <c r="I105" i="26" s="1"/>
  <c r="I106" i="26" s="1"/>
  <c r="I107" i="26" s="1"/>
  <c r="I108" i="26" s="1"/>
  <c r="I109" i="26" s="1"/>
  <c r="I110" i="26" s="1"/>
  <c r="I111" i="26" s="1"/>
  <c r="I117" i="26" s="1"/>
  <c r="C43" i="26"/>
  <c r="C88" i="26" s="1"/>
  <c r="C124" i="26" s="1"/>
  <c r="C157" i="26" s="1"/>
  <c r="C199" i="26" s="1"/>
  <c r="C42" i="26"/>
  <c r="D29" i="26"/>
  <c r="D21" i="26"/>
  <c r="K25" i="26" s="1"/>
  <c r="D13" i="26"/>
  <c r="D53" i="26" s="1"/>
  <c r="D99" i="26" s="1"/>
  <c r="D134" i="26" s="1"/>
  <c r="D209" i="26" s="1"/>
  <c r="K8" i="26"/>
  <c r="B5" i="25"/>
  <c r="C6" i="30" s="1"/>
  <c r="C46" i="30" s="1"/>
  <c r="B2" i="25"/>
  <c r="B1" i="25"/>
  <c r="C199" i="24"/>
  <c r="C198" i="24"/>
  <c r="J199" i="24" s="1"/>
  <c r="D167" i="24"/>
  <c r="C157" i="24"/>
  <c r="C156" i="24"/>
  <c r="J158" i="24" s="1"/>
  <c r="C124" i="24"/>
  <c r="C123" i="24"/>
  <c r="J123" i="24" s="1"/>
  <c r="C88" i="24"/>
  <c r="C87" i="24"/>
  <c r="J87" i="24" s="1"/>
  <c r="D73" i="24"/>
  <c r="D113" i="24" s="1"/>
  <c r="D63" i="24"/>
  <c r="D106" i="24" s="1"/>
  <c r="D140" i="24" s="1"/>
  <c r="I53" i="24"/>
  <c r="I59" i="24" s="1"/>
  <c r="I60" i="24" s="1"/>
  <c r="I61" i="24" s="1"/>
  <c r="I62" i="24" s="1"/>
  <c r="I63" i="24" s="1"/>
  <c r="I64" i="24" s="1"/>
  <c r="I65" i="24" s="1"/>
  <c r="I70" i="24" s="1"/>
  <c r="I71" i="24" s="1"/>
  <c r="I72" i="24" s="1"/>
  <c r="I73" i="24" s="1"/>
  <c r="I74" i="24" s="1"/>
  <c r="I75" i="24" s="1"/>
  <c r="I76" i="24" s="1"/>
  <c r="I81" i="24" s="1"/>
  <c r="I82" i="24" s="1"/>
  <c r="I83" i="24" s="1"/>
  <c r="I84" i="24" s="1"/>
  <c r="I85" i="24" s="1"/>
  <c r="I86" i="24" s="1"/>
  <c r="I87" i="24" s="1"/>
  <c r="I93" i="24" s="1"/>
  <c r="I94" i="24" s="1"/>
  <c r="I95" i="24" s="1"/>
  <c r="I96" i="24" s="1"/>
  <c r="I97" i="24" s="1"/>
  <c r="I98" i="24" s="1"/>
  <c r="I99" i="24" s="1"/>
  <c r="I105" i="24" s="1"/>
  <c r="I106" i="24" s="1"/>
  <c r="I107" i="24" s="1"/>
  <c r="I108" i="24" s="1"/>
  <c r="I109" i="24" s="1"/>
  <c r="I110" i="24" s="1"/>
  <c r="I111" i="24" s="1"/>
  <c r="I117" i="24" s="1"/>
  <c r="D53" i="24"/>
  <c r="D99" i="24" s="1"/>
  <c r="D134" i="24" s="1"/>
  <c r="D209" i="24" s="1"/>
  <c r="I52" i="24"/>
  <c r="J45" i="24"/>
  <c r="C43" i="24"/>
  <c r="C42" i="24"/>
  <c r="K25" i="24"/>
  <c r="K110" i="24" s="1"/>
  <c r="K140" i="24" s="1"/>
  <c r="K8" i="24"/>
  <c r="C6" i="24"/>
  <c r="C46" i="24" s="1"/>
  <c r="C127" i="24" s="1"/>
  <c r="J2" i="24"/>
  <c r="C5" i="23"/>
  <c r="L109" i="22"/>
  <c r="K109" i="22"/>
  <c r="L107" i="22"/>
  <c r="K107" i="22"/>
  <c r="L106" i="22"/>
  <c r="K106" i="22"/>
  <c r="L105" i="22"/>
  <c r="K105" i="22"/>
  <c r="I105" i="22"/>
  <c r="L104" i="22"/>
  <c r="K104" i="22"/>
  <c r="L103" i="22"/>
  <c r="K103" i="22"/>
  <c r="L102" i="22"/>
  <c r="K102" i="22"/>
  <c r="H100" i="22"/>
  <c r="L97" i="22"/>
  <c r="K97" i="22"/>
  <c r="L95" i="22"/>
  <c r="K95" i="22"/>
  <c r="L94" i="22"/>
  <c r="K94" i="22"/>
  <c r="L93" i="22"/>
  <c r="K93" i="22"/>
  <c r="L92" i="22"/>
  <c r="K92" i="22"/>
  <c r="L91" i="22"/>
  <c r="K91" i="22"/>
  <c r="L90" i="22"/>
  <c r="K90" i="22"/>
  <c r="E75" i="22"/>
  <c r="D69" i="22"/>
  <c r="D63" i="22"/>
  <c r="B63" i="22"/>
  <c r="H88" i="22" s="1"/>
  <c r="E46" i="22"/>
  <c r="D46" i="22"/>
  <c r="C46" i="22"/>
  <c r="B46" i="22"/>
  <c r="E44" i="22"/>
  <c r="C44" i="22"/>
  <c r="E43" i="22"/>
  <c r="D43" i="22"/>
  <c r="C43" i="22"/>
  <c r="B43" i="22"/>
  <c r="E42" i="22"/>
  <c r="D42" i="22"/>
  <c r="I106" i="22" s="1"/>
  <c r="C42" i="22"/>
  <c r="B42" i="22"/>
  <c r="E40" i="22"/>
  <c r="D40" i="22"/>
  <c r="D44" i="22" s="1"/>
  <c r="C40" i="22"/>
  <c r="B40" i="22"/>
  <c r="B44" i="22" s="1"/>
  <c r="E38" i="22"/>
  <c r="C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B38" i="22" s="1"/>
  <c r="E32" i="22"/>
  <c r="C32" i="22"/>
  <c r="E31" i="22"/>
  <c r="D31" i="22"/>
  <c r="C31" i="22"/>
  <c r="B31" i="22"/>
  <c r="E30" i="22"/>
  <c r="D30" i="22"/>
  <c r="I104" i="22" s="1"/>
  <c r="C30" i="22"/>
  <c r="B30" i="22"/>
  <c r="E29" i="22"/>
  <c r="D29" i="22"/>
  <c r="C29" i="22"/>
  <c r="B29" i="22"/>
  <c r="J92" i="22" s="1"/>
  <c r="E28" i="22"/>
  <c r="D28" i="22"/>
  <c r="D32" i="22" s="1"/>
  <c r="C28" i="22"/>
  <c r="B28" i="22"/>
  <c r="B32" i="22" s="1"/>
  <c r="E26" i="22"/>
  <c r="C26" i="22"/>
  <c r="E25" i="22"/>
  <c r="D25" i="22"/>
  <c r="C25" i="22"/>
  <c r="B25" i="22"/>
  <c r="E24" i="22"/>
  <c r="D24" i="22"/>
  <c r="I103" i="22" s="1"/>
  <c r="C24" i="22"/>
  <c r="B24" i="22"/>
  <c r="E23" i="22"/>
  <c r="D23" i="22"/>
  <c r="J103" i="22" s="1"/>
  <c r="C23" i="22"/>
  <c r="B23" i="22"/>
  <c r="E22" i="22"/>
  <c r="D22" i="22"/>
  <c r="D26" i="22" s="1"/>
  <c r="C22" i="22"/>
  <c r="B22" i="22"/>
  <c r="E20" i="22"/>
  <c r="C20" i="22"/>
  <c r="E19" i="22"/>
  <c r="D19" i="22"/>
  <c r="C19" i="22"/>
  <c r="B19" i="22"/>
  <c r="E18" i="22"/>
  <c r="D18" i="22"/>
  <c r="I102" i="22" s="1"/>
  <c r="C18" i="22"/>
  <c r="B18" i="22"/>
  <c r="E17" i="22"/>
  <c r="D17" i="22"/>
  <c r="C17" i="22"/>
  <c r="B17" i="22"/>
  <c r="E16" i="22"/>
  <c r="D16" i="22"/>
  <c r="D20" i="22" s="1"/>
  <c r="C16" i="22"/>
  <c r="B16" i="22"/>
  <c r="H7" i="22"/>
  <c r="B5" i="35" s="1"/>
  <c r="L5" i="22"/>
  <c r="B5" i="22"/>
  <c r="I77" i="22" s="1"/>
  <c r="D55" i="22" l="1"/>
  <c r="E55" i="22"/>
  <c r="D67" i="22"/>
  <c r="A77" i="22"/>
  <c r="D63" i="26"/>
  <c r="D106" i="26" s="1"/>
  <c r="D53" i="28"/>
  <c r="D99" i="28" s="1"/>
  <c r="C156" i="28"/>
  <c r="J158" i="28" s="1"/>
  <c r="K8" i="30"/>
  <c r="D73" i="30"/>
  <c r="E69" i="22"/>
  <c r="J102" i="22"/>
  <c r="J104" i="22"/>
  <c r="B56" i="22"/>
  <c r="B57" i="22"/>
  <c r="D68" i="22"/>
  <c r="E68" i="22" s="1"/>
  <c r="K25" i="32"/>
  <c r="D167" i="34"/>
  <c r="D54" i="22"/>
  <c r="D58" i="22" s="1"/>
  <c r="D56" i="22"/>
  <c r="E56" i="22" s="1"/>
  <c r="D57" i="22"/>
  <c r="E57" i="22" s="1"/>
  <c r="D66" i="22"/>
  <c r="C91" i="24"/>
  <c r="D134" i="28"/>
  <c r="D209" i="28" s="1"/>
  <c r="D113" i="30"/>
  <c r="K95" i="30" s="1"/>
  <c r="C6" i="32"/>
  <c r="C46" i="32" s="1"/>
  <c r="D167" i="32"/>
  <c r="D146" i="24"/>
  <c r="K95" i="24"/>
  <c r="K126" i="24" s="1"/>
  <c r="J93" i="22"/>
  <c r="D146" i="28"/>
  <c r="D73" i="28"/>
  <c r="D113" i="28" s="1"/>
  <c r="L95" i="28" s="1"/>
  <c r="K8" i="28"/>
  <c r="D221" i="30"/>
  <c r="D181" i="30"/>
  <c r="D181" i="32"/>
  <c r="D221" i="32"/>
  <c r="K126" i="32"/>
  <c r="I92" i="22"/>
  <c r="B66" i="22"/>
  <c r="C66" i="22" s="1"/>
  <c r="B67" i="22"/>
  <c r="C67" i="22" s="1"/>
  <c r="I91" i="22"/>
  <c r="B68" i="22"/>
  <c r="B69" i="22"/>
  <c r="C69" i="22" s="1"/>
  <c r="B26" i="22"/>
  <c r="B54" i="22"/>
  <c r="C68" i="22"/>
  <c r="J91" i="22"/>
  <c r="C127" i="30"/>
  <c r="C91" i="30"/>
  <c r="K126" i="30"/>
  <c r="D140" i="34"/>
  <c r="K110" i="34"/>
  <c r="I90" i="22"/>
  <c r="C56" i="22"/>
  <c r="C57" i="22"/>
  <c r="B20" i="22"/>
  <c r="I94" i="22"/>
  <c r="J90" i="22"/>
  <c r="D146" i="26"/>
  <c r="K95" i="26"/>
  <c r="K126" i="34"/>
  <c r="D181" i="34"/>
  <c r="D221" i="34"/>
  <c r="I93" i="22"/>
  <c r="B55" i="22"/>
  <c r="C55" i="22" s="1"/>
  <c r="D215" i="24"/>
  <c r="D174" i="24"/>
  <c r="D140" i="28"/>
  <c r="L110" i="28"/>
  <c r="K139" i="28" s="1"/>
  <c r="D140" i="32"/>
  <c r="K110" i="32"/>
  <c r="C160" i="24"/>
  <c r="C202" i="24"/>
  <c r="C198" i="28"/>
  <c r="J199" i="28" s="1"/>
  <c r="C42" i="28"/>
  <c r="J45" i="28" s="1"/>
  <c r="C123" i="28"/>
  <c r="J123" i="28" s="1"/>
  <c r="K110" i="30"/>
  <c r="D140" i="30"/>
  <c r="C127" i="32"/>
  <c r="C91" i="32"/>
  <c r="D134" i="32"/>
  <c r="D209" i="32" s="1"/>
  <c r="D99" i="32"/>
  <c r="E66" i="22"/>
  <c r="E67" i="22"/>
  <c r="J105" i="22"/>
  <c r="C6" i="28"/>
  <c r="C46" i="28" s="1"/>
  <c r="C6" i="34"/>
  <c r="C46" i="34" s="1"/>
  <c r="D38" i="22"/>
  <c r="C6" i="26"/>
  <c r="C46" i="26" s="1"/>
  <c r="D73" i="32"/>
  <c r="D113" i="32" s="1"/>
  <c r="K95" i="32" s="1"/>
  <c r="K8" i="32"/>
  <c r="K8" i="34"/>
  <c r="K95" i="34"/>
  <c r="D167" i="26"/>
  <c r="D167" i="30"/>
  <c r="D53" i="30"/>
  <c r="D99" i="30" s="1"/>
  <c r="K25" i="34"/>
  <c r="I109" i="22" l="1"/>
  <c r="L110" i="26"/>
  <c r="D140" i="26"/>
  <c r="J109" i="22"/>
  <c r="B58" i="22"/>
  <c r="D70" i="22"/>
  <c r="E70" i="22" s="1"/>
  <c r="E54" i="22"/>
  <c r="E58" i="22" s="1"/>
  <c r="C91" i="26"/>
  <c r="C127" i="26"/>
  <c r="C127" i="34"/>
  <c r="C91" i="34"/>
  <c r="C202" i="32"/>
  <c r="C160" i="32"/>
  <c r="D215" i="28"/>
  <c r="D174" i="28"/>
  <c r="I97" i="22"/>
  <c r="C127" i="28"/>
  <c r="C91" i="28"/>
  <c r="D174" i="30"/>
  <c r="D215" i="30"/>
  <c r="K140" i="30"/>
  <c r="D221" i="26"/>
  <c r="K127" i="26"/>
  <c r="D181" i="26"/>
  <c r="C54" i="22"/>
  <c r="C58" i="22" s="1"/>
  <c r="D174" i="32"/>
  <c r="K140" i="32"/>
  <c r="D215" i="32"/>
  <c r="C202" i="30"/>
  <c r="C160" i="30"/>
  <c r="B70" i="22"/>
  <c r="C70" i="22" s="1"/>
  <c r="J97" i="22"/>
  <c r="D215" i="34"/>
  <c r="K139" i="34"/>
  <c r="D174" i="34"/>
  <c r="D221" i="28"/>
  <c r="K126" i="28"/>
  <c r="D181" i="28"/>
  <c r="D181" i="24"/>
  <c r="D221" i="24"/>
  <c r="D215" i="26" l="1"/>
  <c r="K141" i="26"/>
  <c r="D174" i="26"/>
  <c r="C160" i="28"/>
  <c r="C202" i="28"/>
  <c r="C160" i="34"/>
  <c r="C202" i="34"/>
  <c r="C202" i="26"/>
  <c r="C160" i="26"/>
</calcChain>
</file>

<file path=xl/sharedStrings.xml><?xml version="1.0" encoding="utf-8"?>
<sst xmlns="http://schemas.openxmlformats.org/spreadsheetml/2006/main" count="1449" uniqueCount="247">
  <si>
    <t>MONITORAGGIO DEI FLUSSI DI PENSIONAMENTO</t>
  </si>
  <si>
    <t>Nome foglio</t>
  </si>
  <si>
    <t>Riepilogo</t>
  </si>
  <si>
    <t>Complesso gestioni</t>
  </si>
  <si>
    <t>Tav. 1   -</t>
  </si>
  <si>
    <t>Distribuzione delle pensioni per decorrrenza e gestione</t>
  </si>
  <si>
    <t>Tav. 2   -</t>
  </si>
  <si>
    <t>Indicatori statistici</t>
  </si>
  <si>
    <t>TrimFPLD_tot</t>
  </si>
  <si>
    <t>FPLD totale</t>
  </si>
  <si>
    <t>Tav. 3   -</t>
  </si>
  <si>
    <t>Distribuzione  per trimestre di decorrenza e categoria</t>
  </si>
  <si>
    <t>fpld_tot</t>
  </si>
  <si>
    <t>Tav .4   -</t>
  </si>
  <si>
    <t xml:space="preserve">Numero di pensioni liquidate per categoria, anno di decorrenza e classe d'età </t>
  </si>
  <si>
    <t>Tav .5   -</t>
  </si>
  <si>
    <t>Numero di pensioni liquidate per categoria, anno di decorrenza e classe d'importo</t>
  </si>
  <si>
    <t>Tav. 6   -</t>
  </si>
  <si>
    <t>Numero di pensioni liquidate per categoria, anno di decorrenza e regime di liquidazione</t>
  </si>
  <si>
    <t>Tav. 7   -</t>
  </si>
  <si>
    <t>Numero di pensioni liquidate per categoria, anno di decorrenza e sesso</t>
  </si>
  <si>
    <t>Tav. 8   -</t>
  </si>
  <si>
    <t>Numero di pensioni liquidate per categoria, anno di decorrenza ed area geografica</t>
  </si>
  <si>
    <t>Tav. 9   -</t>
  </si>
  <si>
    <t>Età media alla decorrenza delle pensioni liquidate per categoria, anno di decorrenza e sesso</t>
  </si>
  <si>
    <t>TrimFPLD_conEC</t>
  </si>
  <si>
    <t>FPLD in senso stretto con Enti Creditizi</t>
  </si>
  <si>
    <t>Tav. 3 bis   -</t>
  </si>
  <si>
    <t>fpld_conEC</t>
  </si>
  <si>
    <t>Tav. 4 bis   -</t>
  </si>
  <si>
    <t>Tav .5 bis   -</t>
  </si>
  <si>
    <t>Tav. 6 bis  -</t>
  </si>
  <si>
    <t>Tav. 7 bis  -</t>
  </si>
  <si>
    <t>Tav. 8 bis  -</t>
  </si>
  <si>
    <t>Tav. 9 bis  -</t>
  </si>
  <si>
    <t>TrimCDCM</t>
  </si>
  <si>
    <t>CDCM</t>
  </si>
  <si>
    <t>Tav.10  -</t>
  </si>
  <si>
    <t>Tav.11  -</t>
  </si>
  <si>
    <t>Tav.12  -</t>
  </si>
  <si>
    <t>Tav.13  -</t>
  </si>
  <si>
    <t>Tav.14  -</t>
  </si>
  <si>
    <t>Tav.15  -</t>
  </si>
  <si>
    <t>Tav.16  -</t>
  </si>
  <si>
    <t>TrimART</t>
  </si>
  <si>
    <t>ARTIGIANI</t>
  </si>
  <si>
    <t>Tav.17  -</t>
  </si>
  <si>
    <t>ART</t>
  </si>
  <si>
    <t>Tav.18  -</t>
  </si>
  <si>
    <t>Tav.19  -</t>
  </si>
  <si>
    <t>Tav.20  -</t>
  </si>
  <si>
    <t>Tav.21  -</t>
  </si>
  <si>
    <t>Tav.22  -</t>
  </si>
  <si>
    <t>Tav.23  -</t>
  </si>
  <si>
    <t>TrimCOMM</t>
  </si>
  <si>
    <t>COMMERCIANTI</t>
  </si>
  <si>
    <t>Tav.24  -</t>
  </si>
  <si>
    <t>COMM</t>
  </si>
  <si>
    <t>Tav.25  -</t>
  </si>
  <si>
    <t>Tav.26  -</t>
  </si>
  <si>
    <t>Tav.27  -</t>
  </si>
  <si>
    <t>Tav.28  -</t>
  </si>
  <si>
    <t>Tav.29  -</t>
  </si>
  <si>
    <t>Tav.30  -</t>
  </si>
  <si>
    <t>TrimPARA</t>
  </si>
  <si>
    <t>PARASUBORDINATI</t>
  </si>
  <si>
    <t>Tav.31  -</t>
  </si>
  <si>
    <t>PARA</t>
  </si>
  <si>
    <t>Tav.32  -</t>
  </si>
  <si>
    <t>Tav.33  -</t>
  </si>
  <si>
    <t>Tav.34  -</t>
  </si>
  <si>
    <t>Tav.35  -</t>
  </si>
  <si>
    <t>Tav.36  -</t>
  </si>
  <si>
    <t>Tav.37  -</t>
  </si>
  <si>
    <t>trimAS</t>
  </si>
  <si>
    <t>ASSEGNI SOCIALI</t>
  </si>
  <si>
    <t>Tav.38  -</t>
  </si>
  <si>
    <t xml:space="preserve"> Distribuzione  per trimestre di decorrenza e sesso</t>
  </si>
  <si>
    <t xml:space="preserve">    TAV.1</t>
  </si>
  <si>
    <t xml:space="preserve">COMPLESSO GESTIONI </t>
  </si>
  <si>
    <t>Distribuzione delle pensioni per anno di decorrenza  e gestione</t>
  </si>
  <si>
    <t>COMPLESSO GESTIONI</t>
  </si>
  <si>
    <t>Distribuzione per categoria delle pensioni decorrenti nel periodo</t>
  </si>
  <si>
    <t>(numeri in unità - importi medi mensili alla decorrenza in unità di euro)</t>
  </si>
  <si>
    <t xml:space="preserve">                 DECORRENZA</t>
  </si>
  <si>
    <t>GESTIONE</t>
  </si>
  <si>
    <t>ANNO 2017</t>
  </si>
  <si>
    <t>(categoria)</t>
  </si>
  <si>
    <t>Numero</t>
  </si>
  <si>
    <t xml:space="preserve"> Importo medio</t>
  </si>
  <si>
    <t>FPLD nel complesso</t>
  </si>
  <si>
    <t>Vecchiaia *</t>
  </si>
  <si>
    <t>Anzianità/Anticipate</t>
  </si>
  <si>
    <t>Invalidità</t>
  </si>
  <si>
    <t>Superstiti</t>
  </si>
  <si>
    <t>Totale</t>
  </si>
  <si>
    <t>Vecchiaia</t>
  </si>
  <si>
    <t>Artigiani</t>
  </si>
  <si>
    <t>Commercianti</t>
  </si>
  <si>
    <t>Parasubordinati</t>
  </si>
  <si>
    <t>Assegni Sociali</t>
  </si>
  <si>
    <t>*Compresi i prepensionamenti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</si>
  <si>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</si>
  <si>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 xml:space="preserve">           DECORRENZA</t>
  </si>
  <si>
    <t>categoria</t>
  </si>
  <si>
    <t>Anz.tà/ Anticipate</t>
  </si>
  <si>
    <t>Dettaglio gestioni dei lavoratori autonomi</t>
  </si>
  <si>
    <t xml:space="preserve">    TAV.2</t>
  </si>
  <si>
    <t xml:space="preserve">     Indicatori statistici</t>
  </si>
  <si>
    <t>Anno di decorrenza
(Gestione)</t>
  </si>
  <si>
    <t>Pensioni di</t>
  </si>
  <si>
    <t xml:space="preserve">Pensioni </t>
  </si>
  <si>
    <t>Pensioni a</t>
  </si>
  <si>
    <t xml:space="preserve">invalidità per </t>
  </si>
  <si>
    <t xml:space="preserve">anz/antic.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</si>
  <si>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</si>
  <si>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</si>
  <si>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</si>
  <si>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</si>
  <si>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</si>
  <si>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</si>
  <si>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</si>
  <si>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</si>
  <si>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</si>
  <si>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INDICE DELLE TAVOLE</t>
  </si>
  <si>
    <t>TAV.3</t>
  </si>
  <si>
    <t>FONDO PENSIONI LAVORATORI DIPENDENTI NEL COMPLESSO</t>
  </si>
  <si>
    <t xml:space="preserve"> (compresi i trattamenti degli ex Enti creditizi e delle contabilità separate)</t>
  </si>
  <si>
    <t>Distribuzione  delle pensioni liquidate per trimestre di decorrenza e categoria (*)</t>
  </si>
  <si>
    <t>Trimestre di decorrenza</t>
  </si>
  <si>
    <t xml:space="preserve">        Vecchiaia </t>
  </si>
  <si>
    <t xml:space="preserve">       Invalidità</t>
  </si>
  <si>
    <t xml:space="preserve">      Superstiti</t>
  </si>
  <si>
    <t xml:space="preserve">      Complesso</t>
  </si>
  <si>
    <t xml:space="preserve">                (1)</t>
  </si>
  <si>
    <t>Importo</t>
  </si>
  <si>
    <t>medio</t>
  </si>
  <si>
    <t>I° trimestre</t>
  </si>
  <si>
    <t>II° trimestre</t>
  </si>
  <si>
    <t>III° trimestre</t>
  </si>
  <si>
    <t>IV° trimestre</t>
  </si>
  <si>
    <t xml:space="preserve">Totale </t>
  </si>
  <si>
    <t>ANNO 2018</t>
  </si>
  <si>
    <t>(*)Nei dati esposti sono compresi i trattamenti liquidati in regime di salvaguardia</t>
  </si>
  <si>
    <t>(1) Compresi i prepensionamenti</t>
  </si>
  <si>
    <t xml:space="preserve">TAV. 4 </t>
  </si>
  <si>
    <t>(compresi i trattamenti degli ex Enti creditizi e delle contabilità separate)</t>
  </si>
  <si>
    <t>Numero di pensioni liquidate per categoria, anno di decorrenza e classe d'età</t>
  </si>
  <si>
    <t>Distribuzione percentuale delle pensioni liquidate per categoria</t>
  </si>
  <si>
    <t>Classi di età</t>
  </si>
  <si>
    <t xml:space="preserve">Vecchiaia </t>
  </si>
  <si>
    <t>Anzianità/ Anticipate</t>
  </si>
  <si>
    <t>Complesso</t>
  </si>
  <si>
    <t>(*)</t>
  </si>
  <si>
    <t>(1)</t>
  </si>
  <si>
    <t>Decorrenti 2017</t>
  </si>
  <si>
    <t>fino a 54</t>
  </si>
  <si>
    <t>55-59</t>
  </si>
  <si>
    <t>60-64</t>
  </si>
  <si>
    <t>65-67</t>
  </si>
  <si>
    <t>68 e oltre</t>
  </si>
  <si>
    <t>Età media alla dec.</t>
  </si>
  <si>
    <t>(*) Età in anni compiuti alla decorrenza</t>
  </si>
  <si>
    <t>TAV. 5</t>
  </si>
  <si>
    <t>Distribuzione delle pensioni liquidate per classe di importo mensile alla decorrenza in euro</t>
  </si>
  <si>
    <t>Classi di importo</t>
  </si>
  <si>
    <t xml:space="preserve">mensile alla </t>
  </si>
  <si>
    <t>decorrenza in euro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</si>
  <si>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</si>
  <si>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</si>
  <si>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</si>
  <si>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</si>
  <si>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</si>
  <si>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</si>
  <si>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 6</t>
  </si>
  <si>
    <t>Distribuzione percentuale delle pensioni liquidate
per regime di liquidazione</t>
  </si>
  <si>
    <t>Regime
 (*)</t>
  </si>
  <si>
    <t>Retributivo/Misto</t>
  </si>
  <si>
    <t>Contributivo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</si>
  <si>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</si>
  <si>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TAV. 7</t>
  </si>
  <si>
    <t>Distribuzione percentuale delle pensioni liquidate 
per sesso e categoria</t>
  </si>
  <si>
    <t>Sesso</t>
  </si>
  <si>
    <t>Maschi</t>
  </si>
  <si>
    <t>Femmine</t>
  </si>
  <si>
    <t>TAV. 8</t>
  </si>
  <si>
    <t>Distribuzione delle pensioni liquidate per ripartizione territoriale</t>
  </si>
  <si>
    <t>Aree Geografiche</t>
  </si>
  <si>
    <t>Nord - Ovest</t>
  </si>
  <si>
    <t>Nord - Est</t>
  </si>
  <si>
    <t>Centro</t>
  </si>
  <si>
    <t>Sud ed Isole</t>
  </si>
  <si>
    <t>(*) L'area Nord- Ovest comprende: Piemonte, Valle d'Aosta, Lombardia e Liguria.</t>
  </si>
  <si>
    <t xml:space="preserve">    L'area Nord- Est comprende: Trentino-Alto Adige, Veneto, Friuli-Venezia Giulia e Emilia-Romagna.</t>
  </si>
  <si>
    <t xml:space="preserve">    L'area Centro comprende:Toscana, Umbria, Marche e Lazio.</t>
  </si>
  <si>
    <t xml:space="preserve">    L'area Sud ed Isole comprende: Abruzzo, Molise, Campania, Puglia, Basilicata, Calabria, Sicilia e Sardegna.</t>
  </si>
  <si>
    <t>TAV. 9</t>
  </si>
  <si>
    <t>Età media alla decorrenza delle pensioni liquidate per sesso</t>
  </si>
  <si>
    <t xml:space="preserve">  (età in anni compiuti)</t>
  </si>
  <si>
    <t>TAV. 3 bis</t>
  </si>
  <si>
    <t>(*) Nei dati esposti sono compresi i trattamenti liquidati in regime di salvaguardia</t>
  </si>
  <si>
    <t>TAV. 4 bis</t>
  </si>
  <si>
    <t>FONDO PENSIONI LAVORATORI DIPENDENTI compresi ex Enti creditizi</t>
  </si>
  <si>
    <t>(al netto delle contabilità separate)</t>
  </si>
  <si>
    <t>TAV. 5 bis</t>
  </si>
  <si>
    <t>TAV. 6 bis</t>
  </si>
  <si>
    <t>TAV. 7 bis</t>
  </si>
  <si>
    <t>TAV. 8 bis</t>
  </si>
  <si>
    <t>TAV. 9 bis</t>
  </si>
  <si>
    <t>COLTIVATORI DIRETTI MEZZADRI E COLONI</t>
  </si>
  <si>
    <t>TAV.10</t>
  </si>
  <si>
    <t>TAV. 11</t>
  </si>
  <si>
    <t>TAV. 12</t>
  </si>
  <si>
    <t>TAV. 13</t>
  </si>
  <si>
    <t>TAV. 14</t>
  </si>
  <si>
    <t>TAV. 15</t>
  </si>
  <si>
    <t>TAV. 16</t>
  </si>
  <si>
    <t>TAV. 17</t>
  </si>
  <si>
    <t>TAV. 18</t>
  </si>
  <si>
    <t>TAV. 19</t>
  </si>
  <si>
    <t>TAV. 20</t>
  </si>
  <si>
    <t>TAV. 21</t>
  </si>
  <si>
    <t>TAV. 22</t>
  </si>
  <si>
    <t>TAV. 23</t>
  </si>
  <si>
    <t>TAV. 24</t>
  </si>
  <si>
    <t xml:space="preserve">TAV. 25 </t>
  </si>
  <si>
    <t>TAV. 26</t>
  </si>
  <si>
    <t>TAV. 27</t>
  </si>
  <si>
    <t>TAV. 28</t>
  </si>
  <si>
    <t>TAV. 29</t>
  </si>
  <si>
    <t>TAV. 30</t>
  </si>
  <si>
    <t>TAV. 31</t>
  </si>
  <si>
    <t xml:space="preserve"> Distribuzione  delle pensioni liquidate per trimestre di decorrenza e categoria (*)</t>
  </si>
  <si>
    <t>TAV. 32</t>
  </si>
  <si>
    <t>TAV. 33</t>
  </si>
  <si>
    <t>TAV. 34</t>
  </si>
  <si>
    <t xml:space="preserve">(*) NB:  Per gli iscritti alla gestione separata dei lavoratori autonomi, la pensione viene liquidata con le modalità di calcolo del "SISTEMA CONTRIBUTIVO". 
</t>
  </si>
  <si>
    <t>TAV. 35</t>
  </si>
  <si>
    <t>TAV.36</t>
  </si>
  <si>
    <t>TAV.37</t>
  </si>
  <si>
    <t>TAV.  38</t>
  </si>
  <si>
    <t>Distribuzione dei trattamento liquidati per trimestre di decorrenza e sesso</t>
  </si>
  <si>
    <t xml:space="preserve">         (numeri in unità - importi medi mensili alla decorrenza in unità di euro)</t>
  </si>
  <si>
    <t>GENNAIO-GIUGNO 2018</t>
  </si>
  <si>
    <t>di cui: Decorrenti gennaio-giugno 2017</t>
  </si>
  <si>
    <t>Decorrenti gennaio-giugno 2018</t>
  </si>
  <si>
    <t>Pensioni liquidate alla data del 2 luglio 2018 con decorrenza entro giugno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</si>
</sst>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%"/>
    <numFmt numFmtId="167" formatCode="0.0"/>
  </numFmts>
  <fonts count="65" x14ac:knownFonts="1">
    <font>
      <sz val="10"/>
      <name val="Arial"/>
      <family val="2"/>
    </font>
    <font>
      <sz val="10"/>
      <name val="Arial"/>
      <family val="2"/>
    </font>
    <font>
      <b/>
      <sz val="22"/>
      <name val="Verdana"/>
      <family val="2"/>
    </font>
    <font>
      <sz val="10"/>
      <name val="Verdana"/>
      <family val="2"/>
    </font>
    <font>
      <b/>
      <sz val="14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18"/>
      <name val="Verdana"/>
      <family val="2"/>
    </font>
    <font>
      <sz val="11"/>
      <name val="Verdana"/>
      <family val="2"/>
    </font>
    <font>
      <i/>
      <sz val="14"/>
      <name val="Verdana"/>
      <family val="2"/>
    </font>
    <font>
      <b/>
      <sz val="14"/>
      <name val="Verdana"/>
      <family val="2"/>
    </font>
    <font>
      <i/>
      <sz val="16"/>
      <name val="Verdana"/>
      <family val="2"/>
    </font>
    <font>
      <b/>
      <i/>
      <sz val="14"/>
      <name val="Verdana"/>
      <family val="2"/>
    </font>
    <font>
      <sz val="14"/>
      <name val="Arial"/>
      <family val="2"/>
    </font>
    <font>
      <sz val="20"/>
      <name val="Verdana"/>
      <family val="2"/>
    </font>
    <font>
      <b/>
      <sz val="28"/>
      <color rgb="FF000000"/>
      <name val="Verdana"/>
      <family val="2"/>
    </font>
    <font>
      <b/>
      <sz val="20"/>
      <name val="Verdana"/>
      <family val="2"/>
    </font>
    <font>
      <b/>
      <i/>
      <sz val="2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i/>
      <sz val="11"/>
      <name val="Verdana"/>
      <family val="2"/>
    </font>
    <font>
      <i/>
      <sz val="11"/>
      <name val="Verdana"/>
      <family val="2"/>
    </font>
    <font>
      <b/>
      <u/>
      <sz val="12"/>
      <name val="Verdana"/>
      <family val="2"/>
    </font>
    <font>
      <b/>
      <i/>
      <sz val="14"/>
      <color indexed="56"/>
      <name val="Verdana"/>
      <family val="2"/>
    </font>
    <font>
      <b/>
      <sz val="14"/>
      <color indexed="56"/>
      <name val="Verdana"/>
      <family val="2"/>
    </font>
    <font>
      <b/>
      <i/>
      <sz val="12"/>
      <color indexed="56"/>
      <name val="Verdana"/>
      <family val="2"/>
    </font>
    <font>
      <b/>
      <i/>
      <sz val="11"/>
      <color indexed="56"/>
      <name val="Verdana"/>
      <family val="2"/>
    </font>
    <font>
      <b/>
      <sz val="11"/>
      <color indexed="56"/>
      <name val="Verdana"/>
      <family val="2"/>
    </font>
    <font>
      <b/>
      <u/>
      <sz val="12"/>
      <color rgb="FFFF0000"/>
      <name val="Verdana"/>
      <family val="2"/>
    </font>
    <font>
      <b/>
      <i/>
      <sz val="14"/>
      <color rgb="FFFF0000"/>
      <name val="Verdana"/>
      <family val="2"/>
    </font>
    <font>
      <sz val="12"/>
      <color rgb="FFFF0000"/>
      <name val="Verdana"/>
      <family val="2"/>
    </font>
    <font>
      <sz val="14"/>
      <color rgb="FFFF0000"/>
      <name val="Verdana"/>
      <family val="2"/>
    </font>
    <font>
      <b/>
      <i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u/>
      <sz val="14"/>
      <name val="Verdana"/>
      <family val="2"/>
    </font>
    <font>
      <b/>
      <u/>
      <sz val="11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b/>
      <i/>
      <sz val="14"/>
      <color rgb="FF002060"/>
      <name val="Verdana"/>
      <family val="2"/>
    </font>
    <font>
      <b/>
      <sz val="14"/>
      <color rgb="FF002060"/>
      <name val="Verdana"/>
      <family val="2"/>
    </font>
    <font>
      <sz val="14"/>
      <color rgb="FF002060"/>
      <name val="Verdana"/>
      <family val="2"/>
    </font>
    <font>
      <b/>
      <i/>
      <sz val="14"/>
      <name val="Times New Roman"/>
      <family val="1"/>
    </font>
    <font>
      <b/>
      <i/>
      <u/>
      <sz val="11"/>
      <name val="Verdana"/>
      <family val="2"/>
    </font>
    <font>
      <b/>
      <sz val="11"/>
      <color rgb="FF002060"/>
      <name val="Verdana"/>
      <family val="2"/>
    </font>
    <font>
      <sz val="16"/>
      <name val="Verdana"/>
      <family val="2"/>
    </font>
    <font>
      <b/>
      <sz val="12"/>
      <color theme="0" tint="-0.34998626667073579"/>
      <name val="Verdana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theme="10"/>
      <name val="Arial"/>
      <family val="2"/>
    </font>
    <font>
      <b/>
      <sz val="11"/>
      <color rgb="FF1F497D"/>
      <name val="Calibri"/>
      <family val="2"/>
    </font>
    <font>
      <b/>
      <sz val="12"/>
      <color indexed="56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/>
  </cellStyleXfs>
  <cellXfs count="5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/>
    <xf numFmtId="0" fontId="10" fillId="2" borderId="0" xfId="0" applyFont="1" applyFill="1" applyAlignment="1">
      <alignment vertical="center"/>
    </xf>
    <xf numFmtId="0" fontId="5" fillId="2" borderId="0" xfId="0" applyFont="1" applyFill="1" applyAlignment="1"/>
    <xf numFmtId="0" fontId="3" fillId="3" borderId="0" xfId="0" applyFont="1" applyFill="1" applyAlignme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3" fillId="0" borderId="0" xfId="0" applyFont="1" applyAlignment="1"/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1" fillId="0" borderId="0" xfId="0" applyFont="1" applyAlignment="1"/>
    <xf numFmtId="0" fontId="17" fillId="0" borderId="0" xfId="0" applyFont="1" applyAlignment="1"/>
    <xf numFmtId="0" fontId="18" fillId="0" borderId="0" xfId="0" applyFont="1"/>
    <xf numFmtId="0" fontId="3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3" borderId="0" xfId="0" applyFont="1" applyFill="1" applyBorder="1" applyAlignment="1"/>
    <xf numFmtId="0" fontId="20" fillId="0" borderId="0" xfId="0" applyFont="1" applyBorder="1" applyAlignment="1">
      <alignment horizontal="center"/>
    </xf>
    <xf numFmtId="0" fontId="59" fillId="0" borderId="0" xfId="4" applyAlignment="1">
      <alignment vertical="center"/>
    </xf>
    <xf numFmtId="0" fontId="11" fillId="0" borderId="0" xfId="7" applyFont="1" applyBorder="1" applyAlignment="1">
      <alignment horizontal="left"/>
    </xf>
    <xf numFmtId="0" fontId="9" fillId="0" borderId="0" xfId="7" applyFont="1" applyBorder="1"/>
    <xf numFmtId="0" fontId="9" fillId="0" borderId="0" xfId="7" applyFont="1"/>
    <xf numFmtId="0" fontId="11" fillId="0" borderId="0" xfId="7" applyFont="1" applyFill="1" applyBorder="1" applyAlignment="1">
      <alignment horizontal="left"/>
    </xf>
    <xf numFmtId="3" fontId="11" fillId="0" borderId="0" xfId="7" applyNumberFormat="1" applyFont="1" applyFill="1" applyBorder="1" applyAlignment="1">
      <alignment horizontal="left"/>
    </xf>
    <xf numFmtId="3" fontId="11" fillId="0" borderId="0" xfId="7" applyNumberFormat="1" applyFont="1" applyFill="1" applyBorder="1"/>
    <xf numFmtId="3" fontId="6" fillId="0" borderId="0" xfId="7" applyNumberFormat="1" applyFont="1" applyFill="1" applyBorder="1"/>
    <xf numFmtId="0" fontId="6" fillId="0" borderId="0" xfId="7" applyFont="1" applyFill="1" applyBorder="1"/>
    <xf numFmtId="0" fontId="9" fillId="0" borderId="0" xfId="7" applyFont="1" applyFill="1" applyBorder="1"/>
    <xf numFmtId="0" fontId="13" fillId="0" borderId="0" xfId="7" quotePrefix="1" applyFont="1" applyBorder="1" applyAlignment="1">
      <alignment horizontal="left"/>
    </xf>
    <xf numFmtId="0" fontId="11" fillId="0" borderId="0" xfId="7" quotePrefix="1" applyFont="1" applyAlignment="1">
      <alignment horizontal="left"/>
    </xf>
    <xf numFmtId="3" fontId="6" fillId="0" borderId="0" xfId="7" applyNumberFormat="1" applyFont="1"/>
    <xf numFmtId="0" fontId="13" fillId="0" borderId="0" xfId="7" quotePrefix="1" applyFont="1" applyFill="1" applyBorder="1" applyAlignment="1">
      <alignment horizontal="left"/>
    </xf>
    <xf numFmtId="0" fontId="11" fillId="0" borderId="0" xfId="7" quotePrefix="1" applyFont="1" applyFill="1" applyBorder="1" applyAlignment="1">
      <alignment horizontal="left"/>
    </xf>
    <xf numFmtId="3" fontId="11" fillId="0" borderId="0" xfId="7" applyNumberFormat="1" applyFont="1" applyFill="1" applyBorder="1" applyAlignment="1">
      <alignment horizontal="center" vertical="center" wrapText="1"/>
    </xf>
    <xf numFmtId="3" fontId="13" fillId="0" borderId="0" xfId="7" applyNumberFormat="1" applyFont="1" applyBorder="1" applyAlignment="1">
      <alignment horizontal="center"/>
    </xf>
    <xf numFmtId="3" fontId="11" fillId="0" borderId="0" xfId="7" applyNumberFormat="1" applyFont="1" applyAlignment="1"/>
    <xf numFmtId="3" fontId="11" fillId="0" borderId="0" xfId="7" applyNumberFormat="1" applyFont="1" applyAlignment="1">
      <alignment horizontal="right"/>
    </xf>
    <xf numFmtId="3" fontId="21" fillId="0" borderId="0" xfId="7" applyNumberFormat="1" applyFont="1" applyAlignment="1"/>
    <xf numFmtId="3" fontId="6" fillId="0" borderId="0" xfId="7" quotePrefix="1" applyNumberFormat="1" applyFont="1" applyAlignment="1">
      <alignment horizontal="left"/>
    </xf>
    <xf numFmtId="3" fontId="6" fillId="0" borderId="0" xfId="7" quotePrefix="1" applyNumberFormat="1" applyFont="1" applyAlignment="1">
      <alignment horizontal="right"/>
    </xf>
    <xf numFmtId="0" fontId="11" fillId="0" borderId="0" xfId="7" quotePrefix="1" applyFont="1" applyAlignment="1">
      <alignment horizontal="center"/>
    </xf>
    <xf numFmtId="3" fontId="6" fillId="0" borderId="0" xfId="7" applyNumberFormat="1" applyFont="1" applyBorder="1" applyAlignment="1"/>
    <xf numFmtId="3" fontId="9" fillId="0" borderId="0" xfId="7" applyNumberFormat="1" applyFont="1"/>
    <xf numFmtId="0" fontId="22" fillId="0" borderId="1" xfId="7" applyFont="1" applyBorder="1" applyAlignment="1">
      <alignment horizontal="center"/>
    </xf>
    <xf numFmtId="3" fontId="23" fillId="0" borderId="2" xfId="7" applyNumberFormat="1" applyFont="1" applyBorder="1" applyAlignment="1">
      <alignment horizontal="left"/>
    </xf>
    <xf numFmtId="3" fontId="11" fillId="0" borderId="3" xfId="7" applyNumberFormat="1" applyFont="1" applyBorder="1" applyAlignment="1">
      <alignment horizontal="left" vertical="center"/>
    </xf>
    <xf numFmtId="3" fontId="22" fillId="0" borderId="3" xfId="7" applyNumberFormat="1" applyFont="1" applyBorder="1" applyAlignment="1">
      <alignment horizontal="left"/>
    </xf>
    <xf numFmtId="3" fontId="9" fillId="0" borderId="3" xfId="7" applyNumberFormat="1" applyFont="1" applyBorder="1" applyAlignment="1">
      <alignment horizontal="center"/>
    </xf>
    <xf numFmtId="0" fontId="22" fillId="0" borderId="0" xfId="7" applyFont="1" applyFill="1" applyBorder="1" applyAlignment="1">
      <alignment horizontal="center"/>
    </xf>
    <xf numFmtId="3" fontId="23" fillId="0" borderId="0" xfId="7" applyNumberFormat="1" applyFont="1" applyFill="1" applyBorder="1" applyAlignment="1">
      <alignment horizontal="left"/>
    </xf>
    <xf numFmtId="3" fontId="22" fillId="0" borderId="0" xfId="7" applyNumberFormat="1" applyFont="1" applyFill="1" applyBorder="1" applyAlignment="1">
      <alignment horizontal="left"/>
    </xf>
    <xf numFmtId="3" fontId="9" fillId="0" borderId="0" xfId="7" applyNumberFormat="1" applyFont="1" applyFill="1" applyBorder="1" applyAlignment="1">
      <alignment horizontal="center"/>
    </xf>
    <xf numFmtId="0" fontId="13" fillId="0" borderId="4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/>
    </xf>
    <xf numFmtId="0" fontId="13" fillId="0" borderId="4" xfId="7" applyFont="1" applyBorder="1" applyAlignment="1">
      <alignment horizontal="center"/>
    </xf>
    <xf numFmtId="3" fontId="9" fillId="0" borderId="5" xfId="7" applyNumberFormat="1" applyFont="1" applyBorder="1" applyAlignment="1">
      <alignment horizontal="center"/>
    </xf>
    <xf numFmtId="3" fontId="9" fillId="0" borderId="5" xfId="7" applyNumberFormat="1" applyFont="1" applyBorder="1" applyAlignment="1">
      <alignment horizontal="left"/>
    </xf>
    <xf numFmtId="3" fontId="9" fillId="0" borderId="0" xfId="7" applyNumberFormat="1" applyFont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3" fontId="6" fillId="0" borderId="0" xfId="7" applyNumberFormat="1" applyFont="1" applyFill="1" applyBorder="1" applyAlignment="1">
      <alignment horizontal="center"/>
    </xf>
    <xf numFmtId="3" fontId="6" fillId="0" borderId="0" xfId="7" applyNumberFormat="1" applyFont="1" applyFill="1" applyBorder="1" applyAlignment="1">
      <alignment horizontal="left"/>
    </xf>
    <xf numFmtId="0" fontId="13" fillId="0" borderId="4" xfId="7" quotePrefix="1" applyFont="1" applyBorder="1" applyAlignment="1"/>
    <xf numFmtId="3" fontId="6" fillId="0" borderId="6" xfId="7" applyNumberFormat="1" applyFont="1" applyBorder="1" applyAlignment="1">
      <alignment horizontal="center"/>
    </xf>
    <xf numFmtId="3" fontId="6" fillId="0" borderId="7" xfId="7" applyNumberFormat="1" applyFont="1" applyBorder="1" applyAlignment="1">
      <alignment horizontal="center"/>
    </xf>
    <xf numFmtId="0" fontId="13" fillId="0" borderId="0" xfId="7" quotePrefix="1" applyFont="1" applyFill="1" applyBorder="1" applyAlignment="1"/>
    <xf numFmtId="0" fontId="9" fillId="0" borderId="8" xfId="7" applyFont="1" applyBorder="1"/>
    <xf numFmtId="3" fontId="6" fillId="0" borderId="9" xfId="7" applyNumberFormat="1" applyFont="1" applyBorder="1" applyAlignment="1">
      <alignment horizontal="left" indent="5"/>
    </xf>
    <xf numFmtId="3" fontId="6" fillId="0" borderId="9" xfId="7" applyNumberFormat="1" applyFont="1" applyBorder="1" applyAlignment="1">
      <alignment horizontal="center"/>
    </xf>
    <xf numFmtId="3" fontId="6" fillId="0" borderId="10" xfId="7" applyNumberFormat="1" applyFont="1" applyBorder="1" applyAlignment="1">
      <alignment horizontal="center"/>
    </xf>
    <xf numFmtId="3" fontId="6" fillId="0" borderId="0" xfId="7" applyNumberFormat="1" applyFont="1" applyFill="1" applyBorder="1" applyAlignment="1">
      <alignment horizontal="left" indent="5"/>
    </xf>
    <xf numFmtId="0" fontId="9" fillId="0" borderId="4" xfId="7" applyFont="1" applyBorder="1" applyAlignment="1">
      <alignment horizontal="center"/>
    </xf>
    <xf numFmtId="3" fontId="9" fillId="0" borderId="11" xfId="7" applyNumberFormat="1" applyFont="1" applyBorder="1" applyAlignment="1">
      <alignment horizontal="center"/>
    </xf>
    <xf numFmtId="3" fontId="9" fillId="0" borderId="1" xfId="7" applyNumberFormat="1" applyFont="1" applyBorder="1" applyAlignment="1">
      <alignment horizontal="center"/>
    </xf>
    <xf numFmtId="3" fontId="9" fillId="0" borderId="12" xfId="7" applyNumberFormat="1" applyFont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24" fillId="0" borderId="4" xfId="7" applyFont="1" applyBorder="1" applyAlignment="1">
      <alignment horizontal="left"/>
    </xf>
    <xf numFmtId="0" fontId="5" fillId="0" borderId="7" xfId="7" applyFont="1" applyBorder="1" applyAlignment="1">
      <alignment horizontal="right"/>
    </xf>
    <xf numFmtId="0" fontId="5" fillId="0" borderId="4" xfId="7" applyFont="1" applyBorder="1" applyAlignment="1">
      <alignment horizontal="right"/>
    </xf>
    <xf numFmtId="0" fontId="5" fillId="0" borderId="0" xfId="7" applyFont="1" applyBorder="1" applyAlignment="1">
      <alignment horizontal="right"/>
    </xf>
    <xf numFmtId="0" fontId="24" fillId="0" borderId="0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right"/>
    </xf>
    <xf numFmtId="0" fontId="5" fillId="0" borderId="4" xfId="7" applyFont="1" applyBorder="1" applyAlignment="1">
      <alignment horizontal="center"/>
    </xf>
    <xf numFmtId="164" fontId="6" fillId="0" borderId="7" xfId="5" applyNumberFormat="1" applyFont="1" applyBorder="1" applyAlignment="1">
      <alignment horizontal="right"/>
    </xf>
    <xf numFmtId="164" fontId="6" fillId="0" borderId="4" xfId="5" applyNumberFormat="1" applyFont="1" applyBorder="1" applyAlignment="1">
      <alignment horizontal="right"/>
    </xf>
    <xf numFmtId="164" fontId="6" fillId="0" borderId="0" xfId="5" applyNumberFormat="1" applyFont="1" applyBorder="1" applyAlignment="1">
      <alignment horizontal="right"/>
    </xf>
    <xf numFmtId="3" fontId="9" fillId="0" borderId="0" xfId="7" applyNumberFormat="1" applyFont="1" applyBorder="1"/>
    <xf numFmtId="0" fontId="5" fillId="0" borderId="0" xfId="7" applyFont="1" applyFill="1" applyBorder="1" applyAlignment="1">
      <alignment horizontal="center"/>
    </xf>
    <xf numFmtId="3" fontId="6" fillId="0" borderId="0" xfId="7" applyNumberFormat="1" applyFont="1" applyFill="1" applyBorder="1" applyAlignment="1">
      <alignment horizontal="right"/>
    </xf>
    <xf numFmtId="9" fontId="9" fillId="0" borderId="0" xfId="6" applyFont="1" applyFill="1" applyBorder="1"/>
    <xf numFmtId="9" fontId="9" fillId="0" borderId="0" xfId="6" applyFont="1"/>
    <xf numFmtId="0" fontId="25" fillId="0" borderId="0" xfId="7" applyFont="1" applyFill="1" applyBorder="1" applyAlignment="1">
      <alignment horizontal="center"/>
    </xf>
    <xf numFmtId="3" fontId="26" fillId="0" borderId="0" xfId="7" applyNumberFormat="1" applyFont="1" applyFill="1" applyBorder="1" applyAlignment="1">
      <alignment horizontal="right"/>
    </xf>
    <xf numFmtId="0" fontId="27" fillId="4" borderId="4" xfId="7" applyFont="1" applyFill="1" applyBorder="1" applyAlignment="1">
      <alignment horizontal="center"/>
    </xf>
    <xf numFmtId="164" fontId="26" fillId="4" borderId="7" xfId="5" applyNumberFormat="1" applyFont="1" applyFill="1" applyBorder="1" applyAlignment="1">
      <alignment horizontal="right"/>
    </xf>
    <xf numFmtId="164" fontId="26" fillId="4" borderId="4" xfId="5" applyNumberFormat="1" applyFont="1" applyFill="1" applyBorder="1" applyAlignment="1">
      <alignment horizontal="right"/>
    </xf>
    <xf numFmtId="164" fontId="26" fillId="4" borderId="0" xfId="5" applyNumberFormat="1" applyFont="1" applyFill="1" applyBorder="1" applyAlignment="1">
      <alignment horizontal="right"/>
    </xf>
    <xf numFmtId="3" fontId="9" fillId="0" borderId="0" xfId="7" applyNumberFormat="1" applyFont="1" applyFill="1" applyBorder="1"/>
    <xf numFmtId="164" fontId="13" fillId="0" borderId="7" xfId="5" applyNumberFormat="1" applyFont="1" applyBorder="1" applyAlignment="1">
      <alignment horizontal="right"/>
    </xf>
    <xf numFmtId="164" fontId="13" fillId="0" borderId="4" xfId="5" applyNumberFormat="1" applyFont="1" applyBorder="1" applyAlignment="1">
      <alignment horizontal="right"/>
    </xf>
    <xf numFmtId="164" fontId="13" fillId="0" borderId="0" xfId="5" applyNumberFormat="1" applyFont="1" applyBorder="1" applyAlignment="1">
      <alignment horizontal="right"/>
    </xf>
    <xf numFmtId="3" fontId="13" fillId="0" borderId="7" xfId="7" applyNumberFormat="1" applyFont="1" applyBorder="1" applyAlignment="1">
      <alignment horizontal="right"/>
    </xf>
    <xf numFmtId="3" fontId="13" fillId="0" borderId="4" xfId="7" applyNumberFormat="1" applyFont="1" applyBorder="1" applyAlignment="1">
      <alignment horizontal="right"/>
    </xf>
    <xf numFmtId="3" fontId="13" fillId="0" borderId="0" xfId="7" applyNumberFormat="1" applyFont="1" applyBorder="1" applyAlignment="1">
      <alignment horizontal="right"/>
    </xf>
    <xf numFmtId="164" fontId="6" fillId="0" borderId="7" xfId="5" applyNumberFormat="1" applyFont="1" applyBorder="1" applyAlignment="1"/>
    <xf numFmtId="0" fontId="9" fillId="0" borderId="4" xfId="7" applyFont="1" applyFill="1" applyBorder="1"/>
    <xf numFmtId="164" fontId="9" fillId="0" borderId="7" xfId="5" applyNumberFormat="1" applyFont="1" applyFill="1" applyBorder="1" applyAlignment="1">
      <alignment horizontal="right"/>
    </xf>
    <xf numFmtId="164" fontId="9" fillId="0" borderId="4" xfId="5" applyNumberFormat="1" applyFont="1" applyFill="1" applyBorder="1" applyAlignment="1">
      <alignment horizontal="right"/>
    </xf>
    <xf numFmtId="164" fontId="9" fillId="0" borderId="0" xfId="5" applyNumberFormat="1" applyFont="1" applyFill="1" applyBorder="1" applyAlignment="1">
      <alignment horizontal="right"/>
    </xf>
    <xf numFmtId="0" fontId="28" fillId="0" borderId="0" xfId="7" applyFont="1" applyFill="1" applyBorder="1" applyAlignment="1">
      <alignment horizontal="center"/>
    </xf>
    <xf numFmtId="3" fontId="29" fillId="0" borderId="0" xfId="7" applyNumberFormat="1" applyFont="1" applyFill="1" applyBorder="1" applyAlignment="1">
      <alignment horizontal="right"/>
    </xf>
    <xf numFmtId="0" fontId="9" fillId="0" borderId="0" xfId="7" applyFont="1" applyFill="1"/>
    <xf numFmtId="0" fontId="24" fillId="0" borderId="4" xfId="7" applyFont="1" applyBorder="1" applyAlignment="1">
      <alignment horizontal="left" vertical="center"/>
    </xf>
    <xf numFmtId="164" fontId="26" fillId="0" borderId="7" xfId="5" applyNumberFormat="1" applyFont="1" applyFill="1" applyBorder="1" applyAlignment="1">
      <alignment horizontal="right" vertical="center"/>
    </xf>
    <xf numFmtId="164" fontId="26" fillId="0" borderId="4" xfId="5" applyNumberFormat="1" applyFont="1" applyFill="1" applyBorder="1" applyAlignment="1">
      <alignment horizontal="right" vertical="center"/>
    </xf>
    <xf numFmtId="164" fontId="26" fillId="0" borderId="0" xfId="5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center"/>
    </xf>
    <xf numFmtId="1" fontId="9" fillId="0" borderId="0" xfId="7" applyNumberFormat="1" applyFont="1" applyFill="1" applyBorder="1"/>
    <xf numFmtId="0" fontId="30" fillId="0" borderId="4" xfId="7" applyFont="1" applyBorder="1" applyAlignment="1">
      <alignment horizontal="left"/>
    </xf>
    <xf numFmtId="3" fontId="31" fillId="0" borderId="7" xfId="7" applyNumberFormat="1" applyFont="1" applyBorder="1" applyAlignment="1">
      <alignment horizontal="right"/>
    </xf>
    <xf numFmtId="3" fontId="31" fillId="0" borderId="4" xfId="7" applyNumberFormat="1" applyFont="1" applyBorder="1" applyAlignment="1">
      <alignment horizontal="right"/>
    </xf>
    <xf numFmtId="3" fontId="31" fillId="0" borderId="0" xfId="7" applyNumberFormat="1" applyFont="1" applyBorder="1" applyAlignment="1">
      <alignment horizontal="right"/>
    </xf>
    <xf numFmtId="0" fontId="32" fillId="0" borderId="4" xfId="7" applyFont="1" applyBorder="1" applyAlignment="1">
      <alignment horizontal="center"/>
    </xf>
    <xf numFmtId="164" fontId="33" fillId="0" borderId="7" xfId="5" applyNumberFormat="1" applyFont="1" applyBorder="1" applyAlignment="1">
      <alignment horizontal="right"/>
    </xf>
    <xf numFmtId="164" fontId="33" fillId="0" borderId="4" xfId="5" applyNumberFormat="1" applyFont="1" applyBorder="1" applyAlignment="1">
      <alignment horizontal="right"/>
    </xf>
    <xf numFmtId="164" fontId="33" fillId="0" borderId="0" xfId="5" applyNumberFormat="1" applyFont="1" applyBorder="1" applyAlignment="1">
      <alignment horizontal="right"/>
    </xf>
    <xf numFmtId="0" fontId="34" fillId="4" borderId="4" xfId="7" applyFont="1" applyFill="1" applyBorder="1" applyAlignment="1">
      <alignment horizontal="center"/>
    </xf>
    <xf numFmtId="164" fontId="35" fillId="4" borderId="7" xfId="5" applyNumberFormat="1" applyFont="1" applyFill="1" applyBorder="1" applyAlignment="1">
      <alignment horizontal="right"/>
    </xf>
    <xf numFmtId="164" fontId="35" fillId="4" borderId="4" xfId="5" applyNumberFormat="1" applyFont="1" applyFill="1" applyBorder="1" applyAlignment="1">
      <alignment horizontal="right"/>
    </xf>
    <xf numFmtId="164" fontId="35" fillId="4" borderId="0" xfId="5" applyNumberFormat="1" applyFont="1" applyFill="1" applyBorder="1" applyAlignment="1">
      <alignment horizontal="right"/>
    </xf>
    <xf numFmtId="0" fontId="36" fillId="0" borderId="4" xfId="7" applyFont="1" applyBorder="1" applyAlignment="1">
      <alignment horizontal="left" vertical="center"/>
    </xf>
    <xf numFmtId="0" fontId="6" fillId="0" borderId="7" xfId="7" applyFont="1" applyBorder="1" applyAlignment="1">
      <alignment horizontal="right"/>
    </xf>
    <xf numFmtId="3" fontId="6" fillId="0" borderId="4" xfId="7" applyNumberFormat="1" applyFont="1" applyBorder="1" applyAlignment="1">
      <alignment horizontal="right"/>
    </xf>
    <xf numFmtId="3" fontId="6" fillId="0" borderId="0" xfId="7" applyNumberFormat="1" applyFont="1" applyBorder="1" applyAlignment="1">
      <alignment horizontal="right"/>
    </xf>
    <xf numFmtId="0" fontId="37" fillId="0" borderId="0" xfId="7" applyFont="1" applyFill="1" applyBorder="1" applyAlignment="1">
      <alignment horizontal="left"/>
    </xf>
    <xf numFmtId="3" fontId="22" fillId="0" borderId="0" xfId="7" applyNumberFormat="1" applyFont="1" applyFill="1" applyBorder="1" applyAlignment="1">
      <alignment horizontal="right"/>
    </xf>
    <xf numFmtId="0" fontId="6" fillId="0" borderId="4" xfId="7" applyFont="1" applyBorder="1" applyAlignment="1">
      <alignment horizontal="center" vertical="center"/>
    </xf>
    <xf numFmtId="164" fontId="6" fillId="0" borderId="7" xfId="5" applyNumberFormat="1" applyFont="1" applyBorder="1" applyAlignment="1">
      <alignment horizontal="right" vertical="center"/>
    </xf>
    <xf numFmtId="164" fontId="6" fillId="0" borderId="4" xfId="5" applyNumberFormat="1" applyFont="1" applyBorder="1" applyAlignment="1">
      <alignment horizontal="right" vertical="center"/>
    </xf>
    <xf numFmtId="164" fontId="6" fillId="0" borderId="0" xfId="5" applyNumberFormat="1" applyFont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/>
    </xf>
    <xf numFmtId="43" fontId="9" fillId="0" borderId="0" xfId="5" applyFont="1" applyFill="1" applyBorder="1" applyAlignment="1">
      <alignment horizontal="right"/>
    </xf>
    <xf numFmtId="0" fontId="25" fillId="4" borderId="4" xfId="7" applyFont="1" applyFill="1" applyBorder="1" applyAlignment="1">
      <alignment horizontal="center" vertical="center"/>
    </xf>
    <xf numFmtId="164" fontId="25" fillId="4" borderId="7" xfId="5" applyNumberFormat="1" applyFont="1" applyFill="1" applyBorder="1" applyAlignment="1">
      <alignment horizontal="right" vertical="center"/>
    </xf>
    <xf numFmtId="164" fontId="26" fillId="4" borderId="0" xfId="5" applyNumberFormat="1" applyFont="1" applyFill="1" applyBorder="1" applyAlignment="1">
      <alignment horizontal="right" vertical="center"/>
    </xf>
    <xf numFmtId="3" fontId="22" fillId="0" borderId="0" xfId="7" applyNumberFormat="1" applyFont="1" applyFill="1" applyBorder="1"/>
    <xf numFmtId="3" fontId="27" fillId="0" borderId="10" xfId="7" applyNumberFormat="1" applyFont="1" applyFill="1" applyBorder="1" applyAlignment="1">
      <alignment horizontal="center"/>
    </xf>
    <xf numFmtId="0" fontId="9" fillId="0" borderId="13" xfId="7" applyFont="1" applyBorder="1"/>
    <xf numFmtId="0" fontId="9" fillId="0" borderId="10" xfId="7" applyFont="1" applyBorder="1"/>
    <xf numFmtId="0" fontId="5" fillId="0" borderId="0" xfId="7" applyFont="1" applyBorder="1" applyAlignment="1">
      <alignment horizontal="left" vertical="top"/>
    </xf>
    <xf numFmtId="0" fontId="9" fillId="0" borderId="12" xfId="7" applyFont="1" applyBorder="1"/>
    <xf numFmtId="0" fontId="9" fillId="0" borderId="0" xfId="7" applyFont="1" applyFill="1" applyBorder="1" applyAlignment="1">
      <alignment horizontal="right"/>
    </xf>
    <xf numFmtId="3" fontId="28" fillId="0" borderId="0" xfId="7" applyNumberFormat="1" applyFont="1" applyFill="1" applyBorder="1" applyAlignment="1">
      <alignment horizontal="right"/>
    </xf>
    <xf numFmtId="0" fontId="40" fillId="0" borderId="0" xfId="7" applyFont="1" applyBorder="1" applyAlignment="1">
      <alignment wrapText="1"/>
    </xf>
    <xf numFmtId="3" fontId="9" fillId="0" borderId="10" xfId="7" applyNumberFormat="1" applyFont="1" applyBorder="1" applyAlignment="1">
      <alignment horizontal="left"/>
    </xf>
    <xf numFmtId="3" fontId="10" fillId="0" borderId="10" xfId="7" applyNumberFormat="1" applyFont="1" applyBorder="1" applyAlignment="1">
      <alignment horizontal="left"/>
    </xf>
    <xf numFmtId="3" fontId="9" fillId="0" borderId="10" xfId="7" applyNumberFormat="1" applyFont="1" applyBorder="1" applyAlignment="1">
      <alignment horizontal="center"/>
    </xf>
    <xf numFmtId="0" fontId="9" fillId="0" borderId="3" xfId="7" applyFont="1" applyBorder="1"/>
    <xf numFmtId="0" fontId="39" fillId="0" borderId="12" xfId="7" applyFont="1" applyBorder="1" applyAlignment="1">
      <alignment horizontal="center"/>
    </xf>
    <xf numFmtId="3" fontId="10" fillId="0" borderId="5" xfId="7" applyNumberFormat="1" applyFont="1" applyBorder="1" applyAlignment="1">
      <alignment horizontal="center"/>
    </xf>
    <xf numFmtId="3" fontId="10" fillId="0" borderId="12" xfId="7" applyNumberFormat="1" applyFont="1" applyBorder="1" applyAlignment="1">
      <alignment horizontal="center"/>
    </xf>
    <xf numFmtId="3" fontId="10" fillId="0" borderId="9" xfId="7" applyNumberFormat="1" applyFont="1" applyBorder="1" applyAlignment="1">
      <alignment horizontal="center"/>
    </xf>
    <xf numFmtId="3" fontId="10" fillId="0" borderId="10" xfId="7" applyNumberFormat="1" applyFont="1" applyBorder="1" applyAlignment="1">
      <alignment horizontal="center"/>
    </xf>
    <xf numFmtId="0" fontId="5" fillId="0" borderId="0" xfId="7" applyFont="1" applyAlignment="1">
      <alignment horizontal="center" vertical="center"/>
    </xf>
    <xf numFmtId="3" fontId="39" fillId="0" borderId="7" xfId="7" applyNumberFormat="1" applyFont="1" applyBorder="1" applyAlignment="1">
      <alignment horizontal="center"/>
    </xf>
    <xf numFmtId="3" fontId="39" fillId="0" borderId="4" xfId="7" applyNumberFormat="1" applyFont="1" applyBorder="1" applyAlignment="1">
      <alignment horizontal="center"/>
    </xf>
    <xf numFmtId="3" fontId="39" fillId="0" borderId="0" xfId="7" applyNumberFormat="1" applyFont="1" applyBorder="1" applyAlignment="1">
      <alignment horizontal="center"/>
    </xf>
    <xf numFmtId="3" fontId="39" fillId="0" borderId="7" xfId="7" applyNumberFormat="1" applyFont="1" applyBorder="1" applyAlignment="1">
      <alignment horizontal="center" vertical="center"/>
    </xf>
    <xf numFmtId="3" fontId="39" fillId="0" borderId="4" xfId="7" applyNumberFormat="1" applyFont="1" applyBorder="1" applyAlignment="1">
      <alignment horizontal="center" vertical="center"/>
    </xf>
    <xf numFmtId="3" fontId="39" fillId="0" borderId="0" xfId="7" applyNumberFormat="1" applyFont="1" applyBorder="1" applyAlignment="1">
      <alignment horizontal="center" vertical="center"/>
    </xf>
    <xf numFmtId="0" fontId="27" fillId="3" borderId="10" xfId="7" applyFont="1" applyFill="1" applyBorder="1" applyAlignment="1">
      <alignment horizontal="center"/>
    </xf>
    <xf numFmtId="3" fontId="27" fillId="3" borderId="13" xfId="7" applyNumberFormat="1" applyFont="1" applyFill="1" applyBorder="1" applyAlignment="1">
      <alignment horizontal="center"/>
    </xf>
    <xf numFmtId="3" fontId="27" fillId="3" borderId="8" xfId="7" applyNumberFormat="1" applyFont="1" applyFill="1" applyBorder="1" applyAlignment="1">
      <alignment horizontal="center"/>
    </xf>
    <xf numFmtId="3" fontId="27" fillId="3" borderId="10" xfId="7" applyNumberFormat="1" applyFont="1" applyFill="1" applyBorder="1" applyAlignment="1">
      <alignment horizontal="center"/>
    </xf>
    <xf numFmtId="0" fontId="23" fillId="0" borderId="0" xfId="7" applyFont="1" applyBorder="1" applyAlignment="1">
      <alignment horizontal="left"/>
    </xf>
    <xf numFmtId="3" fontId="11" fillId="0" borderId="0" xfId="7" applyNumberFormat="1" applyFont="1"/>
    <xf numFmtId="3" fontId="11" fillId="0" borderId="0" xfId="7" applyNumberFormat="1" applyFont="1" applyBorder="1"/>
    <xf numFmtId="3" fontId="11" fillId="0" borderId="0" xfId="7" applyNumberFormat="1" applyFont="1" applyAlignment="1">
      <alignment horizontal="left"/>
    </xf>
    <xf numFmtId="0" fontId="13" fillId="0" borderId="0" xfId="7" quotePrefix="1" applyFont="1" applyBorder="1" applyAlignment="1">
      <alignment horizontal="center"/>
    </xf>
    <xf numFmtId="14" fontId="11" fillId="0" borderId="0" xfId="7" quotePrefix="1" applyNumberFormat="1" applyFont="1" applyAlignment="1">
      <alignment horizontal="left"/>
    </xf>
    <xf numFmtId="14" fontId="13" fillId="0" borderId="0" xfId="7" quotePrefix="1" applyNumberFormat="1" applyFont="1" applyAlignment="1">
      <alignment horizontal="left"/>
    </xf>
    <xf numFmtId="3" fontId="42" fillId="0" borderId="0" xfId="7" applyNumberFormat="1" applyFont="1" applyBorder="1"/>
    <xf numFmtId="3" fontId="6" fillId="0" borderId="0" xfId="7" quotePrefix="1" applyNumberFormat="1" applyFont="1" applyBorder="1" applyAlignment="1">
      <alignment horizontal="left"/>
    </xf>
    <xf numFmtId="3" fontId="6" fillId="0" borderId="0" xfId="7" applyNumberFormat="1" applyFont="1" applyAlignment="1">
      <alignment horizontal="left"/>
    </xf>
    <xf numFmtId="0" fontId="43" fillId="0" borderId="11" xfId="7" applyNumberFormat="1" applyFont="1" applyBorder="1" applyAlignment="1">
      <alignment horizontal="center"/>
    </xf>
    <xf numFmtId="0" fontId="43" fillId="0" borderId="5" xfId="7" applyNumberFormat="1" applyFont="1" applyBorder="1" applyAlignment="1">
      <alignment horizontal="center"/>
    </xf>
    <xf numFmtId="3" fontId="43" fillId="0" borderId="12" xfId="7" applyNumberFormat="1" applyFont="1" applyBorder="1" applyAlignment="1">
      <alignment horizontal="center"/>
    </xf>
    <xf numFmtId="3" fontId="43" fillId="0" borderId="7" xfId="7" applyNumberFormat="1" applyFont="1" applyBorder="1" applyAlignment="1">
      <alignment horizontal="center"/>
    </xf>
    <xf numFmtId="3" fontId="43" fillId="0" borderId="6" xfId="7" applyNumberFormat="1" applyFont="1" applyBorder="1" applyAlignment="1">
      <alignment horizontal="center"/>
    </xf>
    <xf numFmtId="3" fontId="43" fillId="0" borderId="0" xfId="7" applyNumberFormat="1" applyFont="1" applyBorder="1" applyAlignment="1">
      <alignment horizontal="center"/>
    </xf>
    <xf numFmtId="3" fontId="43" fillId="0" borderId="13" xfId="7" applyNumberFormat="1" applyFont="1" applyBorder="1" applyAlignment="1">
      <alignment horizontal="left" indent="5"/>
    </xf>
    <xf numFmtId="3" fontId="43" fillId="0" borderId="9" xfId="7" applyNumberFormat="1" applyFont="1" applyBorder="1" applyAlignment="1">
      <alignment horizontal="left" indent="5"/>
    </xf>
    <xf numFmtId="3" fontId="21" fillId="0" borderId="9" xfId="7" applyNumberFormat="1" applyFont="1" applyBorder="1" applyAlignment="1">
      <alignment horizontal="left" indent="5"/>
    </xf>
    <xf numFmtId="3" fontId="43" fillId="0" borderId="10" xfId="7" applyNumberFormat="1" applyFont="1" applyBorder="1" applyAlignment="1">
      <alignment horizontal="center"/>
    </xf>
    <xf numFmtId="0" fontId="6" fillId="0" borderId="4" xfId="7" applyFont="1" applyBorder="1"/>
    <xf numFmtId="3" fontId="5" fillId="0" borderId="11" xfId="7" applyNumberFormat="1" applyFont="1" applyBorder="1" applyAlignment="1">
      <alignment horizontal="left" indent="5"/>
    </xf>
    <xf numFmtId="3" fontId="5" fillId="0" borderId="0" xfId="7" applyNumberFormat="1" applyFont="1" applyBorder="1" applyAlignment="1">
      <alignment horizontal="left" indent="5"/>
    </xf>
    <xf numFmtId="3" fontId="5" fillId="0" borderId="12" xfId="7" applyNumberFormat="1" applyFont="1" applyBorder="1" applyAlignment="1">
      <alignment horizontal="left" indent="5"/>
    </xf>
    <xf numFmtId="0" fontId="6" fillId="0" borderId="4" xfId="7" applyFont="1" applyBorder="1" applyAlignment="1">
      <alignment horizontal="center"/>
    </xf>
    <xf numFmtId="3" fontId="5" fillId="0" borderId="7" xfId="7" applyNumberFormat="1" applyFont="1" applyBorder="1" applyAlignment="1">
      <alignment horizontal="center"/>
    </xf>
    <xf numFmtId="3" fontId="5" fillId="0" borderId="0" xfId="7" applyNumberFormat="1" applyFont="1" applyBorder="1" applyAlignment="1">
      <alignment horizontal="center"/>
    </xf>
    <xf numFmtId="0" fontId="36" fillId="0" borderId="4" xfId="7" applyFont="1" applyBorder="1" applyAlignment="1">
      <alignment horizontal="center"/>
    </xf>
    <xf numFmtId="0" fontId="6" fillId="0" borderId="0" xfId="7" applyFont="1" applyBorder="1" applyAlignment="1">
      <alignment horizontal="right"/>
    </xf>
    <xf numFmtId="3" fontId="6" fillId="0" borderId="7" xfId="7" applyNumberFormat="1" applyFont="1" applyBorder="1" applyAlignment="1">
      <alignment horizontal="right"/>
    </xf>
    <xf numFmtId="3" fontId="6" fillId="0" borderId="7" xfId="7" applyNumberFormat="1" applyFont="1" applyFill="1" applyBorder="1" applyAlignment="1">
      <alignment horizontal="center"/>
    </xf>
    <xf numFmtId="1" fontId="6" fillId="0" borderId="0" xfId="7" applyNumberFormat="1" applyFont="1" applyFill="1" applyBorder="1" applyAlignment="1">
      <alignment horizontal="center"/>
    </xf>
    <xf numFmtId="0" fontId="33" fillId="0" borderId="4" xfId="7" applyFont="1" applyBorder="1" applyAlignment="1">
      <alignment horizontal="center"/>
    </xf>
    <xf numFmtId="3" fontId="33" fillId="0" borderId="7" xfId="7" applyNumberFormat="1" applyFont="1" applyFill="1" applyBorder="1" applyAlignment="1">
      <alignment horizontal="center"/>
    </xf>
    <xf numFmtId="1" fontId="33" fillId="0" borderId="0" xfId="7" applyNumberFormat="1" applyFont="1" applyFill="1" applyBorder="1" applyAlignment="1">
      <alignment horizontal="center"/>
    </xf>
    <xf numFmtId="0" fontId="44" fillId="4" borderId="4" xfId="7" applyFont="1" applyFill="1" applyBorder="1" applyAlignment="1">
      <alignment horizontal="center"/>
    </xf>
    <xf numFmtId="3" fontId="45" fillId="4" borderId="7" xfId="7" applyNumberFormat="1" applyFont="1" applyFill="1" applyBorder="1" applyAlignment="1">
      <alignment horizontal="center"/>
    </xf>
    <xf numFmtId="1" fontId="45" fillId="4" borderId="0" xfId="7" applyNumberFormat="1" applyFont="1" applyFill="1" applyBorder="1" applyAlignment="1">
      <alignment horizontal="center"/>
    </xf>
    <xf numFmtId="0" fontId="36" fillId="0" borderId="4" xfId="7" applyFont="1" applyBorder="1" applyAlignment="1">
      <alignment horizontal="left"/>
    </xf>
    <xf numFmtId="0" fontId="6" fillId="0" borderId="7" xfId="7" applyFont="1" applyBorder="1" applyAlignment="1">
      <alignment horizontal="center"/>
    </xf>
    <xf numFmtId="3" fontId="6" fillId="0" borderId="0" xfId="7" applyNumberFormat="1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1" fontId="6" fillId="0" borderId="0" xfId="7" applyNumberFormat="1" applyFont="1" applyBorder="1" applyAlignment="1">
      <alignment horizontal="center"/>
    </xf>
    <xf numFmtId="0" fontId="46" fillId="0" borderId="1" xfId="7" applyFont="1" applyBorder="1"/>
    <xf numFmtId="0" fontId="46" fillId="0" borderId="11" xfId="7" applyFont="1" applyBorder="1"/>
    <xf numFmtId="3" fontId="46" fillId="0" borderId="12" xfId="7" applyNumberFormat="1" applyFont="1" applyBorder="1"/>
    <xf numFmtId="0" fontId="46" fillId="0" borderId="12" xfId="7" applyFont="1" applyBorder="1"/>
    <xf numFmtId="0" fontId="6" fillId="0" borderId="0" xfId="7" applyFont="1"/>
    <xf numFmtId="0" fontId="9" fillId="0" borderId="0" xfId="7" applyFont="1" applyBorder="1" applyAlignment="1">
      <alignment horizontal="center"/>
    </xf>
    <xf numFmtId="0" fontId="22" fillId="0" borderId="0" xfId="7" applyFont="1" applyBorder="1" applyAlignment="1">
      <alignment horizontal="center"/>
    </xf>
    <xf numFmtId="3" fontId="11" fillId="0" borderId="0" xfId="7" applyNumberFormat="1" applyFont="1" applyBorder="1" applyAlignment="1">
      <alignment horizontal="left"/>
    </xf>
    <xf numFmtId="0" fontId="22" fillId="0" borderId="0" xfId="7" quotePrefix="1" applyFont="1" applyBorder="1" applyAlignment="1">
      <alignment horizontal="left"/>
    </xf>
    <xf numFmtId="3" fontId="6" fillId="0" borderId="0" xfId="7" applyNumberFormat="1" applyFont="1" applyFill="1" applyAlignment="1">
      <alignment horizontal="left"/>
    </xf>
    <xf numFmtId="3" fontId="21" fillId="0" borderId="0" xfId="7" applyNumberFormat="1" applyFont="1" applyAlignment="1">
      <alignment horizontal="left"/>
    </xf>
    <xf numFmtId="3" fontId="21" fillId="0" borderId="0" xfId="7" applyNumberFormat="1" applyFont="1" applyBorder="1" applyAlignment="1">
      <alignment horizontal="left"/>
    </xf>
    <xf numFmtId="0" fontId="42" fillId="0" borderId="0" xfId="7" quotePrefix="1" applyFont="1" applyAlignment="1">
      <alignment horizontal="left"/>
    </xf>
    <xf numFmtId="0" fontId="42" fillId="0" borderId="0" xfId="7" applyFont="1" applyBorder="1" applyAlignment="1">
      <alignment horizontal="left"/>
    </xf>
    <xf numFmtId="3" fontId="9" fillId="0" borderId="0" xfId="7" quotePrefix="1" applyNumberFormat="1" applyFont="1" applyAlignment="1">
      <alignment horizontal="left"/>
    </xf>
    <xf numFmtId="3" fontId="9" fillId="0" borderId="12" xfId="7" applyNumberFormat="1" applyFont="1" applyBorder="1"/>
    <xf numFmtId="3" fontId="9" fillId="0" borderId="11" xfId="7" applyNumberFormat="1" applyFont="1" applyBorder="1"/>
    <xf numFmtId="3" fontId="9" fillId="0" borderId="1" xfId="7" applyNumberFormat="1" applyFont="1" applyBorder="1"/>
    <xf numFmtId="3" fontId="43" fillId="0" borderId="0" xfId="7" applyNumberFormat="1" applyFont="1" applyBorder="1" applyAlignment="1">
      <alignment horizontal="left"/>
    </xf>
    <xf numFmtId="3" fontId="5" fillId="0" borderId="4" xfId="7" applyNumberFormat="1" applyFont="1" applyBorder="1" applyAlignment="1">
      <alignment horizontal="center"/>
    </xf>
    <xf numFmtId="3" fontId="22" fillId="0" borderId="0" xfId="7" applyNumberFormat="1" applyFont="1" applyBorder="1" applyAlignment="1">
      <alignment horizontal="left"/>
    </xf>
    <xf numFmtId="3" fontId="43" fillId="0" borderId="7" xfId="7" applyNumberFormat="1" applyFont="1" applyBorder="1" applyAlignment="1">
      <alignment horizontal="left"/>
    </xf>
    <xf numFmtId="3" fontId="9" fillId="0" borderId="10" xfId="7" quotePrefix="1" applyNumberFormat="1" applyFont="1" applyBorder="1" applyAlignment="1">
      <alignment horizontal="center" vertical="top"/>
    </xf>
    <xf numFmtId="3" fontId="9" fillId="0" borderId="8" xfId="7" applyNumberFormat="1" applyFont="1" applyBorder="1" applyAlignment="1">
      <alignment horizontal="center"/>
    </xf>
    <xf numFmtId="3" fontId="22" fillId="0" borderId="13" xfId="7" applyNumberFormat="1" applyFont="1" applyBorder="1" applyAlignment="1">
      <alignment horizontal="left"/>
    </xf>
    <xf numFmtId="3" fontId="9" fillId="0" borderId="4" xfId="7" applyNumberFormat="1" applyFont="1" applyBorder="1" applyAlignment="1">
      <alignment horizontal="center"/>
    </xf>
    <xf numFmtId="3" fontId="9" fillId="0" borderId="6" xfId="7" applyNumberFormat="1" applyFont="1" applyBorder="1" applyAlignment="1">
      <alignment horizontal="center"/>
    </xf>
    <xf numFmtId="3" fontId="9" fillId="0" borderId="9" xfId="7" applyNumberFormat="1" applyFont="1" applyBorder="1" applyAlignment="1">
      <alignment horizontal="center" vertical="top"/>
    </xf>
    <xf numFmtId="3" fontId="9" fillId="0" borderId="9" xfId="7" applyNumberFormat="1" applyFont="1" applyBorder="1" applyAlignment="1">
      <alignment horizontal="center"/>
    </xf>
    <xf numFmtId="3" fontId="9" fillId="0" borderId="0" xfId="7" applyNumberFormat="1" applyFont="1" applyBorder="1" applyAlignment="1">
      <alignment horizontal="center" vertical="top"/>
    </xf>
    <xf numFmtId="0" fontId="9" fillId="0" borderId="11" xfId="7" applyFont="1" applyBorder="1"/>
    <xf numFmtId="0" fontId="9" fillId="0" borderId="12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>
      <alignment horizontal="right"/>
    </xf>
    <xf numFmtId="0" fontId="9" fillId="0" borderId="7" xfId="7" applyFont="1" applyBorder="1"/>
    <xf numFmtId="0" fontId="9" fillId="0" borderId="4" xfId="7" applyFont="1" applyBorder="1" applyAlignment="1">
      <alignment horizontal="right"/>
    </xf>
    <xf numFmtId="0" fontId="48" fillId="0" borderId="7" xfId="7" applyFont="1" applyBorder="1"/>
    <xf numFmtId="164" fontId="9" fillId="0" borderId="0" xfId="5" applyNumberFormat="1" applyFont="1" applyBorder="1" applyAlignment="1">
      <alignment horizontal="right"/>
    </xf>
    <xf numFmtId="164" fontId="9" fillId="0" borderId="4" xfId="5" applyNumberFormat="1" applyFont="1" applyBorder="1" applyAlignment="1">
      <alignment horizontal="right"/>
    </xf>
    <xf numFmtId="3" fontId="42" fillId="0" borderId="0" xfId="7" applyNumberFormat="1" applyFont="1" applyBorder="1" applyAlignment="1">
      <alignment horizontal="right"/>
    </xf>
    <xf numFmtId="3" fontId="9" fillId="0" borderId="0" xfId="7" applyNumberFormat="1" applyFont="1" applyBorder="1" applyAlignment="1">
      <alignment horizontal="right"/>
    </xf>
    <xf numFmtId="0" fontId="28" fillId="4" borderId="7" xfId="7" applyFont="1" applyFill="1" applyBorder="1"/>
    <xf numFmtId="164" fontId="49" fillId="5" borderId="0" xfId="5" applyNumberFormat="1" applyFont="1" applyFill="1" applyBorder="1" applyAlignment="1">
      <alignment horizontal="right"/>
    </xf>
    <xf numFmtId="164" fontId="49" fillId="5" borderId="4" xfId="5" applyNumberFormat="1" applyFont="1" applyFill="1" applyBorder="1" applyAlignment="1">
      <alignment horizontal="right"/>
    </xf>
    <xf numFmtId="3" fontId="28" fillId="4" borderId="0" xfId="7" applyNumberFormat="1" applyFont="1" applyFill="1" applyBorder="1"/>
    <xf numFmtId="0" fontId="22" fillId="0" borderId="0" xfId="7" applyFont="1" applyBorder="1"/>
    <xf numFmtId="0" fontId="22" fillId="0" borderId="0" xfId="7" applyFont="1"/>
    <xf numFmtId="9" fontId="42" fillId="0" borderId="0" xfId="6" applyFont="1" applyBorder="1" applyAlignment="1">
      <alignment horizontal="right"/>
    </xf>
    <xf numFmtId="0" fontId="28" fillId="4" borderId="13" xfId="7" applyFont="1" applyFill="1" applyBorder="1"/>
    <xf numFmtId="0" fontId="9" fillId="0" borderId="0" xfId="7" applyFont="1" applyBorder="1" applyAlignment="1">
      <alignment horizontal="left" wrapText="1"/>
    </xf>
    <xf numFmtId="0" fontId="9" fillId="0" borderId="0" xfId="7" quotePrefix="1" applyFont="1" applyBorder="1" applyAlignment="1">
      <alignment horizontal="left"/>
    </xf>
    <xf numFmtId="0" fontId="9" fillId="0" borderId="0" xfId="7" applyFont="1" applyAlignment="1">
      <alignment horizontal="center"/>
    </xf>
    <xf numFmtId="0" fontId="9" fillId="0" borderId="0" xfId="7" applyFont="1" applyAlignment="1">
      <alignment vertical="center"/>
    </xf>
    <xf numFmtId="0" fontId="21" fillId="0" borderId="0" xfId="7" quotePrefix="1" applyFont="1" applyBorder="1" applyAlignment="1">
      <alignment horizontal="left"/>
    </xf>
    <xf numFmtId="3" fontId="13" fillId="0" borderId="0" xfId="7" applyNumberFormat="1" applyFont="1"/>
    <xf numFmtId="3" fontId="13" fillId="0" borderId="0" xfId="7" quotePrefix="1" applyNumberFormat="1" applyFont="1" applyAlignment="1">
      <alignment horizontal="left"/>
    </xf>
    <xf numFmtId="0" fontId="5" fillId="0" borderId="0" xfId="7" applyFont="1" applyBorder="1"/>
    <xf numFmtId="0" fontId="5" fillId="0" borderId="0" xfId="7" applyFont="1"/>
    <xf numFmtId="3" fontId="11" fillId="0" borderId="0" xfId="7" applyNumberFormat="1" applyFont="1" applyAlignment="1">
      <alignment horizontal="center"/>
    </xf>
    <xf numFmtId="0" fontId="43" fillId="0" borderId="0" xfId="7" applyFont="1" applyBorder="1"/>
    <xf numFmtId="0" fontId="50" fillId="0" borderId="0" xfId="7" applyFont="1" applyAlignment="1">
      <alignment horizontal="center" vertical="top" wrapText="1"/>
    </xf>
    <xf numFmtId="0" fontId="51" fillId="0" borderId="0" xfId="7" applyFont="1"/>
    <xf numFmtId="0" fontId="11" fillId="0" borderId="0" xfId="7" applyFont="1" applyAlignment="1">
      <alignment vertical="center" wrapText="1"/>
    </xf>
    <xf numFmtId="0" fontId="3" fillId="0" borderId="0" xfId="7" applyFont="1" applyBorder="1"/>
    <xf numFmtId="3" fontId="10" fillId="0" borderId="0" xfId="7" applyNumberFormat="1" applyFont="1" applyAlignment="1">
      <alignment horizontal="left"/>
    </xf>
    <xf numFmtId="14" fontId="13" fillId="0" borderId="0" xfId="7" applyNumberFormat="1" applyFont="1" applyAlignment="1">
      <alignment horizontal="left"/>
    </xf>
    <xf numFmtId="0" fontId="3" fillId="0" borderId="0" xfId="7" applyFont="1"/>
    <xf numFmtId="1" fontId="21" fillId="0" borderId="0" xfId="7" applyNumberFormat="1" applyFont="1"/>
    <xf numFmtId="0" fontId="6" fillId="0" borderId="12" xfId="7" applyFont="1" applyBorder="1"/>
    <xf numFmtId="3" fontId="6" fillId="0" borderId="5" xfId="7" applyNumberFormat="1" applyFont="1" applyBorder="1"/>
    <xf numFmtId="3" fontId="11" fillId="0" borderId="5" xfId="7" applyNumberFormat="1" applyFont="1" applyBorder="1" applyAlignment="1">
      <alignment horizontal="center"/>
    </xf>
    <xf numFmtId="3" fontId="6" fillId="0" borderId="11" xfId="7" applyNumberFormat="1" applyFont="1" applyBorder="1"/>
    <xf numFmtId="1" fontId="13" fillId="0" borderId="6" xfId="7" applyNumberFormat="1" applyFont="1" applyBorder="1" applyAlignment="1">
      <alignment horizontal="center" vertical="center"/>
    </xf>
    <xf numFmtId="3" fontId="22" fillId="0" borderId="0" xfId="7" applyNumberFormat="1" applyFont="1" applyBorder="1" applyAlignment="1">
      <alignment horizontal="center" vertical="center" wrapText="1"/>
    </xf>
    <xf numFmtId="3" fontId="13" fillId="0" borderId="7" xfId="7" applyNumberFormat="1" applyFont="1" applyBorder="1" applyAlignment="1">
      <alignment horizontal="center" vertical="center"/>
    </xf>
    <xf numFmtId="0" fontId="52" fillId="0" borderId="0" xfId="7" applyFont="1" applyBorder="1"/>
    <xf numFmtId="1" fontId="53" fillId="0" borderId="0" xfId="7" applyNumberFormat="1" applyFont="1" applyBorder="1" applyAlignment="1">
      <alignment horizontal="center" vertical="center"/>
    </xf>
    <xf numFmtId="3" fontId="54" fillId="0" borderId="0" xfId="7" applyNumberFormat="1" applyFont="1" applyBorder="1" applyAlignment="1">
      <alignment horizontal="center" vertical="center" wrapText="1"/>
    </xf>
    <xf numFmtId="3" fontId="53" fillId="0" borderId="0" xfId="7" applyNumberFormat="1" applyFont="1" applyBorder="1" applyAlignment="1">
      <alignment horizontal="center" vertical="center"/>
    </xf>
    <xf numFmtId="0" fontId="6" fillId="0" borderId="8" xfId="7" applyFont="1" applyBorder="1" applyAlignment="1">
      <alignment horizontal="center"/>
    </xf>
    <xf numFmtId="3" fontId="6" fillId="0" borderId="9" xfId="7" quotePrefix="1" applyNumberFormat="1" applyFont="1" applyBorder="1" applyAlignment="1">
      <alignment horizontal="center"/>
    </xf>
    <xf numFmtId="1" fontId="13" fillId="0" borderId="9" xfId="7" applyNumberFormat="1" applyFont="1" applyBorder="1" applyAlignment="1">
      <alignment horizontal="center"/>
    </xf>
    <xf numFmtId="3" fontId="13" fillId="0" borderId="13" xfId="7" quotePrefix="1" applyNumberFormat="1" applyFont="1" applyBorder="1" applyAlignment="1">
      <alignment horizontal="center"/>
    </xf>
    <xf numFmtId="0" fontId="55" fillId="0" borderId="0" xfId="7" applyFont="1" applyBorder="1" applyAlignment="1">
      <alignment horizontal="right"/>
    </xf>
    <xf numFmtId="0" fontId="13" fillId="0" borderId="12" xfId="7" applyFont="1" applyBorder="1" applyAlignment="1">
      <alignment horizontal="center"/>
    </xf>
    <xf numFmtId="3" fontId="13" fillId="0" borderId="12" xfId="7" applyNumberFormat="1" applyFont="1" applyBorder="1" applyAlignment="1">
      <alignment horizontal="center"/>
    </xf>
    <xf numFmtId="1" fontId="13" fillId="0" borderId="0" xfId="7" applyNumberFormat="1" applyFont="1" applyBorder="1" applyAlignment="1">
      <alignment horizontal="right"/>
    </xf>
    <xf numFmtId="1" fontId="11" fillId="0" borderId="0" xfId="7" applyNumberFormat="1" applyFont="1" applyBorder="1" applyAlignment="1">
      <alignment horizontal="left"/>
    </xf>
    <xf numFmtId="1" fontId="13" fillId="0" borderId="0" xfId="7" applyNumberFormat="1" applyFont="1" applyBorder="1" applyAlignment="1">
      <alignment horizontal="left"/>
    </xf>
    <xf numFmtId="0" fontId="11" fillId="0" borderId="4" xfId="7" applyFont="1" applyBorder="1" applyAlignment="1">
      <alignment horizontal="left"/>
    </xf>
    <xf numFmtId="3" fontId="6" fillId="0" borderId="6" xfId="7" applyNumberFormat="1" applyFont="1" applyBorder="1" applyAlignment="1">
      <alignment horizontal="right"/>
    </xf>
    <xf numFmtId="3" fontId="11" fillId="0" borderId="0" xfId="7" applyNumberFormat="1" applyFont="1" applyBorder="1" applyAlignment="1">
      <alignment horizontal="right"/>
    </xf>
    <xf numFmtId="0" fontId="56" fillId="0" borderId="0" xfId="7" applyFont="1" applyBorder="1"/>
    <xf numFmtId="0" fontId="25" fillId="4" borderId="4" xfId="7" applyFont="1" applyFill="1" applyBorder="1" applyAlignment="1">
      <alignment horizontal="center"/>
    </xf>
    <xf numFmtId="3" fontId="26" fillId="4" borderId="6" xfId="7" applyNumberFormat="1" applyFont="1" applyFill="1" applyBorder="1"/>
    <xf numFmtId="3" fontId="26" fillId="4" borderId="0" xfId="7" applyNumberFormat="1" applyFont="1" applyFill="1" applyBorder="1"/>
    <xf numFmtId="0" fontId="57" fillId="0" borderId="0" xfId="7" applyFont="1" applyBorder="1"/>
    <xf numFmtId="0" fontId="57" fillId="0" borderId="0" xfId="7" applyFont="1"/>
    <xf numFmtId="0" fontId="57" fillId="0" borderId="0" xfId="7" applyFont="1" applyAlignment="1">
      <alignment horizontal="right"/>
    </xf>
    <xf numFmtId="0" fontId="3" fillId="0" borderId="0" xfId="7" applyFont="1" applyBorder="1" applyAlignment="1">
      <alignment vertical="center"/>
    </xf>
    <xf numFmtId="0" fontId="39" fillId="2" borderId="4" xfId="7" applyFont="1" applyFill="1" applyBorder="1" applyAlignment="1">
      <alignment horizontal="left" vertical="center"/>
    </xf>
    <xf numFmtId="165" fontId="10" fillId="2" borderId="0" xfId="7" applyNumberFormat="1" applyFont="1" applyFill="1" applyBorder="1" applyAlignment="1">
      <alignment horizontal="right" vertical="center"/>
    </xf>
    <xf numFmtId="165" fontId="10" fillId="2" borderId="6" xfId="7" applyNumberFormat="1" applyFont="1" applyFill="1" applyBorder="1" applyAlignment="1">
      <alignment horizontal="right" vertical="center"/>
    </xf>
    <xf numFmtId="165" fontId="10" fillId="2" borderId="7" xfId="7" applyNumberFormat="1" applyFont="1" applyFill="1" applyBorder="1" applyAlignment="1">
      <alignment horizontal="right" vertical="center"/>
    </xf>
    <xf numFmtId="0" fontId="3" fillId="0" borderId="0" xfId="7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57" fillId="0" borderId="0" xfId="7" applyFont="1" applyBorder="1" applyAlignment="1">
      <alignment horizontal="right"/>
    </xf>
    <xf numFmtId="0" fontId="13" fillId="0" borderId="0" xfId="7" applyFont="1" applyBorder="1" applyAlignment="1">
      <alignment horizontal="right"/>
    </xf>
    <xf numFmtId="1" fontId="10" fillId="0" borderId="0" xfId="7" applyNumberFormat="1" applyFont="1" applyBorder="1" applyAlignment="1">
      <alignment horizontal="left"/>
    </xf>
    <xf numFmtId="0" fontId="58" fillId="0" borderId="0" xfId="7" applyFont="1" applyBorder="1"/>
    <xf numFmtId="0" fontId="13" fillId="0" borderId="4" xfId="7" applyFont="1" applyBorder="1" applyAlignment="1">
      <alignment horizontal="left"/>
    </xf>
    <xf numFmtId="3" fontId="10" fillId="0" borderId="6" xfId="7" applyNumberFormat="1" applyFont="1" applyBorder="1"/>
    <xf numFmtId="3" fontId="13" fillId="0" borderId="0" xfId="7" applyNumberFormat="1" applyFont="1" applyBorder="1"/>
    <xf numFmtId="0" fontId="58" fillId="0" borderId="0" xfId="7" applyFont="1"/>
    <xf numFmtId="3" fontId="25" fillId="4" borderId="6" xfId="7" applyNumberFormat="1" applyFont="1" applyFill="1" applyBorder="1"/>
    <xf numFmtId="3" fontId="25" fillId="4" borderId="0" xfId="7" applyNumberFormat="1" applyFont="1" applyFill="1" applyBorder="1"/>
    <xf numFmtId="0" fontId="56" fillId="0" borderId="0" xfId="7" applyFont="1"/>
    <xf numFmtId="0" fontId="56" fillId="0" borderId="0" xfId="7" applyFont="1" applyBorder="1" applyAlignment="1">
      <alignment vertical="center"/>
    </xf>
    <xf numFmtId="3" fontId="11" fillId="0" borderId="6" xfId="7" applyNumberFormat="1" applyFont="1" applyFill="1" applyBorder="1"/>
    <xf numFmtId="0" fontId="21" fillId="0" borderId="0" xfId="7" applyFont="1"/>
    <xf numFmtId="3" fontId="6" fillId="0" borderId="6" xfId="7" applyNumberFormat="1" applyFont="1" applyBorder="1"/>
    <xf numFmtId="1" fontId="3" fillId="0" borderId="0" xfId="7" applyNumberFormat="1" applyFont="1"/>
    <xf numFmtId="3" fontId="57" fillId="0" borderId="0" xfId="7" applyNumberFormat="1" applyFont="1"/>
    <xf numFmtId="0" fontId="11" fillId="0" borderId="0" xfId="7" applyFont="1"/>
    <xf numFmtId="3" fontId="13" fillId="0" borderId="12" xfId="7" applyNumberFormat="1" applyFont="1" applyBorder="1"/>
    <xf numFmtId="0" fontId="6" fillId="0" borderId="0" xfId="7" applyFont="1" applyAlignment="1">
      <alignment horizontal="left"/>
    </xf>
    <xf numFmtId="1" fontId="11" fillId="0" borderId="0" xfId="7" applyNumberFormat="1" applyFont="1"/>
    <xf numFmtId="43" fontId="3" fillId="0" borderId="0" xfId="7" applyNumberFormat="1" applyFont="1"/>
    <xf numFmtId="0" fontId="6" fillId="0" borderId="10" xfId="7" applyFont="1" applyBorder="1"/>
    <xf numFmtId="3" fontId="10" fillId="0" borderId="0" xfId="7" applyNumberFormat="1" applyFont="1"/>
    <xf numFmtId="0" fontId="50" fillId="0" borderId="0" xfId="7" applyFont="1" applyAlignment="1">
      <alignment horizontal="center" wrapText="1"/>
    </xf>
    <xf numFmtId="0" fontId="43" fillId="0" borderId="4" xfId="7" applyFont="1" applyBorder="1" applyAlignment="1">
      <alignment horizontal="center"/>
    </xf>
    <xf numFmtId="0" fontId="43" fillId="0" borderId="4" xfId="7" applyFont="1" applyBorder="1" applyAlignment="1">
      <alignment horizontal="center" vertical="center"/>
    </xf>
    <xf numFmtId="0" fontId="43" fillId="0" borderId="8" xfId="7" applyFont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13" fillId="0" borderId="0" xfId="7" applyFont="1" applyBorder="1" applyAlignment="1">
      <alignment horizontal="center"/>
    </xf>
    <xf numFmtId="43" fontId="42" fillId="0" borderId="0" xfId="5" applyFont="1"/>
    <xf numFmtId="3" fontId="6" fillId="0" borderId="0" xfId="7" applyNumberFormat="1" applyFont="1" applyBorder="1"/>
    <xf numFmtId="0" fontId="6" fillId="0" borderId="0" xfId="7" applyFont="1" applyAlignment="1">
      <alignment vertical="center"/>
    </xf>
    <xf numFmtId="3" fontId="6" fillId="0" borderId="0" xfId="7" applyNumberFormat="1" applyFont="1" applyBorder="1" applyAlignment="1">
      <alignment horizontal="center" vertical="center"/>
    </xf>
    <xf numFmtId="3" fontId="10" fillId="0" borderId="0" xfId="7" applyNumberFormat="1" applyFont="1" applyBorder="1" applyAlignment="1">
      <alignment horizontal="center"/>
    </xf>
    <xf numFmtId="43" fontId="22" fillId="0" borderId="0" xfId="5" applyFont="1"/>
    <xf numFmtId="0" fontId="10" fillId="0" borderId="4" xfId="7" applyFont="1" applyBorder="1" applyAlignment="1">
      <alignment horizontal="center"/>
    </xf>
    <xf numFmtId="3" fontId="10" fillId="0" borderId="0" xfId="7" applyNumberFormat="1" applyFont="1" applyBorder="1"/>
    <xf numFmtId="3" fontId="6" fillId="0" borderId="12" xfId="7" applyNumberFormat="1" applyFont="1" applyBorder="1"/>
    <xf numFmtId="0" fontId="56" fillId="0" borderId="0" xfId="7" applyFont="1" applyFill="1" applyBorder="1"/>
    <xf numFmtId="0" fontId="57" fillId="0" borderId="0" xfId="7" applyFont="1" applyFill="1" applyBorder="1"/>
    <xf numFmtId="0" fontId="57" fillId="0" borderId="0" xfId="7" applyFont="1" applyFill="1"/>
    <xf numFmtId="0" fontId="21" fillId="0" borderId="0" xfId="7" applyFont="1" applyAlignment="1">
      <alignment wrapText="1"/>
    </xf>
    <xf numFmtId="1" fontId="6" fillId="0" borderId="0" xfId="7" quotePrefix="1" applyNumberFormat="1" applyFont="1" applyBorder="1" applyAlignment="1">
      <alignment horizontal="left"/>
    </xf>
    <xf numFmtId="1" fontId="6" fillId="0" borderId="0" xfId="7" quotePrefix="1" applyNumberFormat="1" applyFont="1" applyBorder="1" applyAlignment="1">
      <alignment horizontal="center"/>
    </xf>
    <xf numFmtId="0" fontId="50" fillId="0" borderId="0" xfId="7" applyFont="1" applyAlignment="1">
      <alignment wrapText="1"/>
    </xf>
    <xf numFmtId="0" fontId="13" fillId="0" borderId="4" xfId="7" applyFont="1" applyBorder="1" applyAlignment="1">
      <alignment horizontal="center" wrapText="1"/>
    </xf>
    <xf numFmtId="0" fontId="13" fillId="0" borderId="8" xfId="7" applyFont="1" applyBorder="1" applyAlignment="1">
      <alignment horizontal="center"/>
    </xf>
    <xf numFmtId="1" fontId="13" fillId="0" borderId="0" xfId="7" applyNumberFormat="1" applyFont="1" applyBorder="1" applyAlignment="1">
      <alignment horizontal="center"/>
    </xf>
    <xf numFmtId="1" fontId="11" fillId="0" borderId="0" xfId="7" quotePrefix="1" applyNumberFormat="1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164" fontId="3" fillId="0" borderId="0" xfId="7" applyNumberFormat="1" applyFont="1"/>
    <xf numFmtId="0" fontId="26" fillId="4" borderId="4" xfId="7" applyFont="1" applyFill="1" applyBorder="1" applyAlignment="1">
      <alignment horizontal="center"/>
    </xf>
    <xf numFmtId="3" fontId="26" fillId="4" borderId="0" xfId="7" applyNumberFormat="1" applyFont="1" applyFill="1" applyBorder="1" applyAlignment="1">
      <alignment horizontal="right"/>
    </xf>
    <xf numFmtId="3" fontId="26" fillId="4" borderId="6" xfId="7" applyNumberFormat="1" applyFont="1" applyFill="1" applyBorder="1" applyAlignment="1">
      <alignment horizontal="right"/>
    </xf>
    <xf numFmtId="0" fontId="3" fillId="0" borderId="0" xfId="7" applyFont="1" applyFill="1" applyBorder="1"/>
    <xf numFmtId="0" fontId="11" fillId="0" borderId="0" xfId="7" applyFont="1" applyFill="1" applyBorder="1" applyAlignment="1">
      <alignment horizontal="center"/>
    </xf>
    <xf numFmtId="3" fontId="11" fillId="0" borderId="0" xfId="7" applyNumberFormat="1" applyFont="1" applyFill="1" applyBorder="1" applyAlignment="1">
      <alignment horizontal="center"/>
    </xf>
    <xf numFmtId="0" fontId="3" fillId="0" borderId="0" xfId="7" applyFont="1" applyFill="1"/>
    <xf numFmtId="0" fontId="43" fillId="0" borderId="4" xfId="7" applyFont="1" applyBorder="1" applyAlignment="1">
      <alignment horizontal="left"/>
    </xf>
    <xf numFmtId="0" fontId="60" fillId="0" borderId="0" xfId="7" applyFont="1" applyAlignment="1">
      <alignment vertical="center"/>
    </xf>
    <xf numFmtId="0" fontId="50" fillId="0" borderId="0" xfId="7" applyFont="1" applyAlignment="1">
      <alignment horizontal="center" vertical="center" wrapText="1"/>
    </xf>
    <xf numFmtId="166" fontId="3" fillId="0" borderId="0" xfId="6" applyNumberFormat="1" applyFont="1"/>
    <xf numFmtId="166" fontId="3" fillId="0" borderId="0" xfId="7" applyNumberFormat="1" applyFont="1"/>
    <xf numFmtId="0" fontId="58" fillId="0" borderId="0" xfId="7" applyFont="1" applyFill="1" applyBorder="1" applyAlignment="1">
      <alignment horizontal="left"/>
    </xf>
    <xf numFmtId="0" fontId="10" fillId="0" borderId="4" xfId="7" applyFont="1" applyFill="1" applyBorder="1" applyAlignment="1">
      <alignment horizontal="left"/>
    </xf>
    <xf numFmtId="167" fontId="10" fillId="0" borderId="6" xfId="5" applyNumberFormat="1" applyFont="1" applyFill="1" applyBorder="1" applyAlignment="1">
      <alignment horizontal="left"/>
    </xf>
    <xf numFmtId="167" fontId="10" fillId="0" borderId="0" xfId="5" applyNumberFormat="1" applyFont="1" applyFill="1" applyBorder="1" applyAlignment="1">
      <alignment horizontal="left"/>
    </xf>
    <xf numFmtId="0" fontId="58" fillId="0" borderId="0" xfId="7" applyFont="1" applyFill="1" applyAlignment="1">
      <alignment horizontal="left"/>
    </xf>
    <xf numFmtId="0" fontId="26" fillId="0" borderId="4" xfId="7" applyFont="1" applyFill="1" applyBorder="1" applyAlignment="1">
      <alignment horizontal="center"/>
    </xf>
    <xf numFmtId="3" fontId="26" fillId="0" borderId="6" xfId="7" applyNumberFormat="1" applyFont="1" applyFill="1" applyBorder="1" applyAlignment="1">
      <alignment horizontal="right"/>
    </xf>
    <xf numFmtId="0" fontId="13" fillId="0" borderId="0" xfId="7" applyFont="1" applyBorder="1" applyAlignment="1">
      <alignment horizontal="center" vertical="center"/>
    </xf>
    <xf numFmtId="3" fontId="13" fillId="0" borderId="0" xfId="7" applyNumberFormat="1" applyFont="1" applyBorder="1" applyAlignment="1">
      <alignment horizontal="right" vertical="center"/>
    </xf>
    <xf numFmtId="1" fontId="10" fillId="0" borderId="0" xfId="7" applyNumberFormat="1" applyFont="1" applyBorder="1" applyAlignment="1">
      <alignment horizontal="left" vertical="center"/>
    </xf>
    <xf numFmtId="3" fontId="13" fillId="0" borderId="0" xfId="7" applyNumberFormat="1" applyFont="1" applyBorder="1" applyAlignment="1">
      <alignment horizontal="center" vertical="center"/>
    </xf>
    <xf numFmtId="0" fontId="26" fillId="4" borderId="8" xfId="7" applyFont="1" applyFill="1" applyBorder="1" applyAlignment="1">
      <alignment horizontal="center"/>
    </xf>
    <xf numFmtId="3" fontId="26" fillId="4" borderId="10" xfId="7" applyNumberFormat="1" applyFont="1" applyFill="1" applyBorder="1" applyAlignment="1">
      <alignment horizontal="right"/>
    </xf>
    <xf numFmtId="3" fontId="26" fillId="4" borderId="9" xfId="7" applyNumberFormat="1" applyFont="1" applyFill="1" applyBorder="1" applyAlignment="1">
      <alignment horizontal="right"/>
    </xf>
    <xf numFmtId="4" fontId="9" fillId="0" borderId="0" xfId="7" applyNumberFormat="1" applyFont="1" applyFill="1" applyBorder="1"/>
    <xf numFmtId="0" fontId="10" fillId="0" borderId="8" xfId="7" applyFont="1" applyBorder="1" applyAlignment="1">
      <alignment horizontal="center"/>
    </xf>
    <xf numFmtId="0" fontId="13" fillId="0" borderId="0" xfId="7" applyFont="1" applyBorder="1" applyAlignment="1">
      <alignment horizontal="left"/>
    </xf>
    <xf numFmtId="0" fontId="50" fillId="0" borderId="0" xfId="7" applyFont="1" applyAlignment="1">
      <alignment vertical="center"/>
    </xf>
    <xf numFmtId="167" fontId="3" fillId="0" borderId="0" xfId="7" applyNumberFormat="1" applyFont="1"/>
    <xf numFmtId="167" fontId="6" fillId="0" borderId="6" xfId="7" applyNumberFormat="1" applyFont="1" applyBorder="1" applyAlignment="1">
      <alignment horizontal="center"/>
    </xf>
    <xf numFmtId="167" fontId="11" fillId="0" borderId="0" xfId="7" applyNumberFormat="1" applyFont="1" applyBorder="1" applyAlignment="1">
      <alignment horizontal="center"/>
    </xf>
    <xf numFmtId="167" fontId="10" fillId="0" borderId="6" xfId="5" applyNumberFormat="1" applyFont="1" applyFill="1" applyBorder="1" applyAlignment="1">
      <alignment horizontal="center"/>
    </xf>
    <xf numFmtId="167" fontId="10" fillId="0" borderId="0" xfId="5" applyNumberFormat="1" applyFont="1" applyFill="1" applyBorder="1" applyAlignment="1">
      <alignment horizontal="center"/>
    </xf>
    <xf numFmtId="167" fontId="26" fillId="4" borderId="0" xfId="7" applyNumberFormat="1" applyFont="1" applyFill="1" applyBorder="1" applyAlignment="1">
      <alignment horizontal="center"/>
    </xf>
    <xf numFmtId="167" fontId="26" fillId="4" borderId="6" xfId="7" applyNumberFormat="1" applyFont="1" applyFill="1" applyBorder="1" applyAlignment="1">
      <alignment horizontal="center"/>
    </xf>
    <xf numFmtId="167" fontId="26" fillId="0" borderId="0" xfId="7" applyNumberFormat="1" applyFont="1" applyFill="1" applyBorder="1" applyAlignment="1">
      <alignment horizontal="center"/>
    </xf>
    <xf numFmtId="167" fontId="26" fillId="0" borderId="6" xfId="7" applyNumberFormat="1" applyFont="1" applyFill="1" applyBorder="1" applyAlignment="1">
      <alignment horizontal="center"/>
    </xf>
    <xf numFmtId="167" fontId="13" fillId="0" borderId="0" xfId="7" applyNumberFormat="1" applyFont="1" applyBorder="1" applyAlignment="1">
      <alignment horizontal="center" vertical="center"/>
    </xf>
    <xf numFmtId="167" fontId="10" fillId="0" borderId="0" xfId="7" applyNumberFormat="1" applyFont="1" applyBorder="1" applyAlignment="1">
      <alignment horizontal="left" vertical="center"/>
    </xf>
    <xf numFmtId="167" fontId="6" fillId="0" borderId="0" xfId="7" applyNumberFormat="1" applyFont="1" applyBorder="1" applyAlignment="1">
      <alignment horizontal="center" vertical="center"/>
    </xf>
    <xf numFmtId="167" fontId="6" fillId="0" borderId="0" xfId="7" applyNumberFormat="1" applyFont="1" applyAlignment="1">
      <alignment horizontal="center"/>
    </xf>
    <xf numFmtId="167" fontId="13" fillId="0" borderId="0" xfId="7" applyNumberFormat="1" applyFont="1" applyBorder="1" applyAlignment="1">
      <alignment horizontal="center"/>
    </xf>
    <xf numFmtId="167" fontId="11" fillId="0" borderId="0" xfId="7" applyNumberFormat="1" applyFont="1" applyBorder="1" applyAlignment="1">
      <alignment horizontal="left"/>
    </xf>
    <xf numFmtId="167" fontId="6" fillId="0" borderId="0" xfId="7" applyNumberFormat="1" applyFont="1" applyBorder="1" applyAlignment="1">
      <alignment horizontal="center"/>
    </xf>
    <xf numFmtId="167" fontId="26" fillId="4" borderId="10" xfId="7" applyNumberFormat="1" applyFont="1" applyFill="1" applyBorder="1" applyAlignment="1">
      <alignment horizontal="center"/>
    </xf>
    <xf numFmtId="167" fontId="26" fillId="4" borderId="9" xfId="7" applyNumberFormat="1" applyFont="1" applyFill="1" applyBorder="1" applyAlignment="1">
      <alignment horizontal="center"/>
    </xf>
    <xf numFmtId="0" fontId="6" fillId="0" borderId="0" xfId="7" applyFont="1" applyBorder="1"/>
    <xf numFmtId="0" fontId="11" fillId="0" borderId="0" xfId="7" quotePrefix="1" applyFont="1" applyBorder="1" applyAlignment="1">
      <alignment horizontal="left"/>
    </xf>
    <xf numFmtId="14" fontId="11" fillId="0" borderId="0" xfId="7" quotePrefix="1" applyNumberFormat="1" applyFont="1" applyBorder="1" applyAlignment="1">
      <alignment horizontal="left"/>
    </xf>
    <xf numFmtId="3" fontId="13" fillId="0" borderId="0" xfId="7" quotePrefix="1" applyNumberFormat="1" applyFont="1" applyBorder="1" applyAlignment="1">
      <alignment horizontal="left"/>
    </xf>
    <xf numFmtId="3" fontId="10" fillId="0" borderId="0" xfId="7" applyNumberFormat="1" applyFont="1" applyBorder="1" applyAlignment="1">
      <alignment horizontal="left"/>
    </xf>
    <xf numFmtId="14" fontId="13" fillId="0" borderId="0" xfId="7" applyNumberFormat="1" applyFont="1" applyBorder="1" applyAlignment="1">
      <alignment horizontal="left"/>
    </xf>
    <xf numFmtId="3" fontId="11" fillId="0" borderId="0" xfId="7" applyNumberFormat="1" applyFont="1" applyBorder="1" applyAlignment="1">
      <alignment horizontal="center"/>
    </xf>
    <xf numFmtId="3" fontId="6" fillId="0" borderId="0" xfId="7" quotePrefix="1" applyNumberFormat="1" applyFont="1" applyBorder="1" applyAlignment="1">
      <alignment horizontal="center"/>
    </xf>
    <xf numFmtId="3" fontId="13" fillId="0" borderId="0" xfId="7" quotePrefix="1" applyNumberFormat="1" applyFont="1" applyBorder="1" applyAlignment="1">
      <alignment horizontal="center"/>
    </xf>
    <xf numFmtId="0" fontId="21" fillId="0" borderId="0" xfId="7" applyFont="1" applyBorder="1" applyAlignment="1">
      <alignment horizontal="left"/>
    </xf>
    <xf numFmtId="0" fontId="5" fillId="0" borderId="0" xfId="7" applyFont="1" applyBorder="1" applyAlignment="1">
      <alignment horizontal="center"/>
    </xf>
    <xf numFmtId="0" fontId="27" fillId="4" borderId="0" xfId="7" applyFont="1" applyFill="1" applyBorder="1" applyAlignment="1">
      <alignment horizontal="center"/>
    </xf>
    <xf numFmtId="0" fontId="43" fillId="0" borderId="0" xfId="7" applyFont="1" applyBorder="1" applyAlignment="1">
      <alignment horizontal="center"/>
    </xf>
    <xf numFmtId="0" fontId="43" fillId="0" borderId="0" xfId="7" applyFont="1" applyBorder="1" applyAlignment="1">
      <alignment horizontal="left"/>
    </xf>
    <xf numFmtId="0" fontId="61" fillId="4" borderId="0" xfId="7" applyFont="1" applyFill="1" applyBorder="1" applyAlignment="1">
      <alignment horizontal="center"/>
    </xf>
    <xf numFmtId="3" fontId="21" fillId="0" borderId="0" xfId="7" applyNumberFormat="1" applyFont="1"/>
    <xf numFmtId="0" fontId="11" fillId="0" borderId="0" xfId="7" applyFont="1" applyFill="1" applyBorder="1"/>
    <xf numFmtId="0" fontId="47" fillId="0" borderId="0" xfId="7" applyFont="1" applyAlignment="1">
      <alignment horizontal="left" vertical="top"/>
    </xf>
    <xf numFmtId="0" fontId="9" fillId="0" borderId="0" xfId="7" applyFont="1" applyBorder="1" applyAlignment="1"/>
    <xf numFmtId="0" fontId="9" fillId="0" borderId="12" xfId="7" applyFont="1" applyBorder="1" applyAlignment="1"/>
    <xf numFmtId="0" fontId="55" fillId="0" borderId="0" xfId="7" applyFont="1" applyBorder="1"/>
    <xf numFmtId="0" fontId="10" fillId="2" borderId="4" xfId="7" applyFont="1" applyFill="1" applyBorder="1" applyAlignment="1">
      <alignment horizontal="left" vertical="center"/>
    </xf>
    <xf numFmtId="0" fontId="52" fillId="0" borderId="0" xfId="7" applyFont="1" applyBorder="1" applyAlignment="1">
      <alignment vertical="center"/>
    </xf>
    <xf numFmtId="0" fontId="62" fillId="0" borderId="0" xfId="7" applyFont="1" applyBorder="1"/>
    <xf numFmtId="3" fontId="11" fillId="0" borderId="0" xfId="7" applyNumberFormat="1" applyFont="1" applyAlignment="1">
      <alignment horizontal="center" vertical="top"/>
    </xf>
    <xf numFmtId="0" fontId="63" fillId="0" borderId="0" xfId="7" applyFont="1" applyBorder="1"/>
    <xf numFmtId="0" fontId="50" fillId="0" borderId="0" xfId="7" applyFont="1" applyAlignment="1">
      <alignment vertical="center" wrapText="1"/>
    </xf>
    <xf numFmtId="0" fontId="11" fillId="0" borderId="0" xfId="7" applyFont="1" applyAlignment="1">
      <alignment wrapText="1"/>
    </xf>
    <xf numFmtId="43" fontId="3" fillId="0" borderId="0" xfId="7" applyNumberFormat="1" applyFont="1" applyAlignment="1">
      <alignment vertical="center"/>
    </xf>
    <xf numFmtId="43" fontId="52" fillId="0" borderId="0" xfId="7" applyNumberFormat="1" applyFont="1" applyBorder="1" applyAlignment="1">
      <alignment vertical="center"/>
    </xf>
    <xf numFmtId="0" fontId="43" fillId="0" borderId="12" xfId="7" applyFont="1" applyBorder="1" applyAlignment="1">
      <alignment horizontal="center"/>
    </xf>
    <xf numFmtId="43" fontId="21" fillId="0" borderId="0" xfId="5" applyFont="1"/>
    <xf numFmtId="43" fontId="6" fillId="0" borderId="6" xfId="5" applyFont="1" applyBorder="1"/>
    <xf numFmtId="43" fontId="26" fillId="4" borderId="6" xfId="5" applyFont="1" applyFill="1" applyBorder="1"/>
    <xf numFmtId="43" fontId="10" fillId="0" borderId="6" xfId="5" applyFont="1" applyBorder="1"/>
    <xf numFmtId="43" fontId="25" fillId="4" borderId="6" xfId="5" applyFont="1" applyFill="1" applyBorder="1"/>
    <xf numFmtId="43" fontId="6" fillId="0" borderId="0" xfId="5" applyFont="1" applyBorder="1" applyAlignment="1">
      <alignment horizontal="right"/>
    </xf>
    <xf numFmtId="43" fontId="6" fillId="0" borderId="6" xfId="5" applyFont="1" applyBorder="1" applyAlignment="1">
      <alignment horizontal="right"/>
    </xf>
    <xf numFmtId="43" fontId="13" fillId="0" borderId="0" xfId="5" applyFont="1" applyBorder="1" applyAlignment="1">
      <alignment horizontal="right"/>
    </xf>
    <xf numFmtId="43" fontId="26" fillId="4" borderId="6" xfId="5" applyFont="1" applyFill="1" applyBorder="1" applyAlignment="1">
      <alignment horizontal="right"/>
    </xf>
    <xf numFmtId="43" fontId="13" fillId="0" borderId="0" xfId="5" applyFont="1" applyBorder="1"/>
    <xf numFmtId="43" fontId="11" fillId="0" borderId="0" xfId="5" applyFont="1" applyBorder="1"/>
    <xf numFmtId="43" fontId="10" fillId="0" borderId="6" xfId="5" applyFont="1" applyFill="1" applyBorder="1" applyAlignment="1">
      <alignment horizontal="left"/>
    </xf>
    <xf numFmtId="43" fontId="26" fillId="4" borderId="9" xfId="5" applyFont="1" applyFill="1" applyBorder="1" applyAlignment="1">
      <alignment horizontal="right"/>
    </xf>
    <xf numFmtId="43" fontId="6" fillId="0" borderId="6" xfId="5" applyFont="1" applyBorder="1" applyAlignment="1">
      <alignment horizontal="center"/>
    </xf>
    <xf numFmtId="43" fontId="10" fillId="0" borderId="6" xfId="5" applyFont="1" applyFill="1" applyBorder="1" applyAlignment="1">
      <alignment horizontal="center"/>
    </xf>
    <xf numFmtId="43" fontId="26" fillId="4" borderId="6" xfId="5" applyFont="1" applyFill="1" applyBorder="1" applyAlignment="1">
      <alignment horizontal="center"/>
    </xf>
    <xf numFmtId="43" fontId="26" fillId="4" borderId="9" xfId="5" applyFont="1" applyFill="1" applyBorder="1" applyAlignment="1">
      <alignment horizontal="center"/>
    </xf>
    <xf numFmtId="3" fontId="21" fillId="0" borderId="0" xfId="7" applyNumberFormat="1" applyFont="1" applyFill="1" applyBorder="1" applyAlignment="1">
      <alignment horizontal="left"/>
    </xf>
    <xf numFmtId="3" fontId="43" fillId="0" borderId="0" xfId="7" applyNumberFormat="1" applyFont="1" applyFill="1" applyBorder="1" applyAlignment="1">
      <alignment horizontal="left"/>
    </xf>
    <xf numFmtId="3" fontId="5" fillId="0" borderId="0" xfId="7" applyNumberFormat="1" applyFont="1" applyFill="1" applyBorder="1" applyAlignment="1">
      <alignment horizontal="center"/>
    </xf>
    <xf numFmtId="3" fontId="9" fillId="0" borderId="0" xfId="7" applyNumberFormat="1" applyFont="1" applyFill="1" applyBorder="1" applyAlignment="1">
      <alignment horizontal="center" vertical="top"/>
    </xf>
    <xf numFmtId="0" fontId="9" fillId="0" borderId="9" xfId="7" applyFont="1" applyBorder="1"/>
    <xf numFmtId="3" fontId="9" fillId="0" borderId="4" xfId="7" applyNumberFormat="1" applyFont="1" applyBorder="1" applyAlignment="1">
      <alignment horizontal="right"/>
    </xf>
    <xf numFmtId="3" fontId="9" fillId="0" borderId="7" xfId="7" applyNumberFormat="1" applyFont="1" applyBorder="1" applyAlignment="1">
      <alignment horizontal="right"/>
    </xf>
    <xf numFmtId="3" fontId="42" fillId="0" borderId="0" xfId="7" applyNumberFormat="1" applyFont="1" applyFill="1" applyBorder="1" applyAlignment="1">
      <alignment horizontal="right"/>
    </xf>
    <xf numFmtId="3" fontId="28" fillId="4" borderId="4" xfId="7" applyNumberFormat="1" applyFont="1" applyFill="1" applyBorder="1"/>
    <xf numFmtId="3" fontId="28" fillId="0" borderId="0" xfId="7" applyNumberFormat="1" applyFont="1" applyFill="1" applyBorder="1"/>
    <xf numFmtId="0" fontId="9" fillId="0" borderId="7" xfId="7" applyFont="1" applyBorder="1" applyAlignment="1">
      <alignment horizontal="right"/>
    </xf>
    <xf numFmtId="41" fontId="9" fillId="0" borderId="0" xfId="7" applyNumberFormat="1" applyFont="1" applyBorder="1"/>
    <xf numFmtId="43" fontId="9" fillId="0" borderId="0" xfId="5" applyFont="1" applyBorder="1" applyAlignment="1">
      <alignment horizontal="right"/>
    </xf>
    <xf numFmtId="43" fontId="9" fillId="0" borderId="4" xfId="5" applyFont="1" applyBorder="1" applyAlignment="1">
      <alignment horizontal="right"/>
    </xf>
    <xf numFmtId="43" fontId="9" fillId="0" borderId="7" xfId="5" applyFont="1" applyBorder="1" applyAlignment="1">
      <alignment horizontal="right"/>
    </xf>
    <xf numFmtId="3" fontId="28" fillId="4" borderId="10" xfId="7" applyNumberFormat="1" applyFont="1" applyFill="1" applyBorder="1"/>
    <xf numFmtId="3" fontId="28" fillId="4" borderId="8" xfId="7" applyNumberFormat="1" applyFont="1" applyFill="1" applyBorder="1"/>
    <xf numFmtId="3" fontId="28" fillId="4" borderId="13" xfId="7" applyNumberFormat="1" applyFont="1" applyFill="1" applyBorder="1"/>
    <xf numFmtId="3" fontId="41" fillId="0" borderId="0" xfId="7" applyNumberFormat="1" applyFont="1" applyAlignment="1">
      <alignment horizontal="center" vertical="center"/>
    </xf>
    <xf numFmtId="14" fontId="11" fillId="0" borderId="0" xfId="7" quotePrefix="1" applyNumberFormat="1" applyFont="1" applyAlignment="1">
      <alignment horizontal="center"/>
    </xf>
    <xf numFmtId="0" fontId="13" fillId="0" borderId="1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8" xfId="7" applyFont="1" applyBorder="1" applyAlignment="1">
      <alignment horizontal="center" vertical="center" wrapText="1"/>
    </xf>
    <xf numFmtId="0" fontId="13" fillId="0" borderId="2" xfId="7" applyNumberFormat="1" applyFont="1" applyBorder="1" applyAlignment="1">
      <alignment horizontal="center" vertical="center"/>
    </xf>
    <xf numFmtId="0" fontId="13" fillId="0" borderId="3" xfId="7" applyNumberFormat="1" applyFont="1" applyBorder="1" applyAlignment="1">
      <alignment horizontal="center" vertical="center"/>
    </xf>
    <xf numFmtId="0" fontId="13" fillId="0" borderId="0" xfId="7" applyNumberFormat="1" applyFont="1" applyFill="1" applyBorder="1" applyAlignment="1">
      <alignment horizontal="center" vertical="center"/>
    </xf>
    <xf numFmtId="0" fontId="38" fillId="0" borderId="0" xfId="7" applyFont="1" applyBorder="1" applyAlignment="1">
      <alignment horizontal="center" vertical="center" wrapText="1"/>
    </xf>
    <xf numFmtId="0" fontId="13" fillId="0" borderId="11" xfId="7" applyNumberFormat="1" applyFont="1" applyBorder="1" applyAlignment="1">
      <alignment horizontal="center" vertical="center"/>
    </xf>
    <xf numFmtId="0" fontId="13" fillId="0" borderId="1" xfId="7" applyNumberFormat="1" applyFont="1" applyBorder="1" applyAlignment="1">
      <alignment horizontal="center" vertical="center"/>
    </xf>
    <xf numFmtId="0" fontId="13" fillId="0" borderId="12" xfId="7" applyNumberFormat="1" applyFont="1" applyBorder="1" applyAlignment="1">
      <alignment horizontal="center" vertical="center"/>
    </xf>
    <xf numFmtId="3" fontId="11" fillId="0" borderId="0" xfId="7" applyNumberFormat="1" applyFont="1" applyAlignment="1">
      <alignment horizontal="center"/>
    </xf>
    <xf numFmtId="3" fontId="11" fillId="0" borderId="0" xfId="7" applyNumberFormat="1" applyFont="1" applyBorder="1" applyAlignment="1">
      <alignment horizontal="center" vertical="center"/>
    </xf>
    <xf numFmtId="3" fontId="11" fillId="0" borderId="0" xfId="7" applyNumberFormat="1" applyFont="1" applyAlignment="1">
      <alignment horizontal="center" vertical="top"/>
    </xf>
    <xf numFmtId="3" fontId="6" fillId="0" borderId="0" xfId="7" applyNumberFormat="1" applyFont="1" applyBorder="1" applyAlignment="1">
      <alignment horizontal="center"/>
    </xf>
    <xf numFmtId="0" fontId="9" fillId="0" borderId="12" xfId="7" applyFont="1" applyBorder="1" applyAlignment="1">
      <alignment horizontal="left" wrapText="1"/>
    </xf>
    <xf numFmtId="0" fontId="47" fillId="0" borderId="0" xfId="7" applyFont="1" applyAlignment="1">
      <alignment horizontal="center" vertical="top"/>
    </xf>
    <xf numFmtId="3" fontId="21" fillId="0" borderId="0" xfId="7" applyNumberFormat="1" applyFont="1" applyAlignment="1">
      <alignment horizontal="center"/>
    </xf>
    <xf numFmtId="14" fontId="22" fillId="0" borderId="0" xfId="7" quotePrefix="1" applyNumberFormat="1" applyFont="1" applyAlignment="1">
      <alignment horizontal="center"/>
    </xf>
    <xf numFmtId="3" fontId="9" fillId="0" borderId="0" xfId="7" quotePrefix="1" applyNumberFormat="1" applyFont="1" applyAlignment="1">
      <alignment horizontal="center"/>
    </xf>
    <xf numFmtId="0" fontId="42" fillId="0" borderId="5" xfId="7" applyFont="1" applyBorder="1" applyAlignment="1">
      <alignment horizontal="center" vertical="center" wrapText="1"/>
    </xf>
    <xf numFmtId="0" fontId="42" fillId="0" borderId="6" xfId="7" applyFont="1" applyBorder="1" applyAlignment="1">
      <alignment horizontal="center" vertical="center" wrapText="1"/>
    </xf>
    <xf numFmtId="0" fontId="42" fillId="0" borderId="9" xfId="7" applyFont="1" applyBorder="1" applyAlignment="1">
      <alignment horizontal="center" vertical="center" wrapText="1"/>
    </xf>
    <xf numFmtId="3" fontId="10" fillId="0" borderId="0" xfId="7" applyNumberFormat="1" applyFont="1" applyAlignment="1">
      <alignment horizontal="center"/>
    </xf>
    <xf numFmtId="0" fontId="47" fillId="0" borderId="0" xfId="7" applyFont="1" applyBorder="1" applyAlignment="1">
      <alignment horizontal="left" vertical="top" wrapText="1"/>
    </xf>
    <xf numFmtId="0" fontId="50" fillId="0" borderId="0" xfId="7" applyFont="1" applyAlignment="1">
      <alignment horizontal="center" vertical="center" wrapText="1"/>
    </xf>
    <xf numFmtId="0" fontId="47" fillId="0" borderId="0" xfId="7" applyFont="1" applyAlignment="1">
      <alignment horizontal="center" vertical="top" wrapText="1"/>
    </xf>
    <xf numFmtId="0" fontId="11" fillId="0" borderId="0" xfId="7" applyFont="1" applyAlignment="1">
      <alignment horizontal="center" vertical="center" wrapText="1"/>
    </xf>
    <xf numFmtId="0" fontId="21" fillId="0" borderId="0" xfId="7" applyFont="1" applyAlignment="1">
      <alignment horizontal="center"/>
    </xf>
    <xf numFmtId="0" fontId="5" fillId="0" borderId="0" xfId="7" applyFont="1" applyFill="1" applyAlignment="1">
      <alignment horizontal="left" vertical="center" wrapText="1"/>
    </xf>
    <xf numFmtId="0" fontId="11" fillId="0" borderId="0" xfId="7" applyFont="1" applyAlignment="1">
      <alignment horizontal="center" wrapText="1"/>
    </xf>
    <xf numFmtId="0" fontId="50" fillId="0" borderId="0" xfId="7" applyFont="1" applyAlignment="1">
      <alignment horizontal="center" vertical="top" wrapText="1"/>
    </xf>
    <xf numFmtId="0" fontId="50" fillId="0" borderId="0" xfId="7" applyFont="1" applyAlignment="1">
      <alignment horizontal="center" wrapText="1"/>
    </xf>
    <xf numFmtId="3" fontId="11" fillId="0" borderId="0" xfId="7" applyNumberFormat="1" applyFont="1" applyAlignment="1">
      <alignment horizontal="left"/>
    </xf>
    <xf numFmtId="0" fontId="50" fillId="0" borderId="0" xfId="7" applyFont="1" applyAlignment="1">
      <alignment horizontal="center" vertical="top"/>
    </xf>
    <xf numFmtId="0" fontId="47" fillId="0" borderId="0" xfId="7" applyFont="1" applyAlignment="1">
      <alignment horizontal="left" vertical="top" wrapText="1"/>
    </xf>
    <xf numFmtId="1" fontId="21" fillId="0" borderId="0" xfId="7" applyNumberFormat="1" applyFont="1" applyAlignment="1">
      <alignment horizontal="center"/>
    </xf>
    <xf numFmtId="3" fontId="11" fillId="0" borderId="0" xfId="7" applyNumberFormat="1" applyFont="1" applyAlignment="1">
      <alignment horizontal="center" vertical="center"/>
    </xf>
    <xf numFmtId="0" fontId="5" fillId="0" borderId="0" xfId="7" applyFont="1" applyAlignment="1">
      <alignment horizontal="left" vertical="center" wrapText="1"/>
    </xf>
    <xf numFmtId="3" fontId="43" fillId="0" borderId="7" xfId="7" applyNumberFormat="1" applyFont="1" applyBorder="1" applyAlignment="1">
      <alignment horizontal="center"/>
    </xf>
    <xf numFmtId="3" fontId="43" fillId="0" borderId="4" xfId="7" applyNumberFormat="1" applyFont="1" applyBorder="1" applyAlignment="1">
      <alignment horizontal="center"/>
    </xf>
  </cellXfs>
  <cellStyles count="8">
    <cellStyle name="Collegamento ipertestuale" xfId="4" builtinId="8"/>
    <cellStyle name="Migliaia" xfId="5" builtinId="3"/>
    <cellStyle name="Migliaia 2" xfId="3"/>
    <cellStyle name="Normale" xfId="0" builtinId="0"/>
    <cellStyle name="Normale 2" xfId="1"/>
    <cellStyle name="Normale 3" xfId="7"/>
    <cellStyle name="Percentuale" xfId="6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93-4D4C-8DA3-880323CF90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93-4D4C-8DA3-880323CF90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93-4D4C-8DA3-880323CF9011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93-4D4C-8DA3-880323CF901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93-4D4C-8DA3-880323CF90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1706</c:v>
                </c:pt>
                <c:pt idx="1">
                  <c:v>2905</c:v>
                </c:pt>
                <c:pt idx="2">
                  <c:v>607</c:v>
                </c:pt>
                <c:pt idx="3">
                  <c:v>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93-4D4C-8DA3-880323CF90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C-4EA4-B6E2-A009C813F4D2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C-4EA4-B6E2-A009C813F4D2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C-4EA4-B6E2-A009C813F4D2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6C-4EA4-B6E2-A009C813F4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fpld_tot!$C$27:$F$27</c:f>
              <c:numCache>
                <c:formatCode>#,##0</c:formatCode>
                <c:ptCount val="4"/>
                <c:pt idx="0">
                  <c:v>31161</c:v>
                </c:pt>
                <c:pt idx="1">
                  <c:v>48103</c:v>
                </c:pt>
                <c:pt idx="2">
                  <c:v>17421</c:v>
                </c:pt>
                <c:pt idx="3">
                  <c:v>67264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6C-4EA4-B6E2-A009C813F4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A-4790-9EF8-DDF500A865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A-4790-9EF8-DDF500A865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A-4790-9EF8-DDF500A865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A-4790-9EF8-DDF500A86520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A-4790-9EF8-DDF500A86520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FA-4790-9EF8-DDF500A86520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FA-4790-9EF8-DDF500A86520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FA-4790-9EF8-DDF500A86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123105</c:v>
                </c:pt>
                <c:pt idx="1">
                  <c:v>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A-4790-9EF8-DDF500A865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14097</c:v>
                </c:pt>
                <c:pt idx="1">
                  <c:v>28932</c:v>
                </c:pt>
                <c:pt idx="2">
                  <c:v>8515</c:v>
                </c:pt>
                <c:pt idx="3">
                  <c:v>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9B7-A10F-11DDE66FACAA}"/>
            </c:ext>
          </c:extLst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4527</c:v>
                </c:pt>
                <c:pt idx="1">
                  <c:v>12235</c:v>
                </c:pt>
                <c:pt idx="2">
                  <c:v>4757</c:v>
                </c:pt>
                <c:pt idx="3">
                  <c:v>45408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4-49B7-A10F-11DDE66F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3897472"/>
        <c:axId val="135754816"/>
      </c:barChart>
      <c:catAx>
        <c:axId val="15389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5754816"/>
        <c:crosses val="autoZero"/>
        <c:auto val="1"/>
        <c:lblAlgn val="ctr"/>
        <c:lblOffset val="100"/>
        <c:noMultiLvlLbl val="0"/>
      </c:catAx>
      <c:valAx>
        <c:axId val="135754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3897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41286</c:v>
                </c:pt>
                <c:pt idx="1">
                  <c:v>25528</c:v>
                </c:pt>
                <c:pt idx="2">
                  <c:v>23374</c:v>
                </c:pt>
                <c:pt idx="3">
                  <c:v>38174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DDE-89E9-DAAE2776F266}"/>
            </c:ext>
          </c:extLst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  <c:numCache>
                <c:formatCode>#,##0</c:formatCode>
                <c:ptCount val="4"/>
                <c:pt idx="0">
                  <c:v>51057</c:v>
                </c:pt>
                <c:pt idx="1">
                  <c:v>32017</c:v>
                </c:pt>
                <c:pt idx="2">
                  <c:v>30940</c:v>
                </c:pt>
                <c:pt idx="3">
                  <c:v>49935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B-4DDE-89E9-DAAE2776F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5043328"/>
        <c:axId val="135888896"/>
        <c:axId val="126444160"/>
      </c:bar3DChart>
      <c:catAx>
        <c:axId val="15504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5888896"/>
        <c:crosses val="autoZero"/>
        <c:auto val="1"/>
        <c:lblAlgn val="ctr"/>
        <c:lblOffset val="100"/>
        <c:noMultiLvlLbl val="0"/>
      </c:catAx>
      <c:valAx>
        <c:axId val="1358888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5043328"/>
        <c:crosses val="autoZero"/>
        <c:crossBetween val="between"/>
      </c:valAx>
      <c:serAx>
        <c:axId val="126444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58888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  <c:numCache>
                <c:formatCode>0.0</c:formatCode>
                <c:ptCount val="4"/>
                <c:pt idx="0">
                  <c:v>66.62</c:v>
                </c:pt>
                <c:pt idx="1">
                  <c:v>61.36</c:v>
                </c:pt>
                <c:pt idx="2">
                  <c:v>53.85</c:v>
                </c:pt>
                <c:pt idx="3">
                  <c:v>76.41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0-4EDE-84BA-5D784E4EF6AC}"/>
            </c:ext>
          </c:extLst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66.45</c:v>
                </c:pt>
                <c:pt idx="1">
                  <c:v>61.06</c:v>
                </c:pt>
                <c:pt idx="2">
                  <c:v>54.06</c:v>
                </c:pt>
                <c:pt idx="3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0-4EDE-84BA-5D784E4EF6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3897984"/>
        <c:axId val="135891776"/>
      </c:barChart>
      <c:catAx>
        <c:axId val="153897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5891776"/>
        <c:crosses val="autoZero"/>
        <c:auto val="1"/>
        <c:lblAlgn val="ctr"/>
        <c:lblOffset val="100"/>
        <c:noMultiLvlLbl val="0"/>
      </c:catAx>
      <c:valAx>
        <c:axId val="1358917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389798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  <c:numCache>
                <c:formatCode>0.0</c:formatCode>
                <c:ptCount val="4"/>
                <c:pt idx="0">
                  <c:v>64.650000000000006</c:v>
                </c:pt>
                <c:pt idx="1">
                  <c:v>59.88</c:v>
                </c:pt>
                <c:pt idx="2">
                  <c:v>52</c:v>
                </c:pt>
                <c:pt idx="3">
                  <c:v>74.680000000000007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4-481C-8878-95C71D75F3F2}"/>
            </c:ext>
          </c:extLst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65.87</c:v>
                </c:pt>
                <c:pt idx="1">
                  <c:v>60.14</c:v>
                </c:pt>
                <c:pt idx="2">
                  <c:v>52.02</c:v>
                </c:pt>
                <c:pt idx="3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81C-8878-95C71D75F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044864"/>
        <c:axId val="135895232"/>
      </c:barChart>
      <c:catAx>
        <c:axId val="155044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5895232"/>
        <c:crosses val="autoZero"/>
        <c:auto val="1"/>
        <c:lblAlgn val="ctr"/>
        <c:lblOffset val="100"/>
        <c:noMultiLvlLbl val="0"/>
      </c:catAx>
      <c:valAx>
        <c:axId val="1358952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504486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fpld_tot!$C$141:$F$141</c:f>
              <c:numCache>
                <c:formatCode>#,##0</c:formatCode>
                <c:ptCount val="4"/>
                <c:pt idx="0">
                  <c:v>15873</c:v>
                </c:pt>
                <c:pt idx="1">
                  <c:v>34331</c:v>
                </c:pt>
                <c:pt idx="2">
                  <c:v>11275</c:v>
                </c:pt>
                <c:pt idx="3">
                  <c:v>12459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3-4B7E-8D23-FD4A299435A7}"/>
            </c:ext>
          </c:extLst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fpld_tot!$C$142:$F$142</c:f>
              <c:numCache>
                <c:formatCode>#,##0</c:formatCode>
                <c:ptCount val="4"/>
                <c:pt idx="0">
                  <c:v>15288</c:v>
                </c:pt>
                <c:pt idx="1">
                  <c:v>13772</c:v>
                </c:pt>
                <c:pt idx="2">
                  <c:v>6146</c:v>
                </c:pt>
                <c:pt idx="3">
                  <c:v>54805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3-4B7E-8D23-FD4A2994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7443072"/>
        <c:axId val="153659072"/>
      </c:barChart>
      <c:catAx>
        <c:axId val="1574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659072"/>
        <c:crosses val="autoZero"/>
        <c:auto val="1"/>
        <c:lblAlgn val="ctr"/>
        <c:lblOffset val="100"/>
        <c:noMultiLvlLbl val="0"/>
      </c:catAx>
      <c:valAx>
        <c:axId val="1536590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7443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84-4BE9-A29F-6D27D31017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84-4BE9-A29F-6D27D31017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84-4BE9-A29F-6D27D31017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84-4BE9-A29F-6D27D31017CC}"/>
              </c:ext>
            </c:extLst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18234</c:v>
                </c:pt>
                <c:pt idx="1">
                  <c:v>46164</c:v>
                </c:pt>
                <c:pt idx="2">
                  <c:v>20013</c:v>
                </c:pt>
                <c:pt idx="3">
                  <c:v>16192</c:v>
                </c:pt>
                <c:pt idx="4">
                  <c:v>14145</c:v>
                </c:pt>
                <c:pt idx="5">
                  <c:v>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4-4BE9-A29F-6D27D31017CC}"/>
            </c:ext>
          </c:extLst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fpld_conEC!$G$64:$G$69</c:f>
              <c:numCache>
                <c:formatCode>#,##0</c:formatCode>
                <c:ptCount val="6"/>
                <c:pt idx="0">
                  <c:v>25918</c:v>
                </c:pt>
                <c:pt idx="1">
                  <c:v>63793</c:v>
                </c:pt>
                <c:pt idx="2">
                  <c:v>24603</c:v>
                </c:pt>
                <c:pt idx="3">
                  <c:v>17897</c:v>
                </c:pt>
                <c:pt idx="4">
                  <c:v>15363</c:v>
                </c:pt>
                <c:pt idx="5">
                  <c:v>8811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4-4BE9-A29F-6D27D3101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793344"/>
        <c:axId val="154683072"/>
      </c:barChart>
      <c:catAx>
        <c:axId val="1567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46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6830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679334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E-42F7-A537-D79D744E0E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E-42F7-A537-D79D744E0E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7E-42F7-A537-D79D744E0E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7E-42F7-A537-D79D744E0E1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7E-42F7-A537-D79D744E0E14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E-42F7-A537-D79D744E0E14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E-42F7-A537-D79D744E0E1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E-42F7-A537-D79D744E0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fpld_conEC!$G$108:$G$109</c:f>
              <c:numCache>
                <c:formatCode>#,##0</c:formatCode>
                <c:ptCount val="2"/>
                <c:pt idx="0">
                  <c:v>148328</c:v>
                </c:pt>
                <c:pt idx="1">
                  <c:v>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7E-42F7-A537-D79D744E0E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A6-4E5E-B23A-E6E0C003D157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6-4E5E-B23A-E6E0C003D157}"/>
                </c:ext>
              </c:extLst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A6-4E5E-B23A-E6E0C003D15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6-4E5E-B23A-E6E0C003D1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17637</c:v>
                </c:pt>
                <c:pt idx="1">
                  <c:v>39299</c:v>
                </c:pt>
                <c:pt idx="2">
                  <c:v>13057</c:v>
                </c:pt>
                <c:pt idx="3">
                  <c:v>52247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A6-4E5E-B23A-E6E0C003D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83-4312-B918-330CC227FAD3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83-4312-B918-330CC227FAD3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83-4312-B918-330CC227FAD3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83-4312-B918-330CC227FAD3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3-4312-B918-330CC227FAD3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3-4312-B918-330CC227FAD3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83-4312-B918-330CC227FA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18624</c:v>
                </c:pt>
                <c:pt idx="1">
                  <c:v>41167</c:v>
                </c:pt>
                <c:pt idx="2">
                  <c:v>13272</c:v>
                </c:pt>
                <c:pt idx="3">
                  <c:v>55299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83-4312-B918-330CC227FA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29-4DF1-9250-BB1EC4D359E4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29-4DF1-9250-BB1EC4D359E4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29-4DF1-9250-BB1EC4D359E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29-4DF1-9250-BB1EC4D359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fpld_conEC!$C$27:$F$27</c:f>
              <c:numCache>
                <c:formatCode>#,##0</c:formatCode>
                <c:ptCount val="4"/>
                <c:pt idx="0">
                  <c:v>29942</c:v>
                </c:pt>
                <c:pt idx="1">
                  <c:v>45481</c:v>
                </c:pt>
                <c:pt idx="2">
                  <c:v>17140</c:v>
                </c:pt>
                <c:pt idx="3">
                  <c:v>63822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9-4DF1-9250-BB1EC4D359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CD-415D-9DC3-775EB623D2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CD-415D-9DC3-775EB623D2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CD-415D-9DC3-775EB623D2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CD-415D-9DC3-775EB623D2D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CD-415D-9DC3-775EB623D2DB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CD-415D-9DC3-775EB623D2DB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D-415D-9DC3-775EB623D2D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D-415D-9DC3-775EB623D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117016</c:v>
                </c:pt>
                <c:pt idx="1">
                  <c:v>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D-415D-9DC3-775EB623D2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13135</c:v>
                </c:pt>
                <c:pt idx="1">
                  <c:v>27223</c:v>
                </c:pt>
                <c:pt idx="2">
                  <c:v>8328</c:v>
                </c:pt>
                <c:pt idx="3">
                  <c:v>9810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A-4098-B989-117FEF0A1A14}"/>
            </c:ext>
          </c:extLst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4502</c:v>
                </c:pt>
                <c:pt idx="1">
                  <c:v>12076</c:v>
                </c:pt>
                <c:pt idx="2">
                  <c:v>4729</c:v>
                </c:pt>
                <c:pt idx="3">
                  <c:v>42437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A-4098-B989-117FEF0A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5043840"/>
        <c:axId val="156694144"/>
      </c:barChart>
      <c:catAx>
        <c:axId val="15504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694144"/>
        <c:crosses val="autoZero"/>
        <c:auto val="1"/>
        <c:lblAlgn val="ctr"/>
        <c:lblOffset val="100"/>
        <c:noMultiLvlLbl val="0"/>
      </c:catAx>
      <c:valAx>
        <c:axId val="1566941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5043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39275</c:v>
                </c:pt>
                <c:pt idx="1">
                  <c:v>24460</c:v>
                </c:pt>
                <c:pt idx="2">
                  <c:v>22084</c:v>
                </c:pt>
                <c:pt idx="3">
                  <c:v>36421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569-8467-84B5A3F2E9AF}"/>
            </c:ext>
          </c:extLst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  <c:numCache>
                <c:formatCode>#,##0</c:formatCode>
                <c:ptCount val="4"/>
                <c:pt idx="0">
                  <c:v>48534</c:v>
                </c:pt>
                <c:pt idx="1">
                  <c:v>30704</c:v>
                </c:pt>
                <c:pt idx="2">
                  <c:v>29213</c:v>
                </c:pt>
                <c:pt idx="3">
                  <c:v>47934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A-4569-8467-84B5A3F2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5044352"/>
        <c:axId val="157193280"/>
        <c:axId val="126443520"/>
      </c:bar3DChart>
      <c:catAx>
        <c:axId val="155044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57193280"/>
        <c:crosses val="autoZero"/>
        <c:auto val="1"/>
        <c:lblAlgn val="ctr"/>
        <c:lblOffset val="100"/>
        <c:noMultiLvlLbl val="0"/>
      </c:catAx>
      <c:valAx>
        <c:axId val="157193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5044352"/>
        <c:crosses val="autoZero"/>
        <c:crossBetween val="between"/>
      </c:valAx>
      <c:serAx>
        <c:axId val="1264435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719328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  <c:numCache>
                <c:formatCode>0.0</c:formatCode>
                <c:ptCount val="4"/>
                <c:pt idx="0">
                  <c:v>66.790000000000006</c:v>
                </c:pt>
                <c:pt idx="1">
                  <c:v>61.26</c:v>
                </c:pt>
                <c:pt idx="2">
                  <c:v>53.78</c:v>
                </c:pt>
                <c:pt idx="3">
                  <c:v>76.45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1-4452-A4E3-D683D7387309}"/>
            </c:ext>
          </c:extLst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66.59</c:v>
                </c:pt>
                <c:pt idx="1">
                  <c:v>60.96</c:v>
                </c:pt>
                <c:pt idx="2">
                  <c:v>53.99</c:v>
                </c:pt>
                <c:pt idx="3">
                  <c:v>77.25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1-4452-A4E3-D683D7387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0838144"/>
        <c:axId val="157483008"/>
      </c:barChart>
      <c:catAx>
        <c:axId val="1608381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7483008"/>
        <c:crosses val="autoZero"/>
        <c:auto val="1"/>
        <c:lblAlgn val="ctr"/>
        <c:lblOffset val="100"/>
        <c:noMultiLvlLbl val="0"/>
      </c:catAx>
      <c:valAx>
        <c:axId val="1574830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083814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  <c:numCache>
                <c:formatCode>0.0</c:formatCode>
                <c:ptCount val="4"/>
                <c:pt idx="0">
                  <c:v>64.66</c:v>
                </c:pt>
                <c:pt idx="1">
                  <c:v>59.86</c:v>
                </c:pt>
                <c:pt idx="2">
                  <c:v>51.99</c:v>
                </c:pt>
                <c:pt idx="3">
                  <c:v>74.650000000000006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3-4CED-940C-2DBC588B9F95}"/>
            </c:ext>
          </c:extLst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65.88</c:v>
                </c:pt>
                <c:pt idx="1">
                  <c:v>60.12</c:v>
                </c:pt>
                <c:pt idx="2">
                  <c:v>52.01</c:v>
                </c:pt>
                <c:pt idx="3">
                  <c:v>74.849999999999994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3-4CED-940C-2DBC588B9F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6790784"/>
        <c:axId val="157487040"/>
      </c:barChart>
      <c:catAx>
        <c:axId val="156790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7487040"/>
        <c:crosses val="autoZero"/>
        <c:auto val="1"/>
        <c:lblAlgn val="ctr"/>
        <c:lblOffset val="100"/>
        <c:noMultiLvlLbl val="0"/>
      </c:catAx>
      <c:valAx>
        <c:axId val="1574870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679078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fpld_conEC!$C$141:$F$141</c:f>
              <c:numCache>
                <c:formatCode>#,##0</c:formatCode>
                <c:ptCount val="4"/>
                <c:pt idx="0">
                  <c:v>14763</c:v>
                </c:pt>
                <c:pt idx="1">
                  <c:v>31889</c:v>
                </c:pt>
                <c:pt idx="2">
                  <c:v>11022</c:v>
                </c:pt>
                <c:pt idx="3">
                  <c:v>12355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C-4279-89A3-5CED9CD60CA0}"/>
            </c:ext>
          </c:extLst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fpld_conEC!$C$142:$F$142</c:f>
              <c:numCache>
                <c:formatCode>#,##0</c:formatCode>
                <c:ptCount val="4"/>
                <c:pt idx="0">
                  <c:v>15179</c:v>
                </c:pt>
                <c:pt idx="1">
                  <c:v>13592</c:v>
                </c:pt>
                <c:pt idx="2">
                  <c:v>6118</c:v>
                </c:pt>
                <c:pt idx="3">
                  <c:v>51467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C-4279-89A3-5CED9CD60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6791296"/>
        <c:axId val="157490496"/>
      </c:barChart>
      <c:catAx>
        <c:axId val="15679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490496"/>
        <c:crosses val="autoZero"/>
        <c:auto val="1"/>
        <c:lblAlgn val="ctr"/>
        <c:lblOffset val="100"/>
        <c:noMultiLvlLbl val="0"/>
      </c:catAx>
      <c:valAx>
        <c:axId val="1574904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6791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3C7-4114-9F9B-0686D0EAE11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3C7-4114-9F9B-0686D0EAE11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3C7-4114-9F9B-0686D0EAE11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3C7-4114-9F9B-0686D0EAE114}"/>
              </c:ext>
            </c:extLst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5062</c:v>
                </c:pt>
                <c:pt idx="1">
                  <c:v>6534</c:v>
                </c:pt>
                <c:pt idx="2">
                  <c:v>1201</c:v>
                </c:pt>
                <c:pt idx="3">
                  <c:v>649</c:v>
                </c:pt>
                <c:pt idx="4">
                  <c:v>316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114-9F9B-0686D0EAE114}"/>
            </c:ext>
          </c:extLst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CDCM!$G$64:$G$69</c:f>
              <c:numCache>
                <c:formatCode>#,##0</c:formatCode>
                <c:ptCount val="6"/>
                <c:pt idx="0">
                  <c:v>6462</c:v>
                </c:pt>
                <c:pt idx="1">
                  <c:v>9284</c:v>
                </c:pt>
                <c:pt idx="2">
                  <c:v>1636</c:v>
                </c:pt>
                <c:pt idx="3">
                  <c:v>629</c:v>
                </c:pt>
                <c:pt idx="4">
                  <c:v>291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7-4114-9F9B-0686D0EA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839168"/>
        <c:axId val="173437440"/>
      </c:barChart>
      <c:catAx>
        <c:axId val="1608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734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374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083916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38-40C5-8BDB-1D3DC87811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38-40C5-8BDB-1D3DC87811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38-40C5-8BDB-1D3DC87811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38-40C5-8BDB-1D3DC87811A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8-40C5-8BDB-1D3DC87811A2}"/>
                </c:ext>
              </c:extLst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8-40C5-8BDB-1D3DC87811A2}"/>
                </c:ext>
              </c:extLst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8-40C5-8BDB-1D3DC87811A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8-40C5-8BDB-1D3DC87811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CDCM!$G$108:$G$109</c:f>
              <c:numCache>
                <c:formatCode>#,##0</c:formatCode>
                <c:ptCount val="2"/>
                <c:pt idx="0">
                  <c:v>17705</c:v>
                </c:pt>
                <c:pt idx="1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8-40C5-8BDB-1D3DC87811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2E-451C-9C58-E4ED965F02F4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2E-451C-9C58-E4ED965F02F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2E-451C-9C58-E4ED965F02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1706</c:v>
                </c:pt>
                <c:pt idx="1">
                  <c:v>2905</c:v>
                </c:pt>
                <c:pt idx="2">
                  <c:v>607</c:v>
                </c:pt>
                <c:pt idx="3">
                  <c:v>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E-451C-9C58-E4ED965F02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DC-4B20-B3F6-1793AA99DDB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DC-4B20-B3F6-1793AA99DDB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DC-4B20-B3F6-1793AA99DDBD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DC-4B20-B3F6-1793AA99DDB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1DC-4B20-B3F6-1793AA99DDBD}"/>
                </c:ext>
              </c:extLst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DC-4B20-B3F6-1793AA99DD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7143</c:v>
                </c:pt>
                <c:pt idx="1">
                  <c:v>7561</c:v>
                </c:pt>
                <c:pt idx="2">
                  <c:v>2231</c:v>
                </c:pt>
                <c:pt idx="3">
                  <c:v>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DC-4B20-B3F6-1793AA99DD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1C-4BB2-9760-A1C34F02B3DD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1C-4BB2-9760-A1C34F02B3DD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1C-4BB2-9760-A1C34F02B3DD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C-4BB2-9760-A1C34F02B3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2484</c:v>
                </c:pt>
                <c:pt idx="1">
                  <c:v>4844</c:v>
                </c:pt>
                <c:pt idx="2">
                  <c:v>860</c:v>
                </c:pt>
                <c:pt idx="3">
                  <c:v>10224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C-4BB2-9760-A1C34F02B3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4-42DE-A562-C5E7A29741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64-42DE-A562-C5E7A29741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64-42DE-A562-C5E7A29741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64-42DE-A562-C5E7A297417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64-42DE-A562-C5E7A2974172}"/>
                </c:ext>
              </c:extLst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64-42DE-A562-C5E7A297417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4-42DE-A562-C5E7A297417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4-42DE-A562-C5E7A2974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13584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4-42DE-A562-C5E7A29741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1463</c:v>
                </c:pt>
                <c:pt idx="1">
                  <c:v>1901</c:v>
                </c:pt>
                <c:pt idx="2">
                  <c:v>372</c:v>
                </c:pt>
                <c:pt idx="3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5-43A3-A69B-542695097E54}"/>
            </c:ext>
          </c:extLst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243</c:v>
                </c:pt>
                <c:pt idx="1">
                  <c:v>1004</c:v>
                </c:pt>
                <c:pt idx="2">
                  <c:v>235</c:v>
                </c:pt>
                <c:pt idx="3">
                  <c:v>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5-43A3-A69B-542695097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0839680"/>
        <c:axId val="174075840"/>
      </c:barChart>
      <c:catAx>
        <c:axId val="160839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075840"/>
        <c:crosses val="autoZero"/>
        <c:auto val="1"/>
        <c:lblAlgn val="ctr"/>
        <c:lblOffset val="100"/>
        <c:noMultiLvlLbl val="0"/>
      </c:catAx>
      <c:valAx>
        <c:axId val="174075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083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2636</c:v>
                </c:pt>
                <c:pt idx="1">
                  <c:v>3786</c:v>
                </c:pt>
                <c:pt idx="2">
                  <c:v>2860</c:v>
                </c:pt>
                <c:pt idx="3">
                  <c:v>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928-8B98-5D4BAC6D14F3}"/>
            </c:ext>
          </c:extLst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  <c:numCache>
                <c:formatCode>#,##0</c:formatCode>
                <c:ptCount val="4"/>
                <c:pt idx="0">
                  <c:v>3603</c:v>
                </c:pt>
                <c:pt idx="1">
                  <c:v>5147</c:v>
                </c:pt>
                <c:pt idx="2">
                  <c:v>3833</c:v>
                </c:pt>
                <c:pt idx="3">
                  <c:v>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928-8B98-5D4BAC6D1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058816"/>
        <c:axId val="174079296"/>
        <c:axId val="126474112"/>
      </c:bar3DChart>
      <c:catAx>
        <c:axId val="15305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74079296"/>
        <c:crosses val="autoZero"/>
        <c:auto val="1"/>
        <c:lblAlgn val="ctr"/>
        <c:lblOffset val="100"/>
        <c:noMultiLvlLbl val="0"/>
      </c:catAx>
      <c:valAx>
        <c:axId val="174079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3058816"/>
        <c:crosses val="autoZero"/>
        <c:crossBetween val="between"/>
      </c:valAx>
      <c:serAx>
        <c:axId val="12647411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40792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  <c:numCache>
                <c:formatCode>0.0</c:formatCode>
                <c:ptCount val="4"/>
                <c:pt idx="0">
                  <c:v>67.98</c:v>
                </c:pt>
                <c:pt idx="1">
                  <c:v>61</c:v>
                </c:pt>
                <c:pt idx="2">
                  <c:v>56.19</c:v>
                </c:pt>
                <c:pt idx="3">
                  <c:v>80.709999999999994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2-40F0-B3A6-3E08663AD638}"/>
            </c:ext>
          </c:extLst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67.59</c:v>
                </c:pt>
                <c:pt idx="1">
                  <c:v>60.99</c:v>
                </c:pt>
                <c:pt idx="2">
                  <c:v>56.32</c:v>
                </c:pt>
                <c:pt idx="3">
                  <c:v>82.31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2-40F0-B3A6-3E08663AD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3016192"/>
        <c:axId val="153323200"/>
      </c:barChart>
      <c:catAx>
        <c:axId val="1630161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323200"/>
        <c:crosses val="autoZero"/>
        <c:auto val="1"/>
        <c:lblAlgn val="ctr"/>
        <c:lblOffset val="100"/>
        <c:noMultiLvlLbl val="0"/>
      </c:catAx>
      <c:valAx>
        <c:axId val="1533232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30161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  <c:numCache>
                <c:formatCode>0.0</c:formatCode>
                <c:ptCount val="4"/>
                <c:pt idx="0">
                  <c:v>66.569999999999993</c:v>
                </c:pt>
                <c:pt idx="1">
                  <c:v>60.09</c:v>
                </c:pt>
                <c:pt idx="2">
                  <c:v>56.1</c:v>
                </c:pt>
                <c:pt idx="3">
                  <c:v>76.06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D-4F46-88E6-CD82BC4C3867}"/>
            </c:ext>
          </c:extLst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70.63</c:v>
                </c:pt>
                <c:pt idx="1">
                  <c:v>60.03</c:v>
                </c:pt>
                <c:pt idx="2">
                  <c:v>57.1</c:v>
                </c:pt>
                <c:pt idx="3">
                  <c:v>76.58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D-4F46-88E6-CD82BC4C3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7911936"/>
        <c:axId val="153326080"/>
      </c:barChart>
      <c:catAx>
        <c:axId val="167911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326080"/>
        <c:crosses val="autoZero"/>
        <c:auto val="1"/>
        <c:lblAlgn val="ctr"/>
        <c:lblOffset val="100"/>
        <c:noMultiLvlLbl val="0"/>
      </c:catAx>
      <c:valAx>
        <c:axId val="1533260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79119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CDCM!$C$141:$F$141</c:f>
              <c:numCache>
                <c:formatCode>#,##0</c:formatCode>
                <c:ptCount val="4"/>
                <c:pt idx="0">
                  <c:v>1471</c:v>
                </c:pt>
                <c:pt idx="1">
                  <c:v>2804</c:v>
                </c:pt>
                <c:pt idx="2">
                  <c:v>487</c:v>
                </c:pt>
                <c:pt idx="3">
                  <c:v>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C-447C-8632-D1D280BACD7C}"/>
            </c:ext>
          </c:extLst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CDCM!$C$142:$F$142</c:f>
              <c:numCache>
                <c:formatCode>#,##0</c:formatCode>
                <c:ptCount val="4"/>
                <c:pt idx="0">
                  <c:v>1013</c:v>
                </c:pt>
                <c:pt idx="1">
                  <c:v>2040</c:v>
                </c:pt>
                <c:pt idx="2">
                  <c:v>373</c:v>
                </c:pt>
                <c:pt idx="3">
                  <c:v>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C-447C-8632-D1D280BAC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3551360"/>
        <c:axId val="153328960"/>
      </c:barChart>
      <c:catAx>
        <c:axId val="15355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328960"/>
        <c:crosses val="autoZero"/>
        <c:auto val="1"/>
        <c:lblAlgn val="ctr"/>
        <c:lblOffset val="100"/>
        <c:noMultiLvlLbl val="0"/>
      </c:catAx>
      <c:valAx>
        <c:axId val="1533289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3551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A2-480A-A901-9DD2A0E9CD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A2-480A-A901-9DD2A0E9CD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A2-480A-A901-9DD2A0E9CD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A2-480A-A901-9DD2A0E9CDE8}"/>
              </c:ext>
            </c:extLst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4170</c:v>
                </c:pt>
                <c:pt idx="1">
                  <c:v>14813</c:v>
                </c:pt>
                <c:pt idx="2">
                  <c:v>7808</c:v>
                </c:pt>
                <c:pt idx="3">
                  <c:v>4058</c:v>
                </c:pt>
                <c:pt idx="4">
                  <c:v>1957</c:v>
                </c:pt>
                <c:pt idx="5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2-480A-A901-9DD2A0E9CDE8}"/>
            </c:ext>
          </c:extLst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ART!$G$64:$G$69</c:f>
              <c:numCache>
                <c:formatCode>#,##0</c:formatCode>
                <c:ptCount val="6"/>
                <c:pt idx="0">
                  <c:v>5580</c:v>
                </c:pt>
                <c:pt idx="1">
                  <c:v>18115</c:v>
                </c:pt>
                <c:pt idx="2">
                  <c:v>8750</c:v>
                </c:pt>
                <c:pt idx="3">
                  <c:v>4298</c:v>
                </c:pt>
                <c:pt idx="4">
                  <c:v>2207</c:v>
                </c:pt>
                <c:pt idx="5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A2-480A-A901-9DD2A0E9C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7912448"/>
        <c:axId val="173435136"/>
      </c:barChart>
      <c:catAx>
        <c:axId val="16791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734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35136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7912448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D-46F0-85A7-592C6C642F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0D-46F0-85A7-592C6C642F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0D-46F0-85A7-592C6C642F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0D-46F0-85A7-592C6C642F0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0D-46F0-85A7-592C6C642F08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D-46F0-85A7-592C6C642F08}"/>
                </c:ext>
              </c:extLst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0D-46F0-85A7-592C6C642F0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0D-46F0-85A7-592C6C64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  <c:numCache>
                <c:formatCode>#,##0</c:formatCode>
                <c:ptCount val="2"/>
                <c:pt idx="0">
                  <c:v>38297</c:v>
                </c:pt>
                <c:pt idx="1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0D-46F0-85A7-592C6C642F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E6-4E2D-A39C-631A2E740CA7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E6-4E2D-A39C-631A2E740CA7}"/>
                </c:ext>
              </c:extLst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E6-4E2D-A39C-631A2E740CA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E6-4E2D-A39C-631A2E740C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6781</c:v>
                </c:pt>
                <c:pt idx="1">
                  <c:v>11697</c:v>
                </c:pt>
                <c:pt idx="2">
                  <c:v>2626</c:v>
                </c:pt>
                <c:pt idx="3">
                  <c:v>12123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6-4E2D-A39C-631A2E740C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36-4AFC-8965-5E9F37DEF486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36-4AFC-8965-5E9F37DEF486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36-4AFC-8965-5E9F37DEF486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36-4AFC-8965-5E9F37DEF486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B36-4AFC-8965-5E9F37DEF486}"/>
                </c:ext>
              </c:extLst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36-4AFC-8965-5E9F37DEF4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6781</c:v>
                </c:pt>
                <c:pt idx="1">
                  <c:v>11697</c:v>
                </c:pt>
                <c:pt idx="2">
                  <c:v>2626</c:v>
                </c:pt>
                <c:pt idx="3">
                  <c:v>12123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36-4AFC-8965-5E9F37DEF4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9E-4118-8378-56F36FA18651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E-4118-8378-56F36FA18651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E-4118-8378-56F36FA18651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9E-4118-8378-56F36FA186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8187</c:v>
                </c:pt>
                <c:pt idx="1">
                  <c:v>14195</c:v>
                </c:pt>
                <c:pt idx="2">
                  <c:v>3342</c:v>
                </c:pt>
                <c:pt idx="3">
                  <c:v>13706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9E-4118-8378-56F36FA186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FC-4997-B20A-1C857544E3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FC-4997-B20A-1C857544E3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FC-4997-B20A-1C857544E3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FC-4997-B20A-1C857544E31E}"/>
              </c:ext>
            </c:extLst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FC-4997-B20A-1C857544E31E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FC-4997-B20A-1C857544E31E}"/>
                </c:ext>
              </c:extLst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FC-4997-B20A-1C857544E31E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FC-4997-B20A-1C857544E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32673</c:v>
                </c:pt>
                <c:pt idx="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C-4997-B20A-1C857544E3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6525</c:v>
                </c:pt>
                <c:pt idx="1">
                  <c:v>9790</c:v>
                </c:pt>
                <c:pt idx="2">
                  <c:v>2157</c:v>
                </c:pt>
                <c:pt idx="3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3-47C9-BFBC-EBE02A352DE1}"/>
            </c:ext>
          </c:extLst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256</c:v>
                </c:pt>
                <c:pt idx="1">
                  <c:v>1907</c:v>
                </c:pt>
                <c:pt idx="2">
                  <c:v>469</c:v>
                </c:pt>
                <c:pt idx="3">
                  <c:v>10894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3-47C9-BFBC-EBE02A352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7913472"/>
        <c:axId val="179627712"/>
      </c:barChart>
      <c:catAx>
        <c:axId val="16791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9627712"/>
        <c:crosses val="autoZero"/>
        <c:auto val="1"/>
        <c:lblAlgn val="ctr"/>
        <c:lblOffset val="100"/>
        <c:noMultiLvlLbl val="0"/>
      </c:catAx>
      <c:valAx>
        <c:axId val="179627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791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10735</c:v>
                </c:pt>
                <c:pt idx="1">
                  <c:v>8792</c:v>
                </c:pt>
                <c:pt idx="2">
                  <c:v>6425</c:v>
                </c:pt>
                <c:pt idx="3">
                  <c:v>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8-4203-B54B-86C4D444272F}"/>
            </c:ext>
          </c:extLst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  <c:numCache>
                <c:formatCode>#,##0</c:formatCode>
                <c:ptCount val="4"/>
                <c:pt idx="0">
                  <c:v>12119</c:v>
                </c:pt>
                <c:pt idx="1">
                  <c:v>10762</c:v>
                </c:pt>
                <c:pt idx="2">
                  <c:v>8061</c:v>
                </c:pt>
                <c:pt idx="3">
                  <c:v>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8-4203-B54B-86C4D4442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5045376"/>
        <c:axId val="179630592"/>
        <c:axId val="126472832"/>
      </c:bar3DChart>
      <c:catAx>
        <c:axId val="15504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79630592"/>
        <c:crosses val="autoZero"/>
        <c:auto val="1"/>
        <c:lblAlgn val="ctr"/>
        <c:lblOffset val="100"/>
        <c:noMultiLvlLbl val="0"/>
      </c:catAx>
      <c:valAx>
        <c:axId val="179630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5045376"/>
        <c:crosses val="autoZero"/>
        <c:crossBetween val="between"/>
      </c:valAx>
      <c:serAx>
        <c:axId val="12647283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963059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  <c:numCache>
                <c:formatCode>0.0</c:formatCode>
                <c:ptCount val="4"/>
                <c:pt idx="0">
                  <c:v>66.84</c:v>
                </c:pt>
                <c:pt idx="1">
                  <c:v>61.16</c:v>
                </c:pt>
                <c:pt idx="2">
                  <c:v>55.81</c:v>
                </c:pt>
                <c:pt idx="3">
                  <c:v>74.92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E-4BAB-AAE6-0AF4B07D2581}"/>
            </c:ext>
          </c:extLst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66.81</c:v>
                </c:pt>
                <c:pt idx="1">
                  <c:v>61.21</c:v>
                </c:pt>
                <c:pt idx="2">
                  <c:v>56.14</c:v>
                </c:pt>
                <c:pt idx="3">
                  <c:v>75.760000000000005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E-4BAB-AAE6-0AF4B07D2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3933056"/>
        <c:axId val="179632896"/>
      </c:barChart>
      <c:catAx>
        <c:axId val="173933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9632896"/>
        <c:crosses val="autoZero"/>
        <c:auto val="1"/>
        <c:lblAlgn val="ctr"/>
        <c:lblOffset val="100"/>
        <c:noMultiLvlLbl val="0"/>
      </c:catAx>
      <c:valAx>
        <c:axId val="17963289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39330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  <c:numCache>
                <c:formatCode>0.0</c:formatCode>
                <c:ptCount val="4"/>
                <c:pt idx="0">
                  <c:v>64.37</c:v>
                </c:pt>
                <c:pt idx="1">
                  <c:v>60.31</c:v>
                </c:pt>
                <c:pt idx="2">
                  <c:v>54.51</c:v>
                </c:pt>
                <c:pt idx="3">
                  <c:v>71.61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B-419D-962D-198782F2777D}"/>
            </c:ext>
          </c:extLst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66.58</c:v>
                </c:pt>
                <c:pt idx="1">
                  <c:v>60.27</c:v>
                </c:pt>
                <c:pt idx="2">
                  <c:v>54.66</c:v>
                </c:pt>
                <c:pt idx="3">
                  <c:v>72.28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B-419D-962D-198782F27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3934080"/>
        <c:axId val="183535296"/>
      </c:barChart>
      <c:catAx>
        <c:axId val="1739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3535296"/>
        <c:crosses val="autoZero"/>
        <c:auto val="1"/>
        <c:lblAlgn val="ctr"/>
        <c:lblOffset val="100"/>
        <c:noMultiLvlLbl val="0"/>
      </c:catAx>
      <c:valAx>
        <c:axId val="18353529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7393408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ART!$C$141:$F$141</c:f>
              <c:numCache>
                <c:formatCode>#,##0</c:formatCode>
                <c:ptCount val="4"/>
                <c:pt idx="0">
                  <c:v>6663</c:v>
                </c:pt>
                <c:pt idx="1">
                  <c:v>11473</c:v>
                </c:pt>
                <c:pt idx="2">
                  <c:v>2743</c:v>
                </c:pt>
                <c:pt idx="3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E-4400-BF82-03E3FFEE1E9F}"/>
            </c:ext>
          </c:extLst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ART!$C$142:$F$142</c:f>
              <c:numCache>
                <c:formatCode>#,##0</c:formatCode>
                <c:ptCount val="4"/>
                <c:pt idx="0">
                  <c:v>1524</c:v>
                </c:pt>
                <c:pt idx="1">
                  <c:v>2722</c:v>
                </c:pt>
                <c:pt idx="2">
                  <c:v>599</c:v>
                </c:pt>
                <c:pt idx="3">
                  <c:v>12139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E-4400-BF82-03E3FFEE1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7442560"/>
        <c:axId val="183538176"/>
      </c:barChart>
      <c:catAx>
        <c:axId val="15744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538176"/>
        <c:crosses val="autoZero"/>
        <c:auto val="1"/>
        <c:lblAlgn val="ctr"/>
        <c:lblOffset val="100"/>
        <c:noMultiLvlLbl val="0"/>
      </c:catAx>
      <c:valAx>
        <c:axId val="183538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744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B27-4027-A992-C3D6EEA1E9E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B27-4027-A992-C3D6EEA1E9E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B27-4027-A992-C3D6EEA1E9E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B27-4027-A992-C3D6EEA1E9EB}"/>
              </c:ext>
            </c:extLst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4721</c:v>
                </c:pt>
                <c:pt idx="1">
                  <c:v>10919</c:v>
                </c:pt>
                <c:pt idx="2">
                  <c:v>5489</c:v>
                </c:pt>
                <c:pt idx="3">
                  <c:v>2438</c:v>
                </c:pt>
                <c:pt idx="4">
                  <c:v>1693</c:v>
                </c:pt>
                <c:pt idx="5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7-4027-A992-C3D6EEA1E9EB}"/>
            </c:ext>
          </c:extLst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COMM!$G$64:$G$69</c:f>
              <c:numCache>
                <c:formatCode>#,##0</c:formatCode>
                <c:ptCount val="6"/>
                <c:pt idx="0">
                  <c:v>6045</c:v>
                </c:pt>
                <c:pt idx="1">
                  <c:v>13946</c:v>
                </c:pt>
                <c:pt idx="2">
                  <c:v>6253</c:v>
                </c:pt>
                <c:pt idx="3">
                  <c:v>2576</c:v>
                </c:pt>
                <c:pt idx="4">
                  <c:v>1758</c:v>
                </c:pt>
                <c:pt idx="5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27-4027-A992-C3D6EEA1E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057280"/>
        <c:axId val="184422336"/>
      </c:barChart>
      <c:catAx>
        <c:axId val="153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8442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4223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3057280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06-46B5-97A0-73FEC06CBF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06-46B5-97A0-73FEC06CBF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06-46B5-97A0-73FEC06CBF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06-46B5-97A0-73FEC06CBF03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06-46B5-97A0-73FEC06CBF03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06-46B5-97A0-73FEC06CBF03}"/>
                </c:ext>
              </c:extLst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06-46B5-97A0-73FEC06CBF03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6-46B5-97A0-73FEC06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COMM!$G$108:$G$109</c:f>
              <c:numCache>
                <c:formatCode>#,##0</c:formatCode>
                <c:ptCount val="2"/>
                <c:pt idx="0">
                  <c:v>29438</c:v>
                </c:pt>
                <c:pt idx="1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6-46B5-97A0-73FEC06CBF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FD-4661-9C7B-AC3AAFCC59E2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D-4661-9C7B-AC3AAFCC59E2}"/>
                </c:ext>
              </c:extLst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D-4661-9C7B-AC3AAFCC59E2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FD-4661-9C7B-AC3AAFCC59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7143</c:v>
                </c:pt>
                <c:pt idx="1">
                  <c:v>7561</c:v>
                </c:pt>
                <c:pt idx="2">
                  <c:v>2231</c:v>
                </c:pt>
                <c:pt idx="3">
                  <c:v>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D-4661-9C7B-AC3AAFCC5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0C-4439-A286-087F3B058D3B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0C-4439-A286-087F3B058D3B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0C-4439-A286-087F3B058D3B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0C-4439-A286-087F3B058D3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C-4439-A286-087F3B058D3B}"/>
                </c:ext>
              </c:extLst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0C-4439-A286-087F3B058D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13770</c:v>
                </c:pt>
                <c:pt idx="2">
                  <c:v>168</c:v>
                </c:pt>
                <c:pt idx="3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C-4439-A286-087F3B058D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7-484A-8328-F2DDD56B3969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7-484A-8328-F2DDD56B3969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D7-484A-8328-F2DDD56B396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7-484A-8328-F2DDD56B39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8723</c:v>
                </c:pt>
                <c:pt idx="1">
                  <c:v>9471</c:v>
                </c:pt>
                <c:pt idx="2">
                  <c:v>3051</c:v>
                </c:pt>
                <c:pt idx="3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7-484A-8328-F2DDD56B39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B5-4346-8DBB-495C56A62A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B5-4346-8DBB-495C56A62A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B5-4346-8DBB-495C56A62A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B5-4346-8DBB-495C56A62A6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5-4346-8DBB-495C56A62A69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5-4346-8DBB-495C56A62A69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B5-4346-8DBB-495C56A62A6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B5-4346-8DBB-495C56A62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25088</c:v>
                </c:pt>
                <c:pt idx="1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B5-4346-8DBB-495C56A62A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6629</c:v>
                </c:pt>
                <c:pt idx="1">
                  <c:v>5210</c:v>
                </c:pt>
                <c:pt idx="2">
                  <c:v>1418</c:v>
                </c:pt>
                <c:pt idx="3">
                  <c:v>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E-4F14-8ABA-A0456C35748C}"/>
            </c:ext>
          </c:extLst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514</c:v>
                </c:pt>
                <c:pt idx="1">
                  <c:v>2351</c:v>
                </c:pt>
                <c:pt idx="2">
                  <c:v>813</c:v>
                </c:pt>
                <c:pt idx="3">
                  <c:v>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E-4F14-8ABA-A0456C35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3934592"/>
        <c:axId val="184662208"/>
      </c:barChart>
      <c:catAx>
        <c:axId val="17393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662208"/>
        <c:crosses val="autoZero"/>
        <c:auto val="1"/>
        <c:lblAlgn val="ctr"/>
        <c:lblOffset val="100"/>
        <c:noMultiLvlLbl val="0"/>
      </c:catAx>
      <c:valAx>
        <c:axId val="184662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73934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COMM!$K$95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8121</c:v>
                </c:pt>
                <c:pt idx="1">
                  <c:v>6707</c:v>
                </c:pt>
                <c:pt idx="2">
                  <c:v>4992</c:v>
                </c:pt>
                <c:pt idx="3">
                  <c:v>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D-4C8B-867A-AE8D1DD29FE1}"/>
            </c:ext>
          </c:extLst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  <c:numCache>
                <c:formatCode>#,##0</c:formatCode>
                <c:ptCount val="4"/>
                <c:pt idx="0">
                  <c:v>9578</c:v>
                </c:pt>
                <c:pt idx="1">
                  <c:v>8302</c:v>
                </c:pt>
                <c:pt idx="2">
                  <c:v>6262</c:v>
                </c:pt>
                <c:pt idx="3">
                  <c:v>7190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D-4C8B-867A-AE8D1DD29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058304"/>
        <c:axId val="186647680"/>
        <c:axId val="160864128"/>
      </c:bar3DChart>
      <c:catAx>
        <c:axId val="15305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86647680"/>
        <c:crosses val="autoZero"/>
        <c:auto val="1"/>
        <c:lblAlgn val="ctr"/>
        <c:lblOffset val="100"/>
        <c:noMultiLvlLbl val="0"/>
      </c:catAx>
      <c:valAx>
        <c:axId val="1866476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3058304"/>
        <c:crosses val="autoZero"/>
        <c:crossBetween val="between"/>
      </c:valAx>
      <c:serAx>
        <c:axId val="160864128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64768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66.92</c:v>
                </c:pt>
                <c:pt idx="1">
                  <c:v>62.16</c:v>
                </c:pt>
                <c:pt idx="2">
                  <c:v>55.91</c:v>
                </c:pt>
                <c:pt idx="3">
                  <c:v>75.33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3-4CD9-A3E4-EF9900E136C6}"/>
            </c:ext>
          </c:extLst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66.87</c:v>
                </c:pt>
                <c:pt idx="1">
                  <c:v>62.2</c:v>
                </c:pt>
                <c:pt idx="2">
                  <c:v>56.07</c:v>
                </c:pt>
                <c:pt idx="3">
                  <c:v>77.06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3-4CD9-A3E4-EF9900E136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7444096"/>
        <c:axId val="186649984"/>
      </c:barChart>
      <c:catAx>
        <c:axId val="15744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649984"/>
        <c:crosses val="autoZero"/>
        <c:auto val="1"/>
        <c:lblAlgn val="ctr"/>
        <c:lblOffset val="100"/>
        <c:noMultiLvlLbl val="0"/>
      </c:catAx>
      <c:valAx>
        <c:axId val="18664998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744409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COMM!$C$217:$F$217</c:f>
              <c:numCache>
                <c:formatCode>0.0</c:formatCode>
                <c:ptCount val="4"/>
                <c:pt idx="0">
                  <c:v>64.91</c:v>
                </c:pt>
                <c:pt idx="1">
                  <c:v>60.83</c:v>
                </c:pt>
                <c:pt idx="2">
                  <c:v>54.04</c:v>
                </c:pt>
                <c:pt idx="3">
                  <c:v>72.040000000000006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C-4D27-9A01-AD9AC6786A09}"/>
            </c:ext>
          </c:extLst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67.849999999999994</c:v>
                </c:pt>
                <c:pt idx="1">
                  <c:v>61.15</c:v>
                </c:pt>
                <c:pt idx="2">
                  <c:v>54.73</c:v>
                </c:pt>
                <c:pt idx="3">
                  <c:v>72.430000000000007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C-4D27-9A01-AD9AC6786A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3711744"/>
        <c:axId val="186652864"/>
      </c:barChart>
      <c:catAx>
        <c:axId val="18371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652864"/>
        <c:crosses val="autoZero"/>
        <c:auto val="1"/>
        <c:lblAlgn val="ctr"/>
        <c:lblOffset val="100"/>
        <c:noMultiLvlLbl val="0"/>
      </c:catAx>
      <c:valAx>
        <c:axId val="1866528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8371174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COMM!$C$141:$F$141</c:f>
              <c:numCache>
                <c:formatCode>#,##0</c:formatCode>
                <c:ptCount val="4"/>
                <c:pt idx="0">
                  <c:v>6512</c:v>
                </c:pt>
                <c:pt idx="1">
                  <c:v>6093</c:v>
                </c:pt>
                <c:pt idx="2">
                  <c:v>1948</c:v>
                </c:pt>
                <c:pt idx="3">
                  <c:v>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B-4C6A-85F4-35B782ED6CD2}"/>
            </c:ext>
          </c:extLst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COMM!$C$142:$F$142</c:f>
              <c:numCache>
                <c:formatCode>#,##0</c:formatCode>
                <c:ptCount val="4"/>
                <c:pt idx="0">
                  <c:v>2211</c:v>
                </c:pt>
                <c:pt idx="1">
                  <c:v>3378</c:v>
                </c:pt>
                <c:pt idx="2">
                  <c:v>1103</c:v>
                </c:pt>
                <c:pt idx="3">
                  <c:v>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B-4C6A-85F4-35B782ED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83712256"/>
        <c:axId val="186803328"/>
      </c:barChart>
      <c:catAx>
        <c:axId val="18371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803328"/>
        <c:crosses val="autoZero"/>
        <c:auto val="1"/>
        <c:lblAlgn val="ctr"/>
        <c:lblOffset val="100"/>
        <c:noMultiLvlLbl val="0"/>
      </c:catAx>
      <c:valAx>
        <c:axId val="186803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83712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6B-4A25-AA44-A9076F1D3E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6B-4A25-AA44-A9076F1D3E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56B-4A25-AA44-A9076F1D3EA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56B-4A25-AA44-A9076F1D3EAD}"/>
              </c:ext>
            </c:extLst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14347</c:v>
                </c:pt>
                <c:pt idx="1">
                  <c:v>1019</c:v>
                </c:pt>
                <c:pt idx="2">
                  <c:v>457</c:v>
                </c:pt>
                <c:pt idx="3">
                  <c:v>348</c:v>
                </c:pt>
                <c:pt idx="4">
                  <c:v>254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6B-4A25-AA44-A9076F1D3EAD}"/>
            </c:ext>
          </c:extLst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PARA!$G$64:$G$69</c:f>
              <c:numCache>
                <c:formatCode>#,##0</c:formatCode>
                <c:ptCount val="6"/>
                <c:pt idx="0">
                  <c:v>15783</c:v>
                </c:pt>
                <c:pt idx="1">
                  <c:v>1041</c:v>
                </c:pt>
                <c:pt idx="2">
                  <c:v>479</c:v>
                </c:pt>
                <c:pt idx="3">
                  <c:v>308</c:v>
                </c:pt>
                <c:pt idx="4">
                  <c:v>181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6B-4A25-AA44-A9076F1D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553408"/>
        <c:axId val="153141824"/>
      </c:barChart>
      <c:catAx>
        <c:axId val="1535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314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141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355340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E-4DDD-A3BD-D007EE502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2E-4DDD-A3BD-D007EE5020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2E-4DDD-A3BD-D007EE5020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2E-4DDD-A3BD-D007EE5020A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E-4DDD-A3BD-D007EE5020AB}"/>
                </c:ext>
              </c:extLst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E-4DDD-A3BD-D007EE5020AB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E-4DDD-A3BD-D007EE5020A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E-4DDD-A3BD-D007EE502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PARA!$G$108:$G$109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E-4DDD-A3BD-D007EE5020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C9-4D9C-B420-496049DA06B1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C9-4D9C-B420-496049DA06B1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C9-4D9C-B420-496049DA06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#,##0</c:formatCode>
                <c:ptCount val="4"/>
                <c:pt idx="0">
                  <c:v>13770</c:v>
                </c:pt>
                <c:pt idx="1">
                  <c:v>0</c:v>
                </c:pt>
                <c:pt idx="2">
                  <c:v>168</c:v>
                </c:pt>
                <c:pt idx="3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9-4D9C-B420-496049DA06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8-4B5A-87BC-F463178AFD4E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8-4B5A-87BC-F463178AFD4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8-4B5A-87BC-F463178AFD4E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8-4B5A-87BC-F463178AFD4E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8-4B5A-87BC-F463178AFD4E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8-4B5A-87BC-F463178AFD4E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8-4B5A-87BC-F463178AFD4E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8-4B5A-87BC-F463178AFD4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29400</c:v>
                </c:pt>
                <c:pt idx="1">
                  <c:v>22163</c:v>
                </c:pt>
                <c:pt idx="2">
                  <c:v>5632</c:v>
                </c:pt>
                <c:pt idx="3">
                  <c:v>32493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8-4B5A-87BC-F463178AFD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8B-41C6-A7B3-9886E15865C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B-41C6-A7B3-9886E15865C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8B-41C6-A7B3-9886E15865C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B-41C6-A7B3-9886E15865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14780</c:v>
                </c:pt>
                <c:pt idx="1">
                  <c:v>0</c:v>
                </c:pt>
                <c:pt idx="2">
                  <c:v>263</c:v>
                </c:pt>
                <c:pt idx="3">
                  <c:v>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8B-41C6-A7B3-9886E15865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20-42F7-B109-CB0675C00A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20-42F7-B109-CB0675C00A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20-42F7-B109-CB0675C00A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20-42F7-B109-CB0675C00A4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0-42F7-B109-CB0675C00A4F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0-42F7-B109-CB0675C00A4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0-42F7-B109-CB0675C00A4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0-42F7-B109-CB0675C00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20-42F7-B109-CB0675C00A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gennaio-giugno 2018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6078</c:v>
                </c:pt>
                <c:pt idx="1">
                  <c:v>4741</c:v>
                </c:pt>
                <c:pt idx="2">
                  <c:v>3687</c:v>
                </c:pt>
                <c:pt idx="3">
                  <c:v>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7-4FA1-987A-D8801AFB15D6}"/>
            </c:ext>
          </c:extLst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  <c:numCache>
                <c:formatCode>#,##0</c:formatCode>
                <c:ptCount val="4"/>
                <c:pt idx="0">
                  <c:v>6598</c:v>
                </c:pt>
                <c:pt idx="1">
                  <c:v>5072</c:v>
                </c:pt>
                <c:pt idx="2">
                  <c:v>4163</c:v>
                </c:pt>
                <c:pt idx="3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7-4FA1-987A-D8801AFB1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7443584"/>
        <c:axId val="195398464"/>
        <c:axId val="160862848"/>
      </c:bar3DChart>
      <c:catAx>
        <c:axId val="15744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95398464"/>
        <c:crosses val="autoZero"/>
        <c:auto val="1"/>
        <c:lblAlgn val="ctr"/>
        <c:lblOffset val="100"/>
        <c:noMultiLvlLbl val="0"/>
      </c:catAx>
      <c:valAx>
        <c:axId val="195398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7443584"/>
        <c:crosses val="autoZero"/>
        <c:crossBetween val="between"/>
      </c:valAx>
      <c:serAx>
        <c:axId val="160862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9539846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68.09</c:v>
                </c:pt>
                <c:pt idx="1">
                  <c:v>0</c:v>
                </c:pt>
                <c:pt idx="2" formatCode="0.0">
                  <c:v>56.41</c:v>
                </c:pt>
                <c:pt idx="3" formatCode="0.0">
                  <c:v>66.03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4-4A83-9E0F-F099B4FEAE71}"/>
            </c:ext>
          </c:extLst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68.069999999999993</c:v>
                </c:pt>
                <c:pt idx="1">
                  <c:v>0</c:v>
                </c:pt>
                <c:pt idx="2" formatCode="0.0">
                  <c:v>56.15</c:v>
                </c:pt>
                <c:pt idx="3" formatCode="0.0">
                  <c:v>70.25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4-4A83-9E0F-F099B4FEAE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0840192"/>
        <c:axId val="195401344"/>
      </c:barChart>
      <c:catAx>
        <c:axId val="1608401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401344"/>
        <c:crosses val="autoZero"/>
        <c:auto val="1"/>
        <c:lblAlgn val="ctr"/>
        <c:lblOffset val="100"/>
        <c:noMultiLvlLbl val="0"/>
      </c:catAx>
      <c:valAx>
        <c:axId val="1954013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08401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PARA!$C$217:$F$217</c:f>
              <c:numCache>
                <c:formatCode>_(* #,##0.00_);_(* \(#,##0.00\);_(* "-"??_);_(@_)</c:formatCode>
                <c:ptCount val="4"/>
                <c:pt idx="0" formatCode="0.0">
                  <c:v>68.23</c:v>
                </c:pt>
                <c:pt idx="1">
                  <c:v>0</c:v>
                </c:pt>
                <c:pt idx="2" formatCode="0.0">
                  <c:v>52.86</c:v>
                </c:pt>
                <c:pt idx="3" formatCode="0.0">
                  <c:v>69.010000000000005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F-49FD-B6B0-7B04459F9164}"/>
            </c:ext>
          </c:extLst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68.849999999999994</c:v>
                </c:pt>
                <c:pt idx="1">
                  <c:v>0</c:v>
                </c:pt>
                <c:pt idx="2" formatCode="0.0">
                  <c:v>53.67</c:v>
                </c:pt>
                <c:pt idx="3" formatCode="0.0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F-49FD-B6B0-7B04459F9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6745344"/>
        <c:axId val="196665344"/>
      </c:barChart>
      <c:catAx>
        <c:axId val="186745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6665344"/>
        <c:crosses val="autoZero"/>
        <c:auto val="1"/>
        <c:lblAlgn val="ctr"/>
        <c:lblOffset val="100"/>
        <c:noMultiLvlLbl val="0"/>
      </c:catAx>
      <c:valAx>
        <c:axId val="1966653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8674534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11937</c:v>
                </c:pt>
                <c:pt idx="1">
                  <c:v>0</c:v>
                </c:pt>
                <c:pt idx="2" formatCode="#,##0">
                  <c:v>114</c:v>
                </c:pt>
                <c:pt idx="3" formatCode="#,##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3C5-AC51-9BB206ED588C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1833</c:v>
                </c:pt>
                <c:pt idx="1">
                  <c:v>0</c:v>
                </c:pt>
                <c:pt idx="2" formatCode="#,##0">
                  <c:v>54</c:v>
                </c:pt>
                <c:pt idx="3" formatCode="#,##0">
                  <c:v>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3C5-AC51-9BB206ED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7913984"/>
        <c:axId val="196668224"/>
      </c:barChart>
      <c:catAx>
        <c:axId val="16791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668224"/>
        <c:crosses val="autoZero"/>
        <c:auto val="1"/>
        <c:lblAlgn val="ctr"/>
        <c:lblOffset val="100"/>
        <c:noMultiLvlLbl val="0"/>
      </c:catAx>
      <c:valAx>
        <c:axId val="1966682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7913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PARA!$C$141:$F$141</c:f>
              <c:numCache>
                <c:formatCode>_(* #,##0.00_);_(* \(#,##0.00\);_(* "-"??_);_(@_)</c:formatCode>
                <c:ptCount val="4"/>
                <c:pt idx="0" formatCode="#,##0">
                  <c:v>12678</c:v>
                </c:pt>
                <c:pt idx="1">
                  <c:v>0</c:v>
                </c:pt>
                <c:pt idx="2" formatCode="#,##0">
                  <c:v>177</c:v>
                </c:pt>
                <c:pt idx="3" formatCode="#,##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7-4E0C-95F0-26736F641E42}"/>
            </c:ext>
          </c:extLst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PARA!$C$142:$F$142</c:f>
              <c:numCache>
                <c:formatCode>_(* #,##0.00_);_(* \(#,##0.00\);_(* "-"??_);_(@_)</c:formatCode>
                <c:ptCount val="4"/>
                <c:pt idx="0" formatCode="#,##0">
                  <c:v>2102</c:v>
                </c:pt>
                <c:pt idx="1">
                  <c:v>0</c:v>
                </c:pt>
                <c:pt idx="2" formatCode="#,##0">
                  <c:v>86</c:v>
                </c:pt>
                <c:pt idx="3" formatCode="#,##0">
                  <c:v>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7-4E0C-95F0-26736F64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86746368"/>
        <c:axId val="196671104"/>
      </c:barChart>
      <c:catAx>
        <c:axId val="18674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671104"/>
        <c:crosses val="autoZero"/>
        <c:auto val="1"/>
        <c:lblAlgn val="ctr"/>
        <c:lblOffset val="100"/>
        <c:noMultiLvlLbl val="0"/>
      </c:catAx>
      <c:valAx>
        <c:axId val="1966711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86746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gennaio-giugno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68A-4B4A-8D0C-1E59B7EB72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68A-4B4A-8D0C-1E59B7EB72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68A-4B4A-8D0C-1E59B7EB725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68A-4B4A-8D0C-1E59B7EB7254}"/>
              </c:ext>
            </c:extLst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18260</c:v>
                </c:pt>
                <c:pt idx="1">
                  <c:v>46669</c:v>
                </c:pt>
                <c:pt idx="2">
                  <c:v>21770</c:v>
                </c:pt>
                <c:pt idx="3">
                  <c:v>16898</c:v>
                </c:pt>
                <c:pt idx="4">
                  <c:v>15598</c:v>
                </c:pt>
                <c:pt idx="5">
                  <c:v>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A-4B4A-8D0C-1E59B7EB7254}"/>
            </c:ext>
          </c:extLst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gennaio-giugno 2017</c:v>
                </c:pt>
              </c:strCache>
            </c:strRef>
          </c:tx>
          <c:invertIfNegative val="0"/>
          <c:val>
            <c:numRef>
              <c:f>fpld_tot!$G$64:$G$69</c:f>
              <c:numCache>
                <c:formatCode>#,##0</c:formatCode>
                <c:ptCount val="6"/>
                <c:pt idx="0">
                  <c:v>25967</c:v>
                </c:pt>
                <c:pt idx="1">
                  <c:v>64381</c:v>
                </c:pt>
                <c:pt idx="2">
                  <c:v>26531</c:v>
                </c:pt>
                <c:pt idx="3">
                  <c:v>18682</c:v>
                </c:pt>
                <c:pt idx="4">
                  <c:v>17339</c:v>
                </c:pt>
                <c:pt idx="5">
                  <c:v>11049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8A-4B4A-8D0C-1E59B7EB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552384"/>
        <c:axId val="135332992"/>
      </c:barChart>
      <c:catAx>
        <c:axId val="1535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53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332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355238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gennaio-giugno 2017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BF-4F8E-9059-6B0D78F56F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BF-4F8E-9059-6B0D78F56F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BF-4F8E-9059-6B0D78F56F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BF-4F8E-9059-6B0D78F56FB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BF-4F8E-9059-6B0D78F56FB8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F-4F8E-9059-6B0D78F56FB8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F-4F8E-9059-6B0D78F56FB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F-4F8E-9059-6B0D78F56F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fpld_tot!$G$108:$G$109</c:f>
              <c:numCache>
                <c:formatCode>#,##0</c:formatCode>
                <c:ptCount val="2"/>
                <c:pt idx="0">
                  <c:v>155851</c:v>
                </c:pt>
                <c:pt idx="1">
                  <c:v>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BF-4F8E-9059-6B0D78F56F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AC-4B31-9222-D2310DEB879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AC-4B31-9222-D2310DEB879F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AC-4B31-9222-D2310DEB879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AC-4B31-9222-D2310DEB87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18624</c:v>
                </c:pt>
                <c:pt idx="1">
                  <c:v>41167</c:v>
                </c:pt>
                <c:pt idx="2">
                  <c:v>13272</c:v>
                </c:pt>
                <c:pt idx="3">
                  <c:v>55299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C-4B31-9222-D2310DEB87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81</xdr:row>
      <xdr:rowOff>68034</xdr:rowOff>
    </xdr:from>
    <xdr:to>
      <xdr:col>2</xdr:col>
      <xdr:colOff>258535</xdr:colOff>
      <xdr:row>97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895349</xdr:colOff>
      <xdr:row>8</xdr:row>
      <xdr:rowOff>40819</xdr:rowOff>
    </xdr:from>
    <xdr:to>
      <xdr:col>12</xdr:col>
      <xdr:colOff>376918</xdr:colOff>
      <xdr:row>23</xdr:row>
      <xdr:rowOff>149677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100</xdr:row>
      <xdr:rowOff>163285</xdr:rowOff>
    </xdr:from>
    <xdr:to>
      <xdr:col>2</xdr:col>
      <xdr:colOff>449035</xdr:colOff>
      <xdr:row>116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82</xdr:row>
      <xdr:rowOff>27214</xdr:rowOff>
    </xdr:from>
    <xdr:to>
      <xdr:col>4</xdr:col>
      <xdr:colOff>1959429</xdr:colOff>
      <xdr:row>99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100</xdr:row>
      <xdr:rowOff>136072</xdr:rowOff>
    </xdr:from>
    <xdr:to>
      <xdr:col>4</xdr:col>
      <xdr:colOff>1959429</xdr:colOff>
      <xdr:row>116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898071</xdr:colOff>
      <xdr:row>24</xdr:row>
      <xdr:rowOff>81641</xdr:rowOff>
    </xdr:from>
    <xdr:to>
      <xdr:col>12</xdr:col>
      <xdr:colOff>379640</xdr:colOff>
      <xdr:row>38</xdr:row>
      <xdr:rowOff>408212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915989</xdr:colOff>
      <xdr:row>110</xdr:row>
      <xdr:rowOff>330200</xdr:rowOff>
    </xdr:from>
    <xdr:to>
      <xdr:col>14</xdr:col>
      <xdr:colOff>609600</xdr:colOff>
      <xdr:row>118</xdr:row>
      <xdr:rowOff>703260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956469</xdr:colOff>
      <xdr:row>25</xdr:row>
      <xdr:rowOff>304800</xdr:rowOff>
    </xdr:from>
    <xdr:to>
      <xdr:col>13</xdr:col>
      <xdr:colOff>1066800</xdr:colOff>
      <xdr:row>34</xdr:row>
      <xdr:rowOff>222249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558800</xdr:colOff>
      <xdr:row>138</xdr:row>
      <xdr:rowOff>177800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201</xdr:row>
      <xdr:rowOff>60324</xdr:rowOff>
    </xdr:from>
    <xdr:to>
      <xdr:col>14</xdr:col>
      <xdr:colOff>684212</xdr:colOff>
      <xdr:row>214</xdr:row>
      <xdr:rowOff>228599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215</xdr:row>
      <xdr:rowOff>152400</xdr:rowOff>
    </xdr:from>
    <xdr:to>
      <xdr:col>14</xdr:col>
      <xdr:colOff>645319</xdr:colOff>
      <xdr:row>226</xdr:row>
      <xdr:rowOff>207963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355600</xdr:colOff>
      <xdr:row>140</xdr:row>
      <xdr:rowOff>203200</xdr:rowOff>
    </xdr:from>
    <xdr:to>
      <xdr:col>14</xdr:col>
      <xdr:colOff>521494</xdr:colOff>
      <xdr:row>151</xdr:row>
      <xdr:rowOff>99219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631032</xdr:colOff>
      <xdr:row>110</xdr:row>
      <xdr:rowOff>321469</xdr:rowOff>
    </xdr:from>
    <xdr:to>
      <xdr:col>14</xdr:col>
      <xdr:colOff>345280</xdr:colOff>
      <xdr:row>118</xdr:row>
      <xdr:rowOff>654843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833438</xdr:colOff>
      <xdr:row>25</xdr:row>
      <xdr:rowOff>190501</xdr:rowOff>
    </xdr:from>
    <xdr:to>
      <xdr:col>13</xdr:col>
      <xdr:colOff>607219</xdr:colOff>
      <xdr:row>35</xdr:row>
      <xdr:rowOff>47625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726282</xdr:colOff>
      <xdr:row>128</xdr:row>
      <xdr:rowOff>11907</xdr:rowOff>
    </xdr:from>
    <xdr:to>
      <xdr:col>14</xdr:col>
      <xdr:colOff>404813</xdr:colOff>
      <xdr:row>139</xdr:row>
      <xdr:rowOff>250033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226217</xdr:colOff>
      <xdr:row>202</xdr:row>
      <xdr:rowOff>202405</xdr:rowOff>
    </xdr:from>
    <xdr:to>
      <xdr:col>14</xdr:col>
      <xdr:colOff>773905</xdr:colOff>
      <xdr:row>214</xdr:row>
      <xdr:rowOff>214312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250031</xdr:colOff>
      <xdr:row>214</xdr:row>
      <xdr:rowOff>321467</xdr:rowOff>
    </xdr:from>
    <xdr:to>
      <xdr:col>14</xdr:col>
      <xdr:colOff>797719</xdr:colOff>
      <xdr:row>227</xdr:row>
      <xdr:rowOff>154779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857250</xdr:colOff>
      <xdr:row>141</xdr:row>
      <xdr:rowOff>202407</xdr:rowOff>
    </xdr:from>
    <xdr:to>
      <xdr:col>14</xdr:col>
      <xdr:colOff>535781</xdr:colOff>
      <xdr:row>154</xdr:row>
      <xdr:rowOff>130970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773907</xdr:colOff>
      <xdr:row>111</xdr:row>
      <xdr:rowOff>59531</xdr:rowOff>
    </xdr:from>
    <xdr:to>
      <xdr:col>14</xdr:col>
      <xdr:colOff>488155</xdr:colOff>
      <xdr:row>118</xdr:row>
      <xdr:rowOff>595310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130969</xdr:colOff>
      <xdr:row>25</xdr:row>
      <xdr:rowOff>261937</xdr:rowOff>
    </xdr:from>
    <xdr:to>
      <xdr:col>13</xdr:col>
      <xdr:colOff>940594</xdr:colOff>
      <xdr:row>35</xdr:row>
      <xdr:rowOff>154781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381000</xdr:colOff>
      <xdr:row>201</xdr:row>
      <xdr:rowOff>59530</xdr:rowOff>
    </xdr:from>
    <xdr:to>
      <xdr:col>14</xdr:col>
      <xdr:colOff>821531</xdr:colOff>
      <xdr:row>214</xdr:row>
      <xdr:rowOff>142875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369094</xdr:colOff>
      <xdr:row>215</xdr:row>
      <xdr:rowOff>11906</xdr:rowOff>
    </xdr:from>
    <xdr:to>
      <xdr:col>14</xdr:col>
      <xdr:colOff>857251</xdr:colOff>
      <xdr:row>226</xdr:row>
      <xdr:rowOff>95249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714375</xdr:colOff>
      <xdr:row>139</xdr:row>
      <xdr:rowOff>226220</xdr:rowOff>
    </xdr:from>
    <xdr:to>
      <xdr:col>14</xdr:col>
      <xdr:colOff>452437</xdr:colOff>
      <xdr:row>148</xdr:row>
      <xdr:rowOff>273845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773905</xdr:colOff>
      <xdr:row>110</xdr:row>
      <xdr:rowOff>345281</xdr:rowOff>
    </xdr:from>
    <xdr:to>
      <xdr:col>14</xdr:col>
      <xdr:colOff>559595</xdr:colOff>
      <xdr:row>118</xdr:row>
      <xdr:rowOff>666748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1154907</xdr:colOff>
      <xdr:row>26</xdr:row>
      <xdr:rowOff>83342</xdr:rowOff>
    </xdr:from>
    <xdr:to>
      <xdr:col>14</xdr:col>
      <xdr:colOff>154781</xdr:colOff>
      <xdr:row>35</xdr:row>
      <xdr:rowOff>214310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190500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213</xdr:row>
      <xdr:rowOff>95250</xdr:rowOff>
    </xdr:from>
    <xdr:to>
      <xdr:col>14</xdr:col>
      <xdr:colOff>797720</xdr:colOff>
      <xdr:row>225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500062</xdr:colOff>
      <xdr:row>140</xdr:row>
      <xdr:rowOff>345281</xdr:rowOff>
    </xdr:from>
    <xdr:to>
      <xdr:col>14</xdr:col>
      <xdr:colOff>273843</xdr:colOff>
      <xdr:row>153</xdr:row>
      <xdr:rowOff>23813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678655</xdr:colOff>
      <xdr:row>110</xdr:row>
      <xdr:rowOff>261937</xdr:rowOff>
    </xdr:from>
    <xdr:to>
      <xdr:col>14</xdr:col>
      <xdr:colOff>500062</xdr:colOff>
      <xdr:row>118</xdr:row>
      <xdr:rowOff>119062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964406</xdr:colOff>
      <xdr:row>9</xdr:row>
      <xdr:rowOff>107156</xdr:rowOff>
    </xdr:from>
    <xdr:to>
      <xdr:col>14</xdr:col>
      <xdr:colOff>130968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976312</xdr:colOff>
      <xdr:row>26</xdr:row>
      <xdr:rowOff>59529</xdr:rowOff>
    </xdr:from>
    <xdr:to>
      <xdr:col>14</xdr:col>
      <xdr:colOff>178592</xdr:colOff>
      <xdr:row>35</xdr:row>
      <xdr:rowOff>71435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202405</xdr:colOff>
      <xdr:row>126</xdr:row>
      <xdr:rowOff>178594</xdr:rowOff>
    </xdr:from>
    <xdr:to>
      <xdr:col>13</xdr:col>
      <xdr:colOff>1035842</xdr:colOff>
      <xdr:row>138</xdr:row>
      <xdr:rowOff>166687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212</xdr:row>
      <xdr:rowOff>273843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250031</xdr:colOff>
      <xdr:row>214</xdr:row>
      <xdr:rowOff>130968</xdr:rowOff>
    </xdr:from>
    <xdr:to>
      <xdr:col>14</xdr:col>
      <xdr:colOff>797719</xdr:colOff>
      <xdr:row>226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345282</xdr:colOff>
      <xdr:row>140</xdr:row>
      <xdr:rowOff>202406</xdr:rowOff>
    </xdr:from>
    <xdr:to>
      <xdr:col>14</xdr:col>
      <xdr:colOff>59532</xdr:colOff>
      <xdr:row>153</xdr:row>
      <xdr:rowOff>11906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702470</xdr:colOff>
      <xdr:row>110</xdr:row>
      <xdr:rowOff>261938</xdr:rowOff>
    </xdr:from>
    <xdr:to>
      <xdr:col>14</xdr:col>
      <xdr:colOff>595312</xdr:colOff>
      <xdr:row>118</xdr:row>
      <xdr:rowOff>833435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1250156</xdr:colOff>
      <xdr:row>8</xdr:row>
      <xdr:rowOff>190498</xdr:rowOff>
    </xdr:from>
    <xdr:to>
      <xdr:col>14</xdr:col>
      <xdr:colOff>321468</xdr:colOff>
      <xdr:row>19</xdr:row>
      <xdr:rowOff>59531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1178719</xdr:colOff>
      <xdr:row>25</xdr:row>
      <xdr:rowOff>238125</xdr:rowOff>
    </xdr:from>
    <xdr:to>
      <xdr:col>14</xdr:col>
      <xdr:colOff>285749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214</xdr:row>
      <xdr:rowOff>11906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215</xdr:row>
      <xdr:rowOff>83344</xdr:rowOff>
    </xdr:from>
    <xdr:to>
      <xdr:col>14</xdr:col>
      <xdr:colOff>845343</xdr:colOff>
      <xdr:row>227</xdr:row>
      <xdr:rowOff>119062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500062</xdr:colOff>
      <xdr:row>126</xdr:row>
      <xdr:rowOff>23813</xdr:rowOff>
    </xdr:from>
    <xdr:to>
      <xdr:col>14</xdr:col>
      <xdr:colOff>214312</xdr:colOff>
      <xdr:row>137</xdr:row>
      <xdr:rowOff>250031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440531</xdr:colOff>
      <xdr:row>139</xdr:row>
      <xdr:rowOff>321469</xdr:rowOff>
    </xdr:from>
    <xdr:to>
      <xdr:col>14</xdr:col>
      <xdr:colOff>154781</xdr:colOff>
      <xdr:row>151</xdr:row>
      <xdr:rowOff>83344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ale_II_2018_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RIEP1"/>
      <sheetName val="cOPFPLD"/>
      <sheetName val="trimFPLD_tot"/>
      <sheetName val="fpld_tot"/>
      <sheetName val="trimFPLD_conEC"/>
      <sheetName val="fpld_conEC"/>
      <sheetName val="cOPCDCM"/>
      <sheetName val="trimCDCM"/>
      <sheetName val="CDCM"/>
      <sheetName val="cOPart"/>
      <sheetName val="trimart"/>
      <sheetName val="ART"/>
      <sheetName val="cOPcom"/>
      <sheetName val="trimcomm"/>
      <sheetName val="COMM"/>
      <sheetName val="copPara"/>
      <sheetName val="trimPARA"/>
      <sheetName val="PARA"/>
      <sheetName val="cOPas"/>
      <sheetName val="trimAS"/>
      <sheetName val="APPENDICE"/>
      <sheetName val="AS"/>
    </sheetNames>
    <sheetDataSet>
      <sheetData sheetId="0">
        <row r="25">
          <cell r="D25" t="str">
            <v>Rilevazione al 2/7/2018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35">
          <cell r="G135">
            <v>38177</v>
          </cell>
        </row>
        <row r="136">
          <cell r="G136">
            <v>40293</v>
          </cell>
        </row>
        <row r="147">
          <cell r="G147">
            <v>5160</v>
          </cell>
        </row>
        <row r="148">
          <cell r="G148">
            <v>5172</v>
          </cell>
        </row>
        <row r="168">
          <cell r="G168">
            <v>12020</v>
          </cell>
        </row>
        <row r="169">
          <cell r="G169">
            <v>6832</v>
          </cell>
        </row>
        <row r="173">
          <cell r="G173">
            <v>78470</v>
          </cell>
        </row>
        <row r="175">
          <cell r="G175">
            <v>6202</v>
          </cell>
        </row>
        <row r="176">
          <cell r="G176">
            <v>3388</v>
          </cell>
        </row>
        <row r="180">
          <cell r="G180">
            <v>39062</v>
          </cell>
        </row>
        <row r="182">
          <cell r="G182">
            <v>1769</v>
          </cell>
        </row>
        <row r="183">
          <cell r="G183">
            <v>957</v>
          </cell>
        </row>
        <row r="187">
          <cell r="G187">
            <v>10332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R150"/>
  <sheetViews>
    <sheetView showGridLines="0" tabSelected="1" view="pageBreakPreview" zoomScale="60" zoomScaleNormal="100" workbookViewId="0">
      <selection activeCell="D9" sqref="D9"/>
    </sheetView>
  </sheetViews>
  <sheetFormatPr defaultColWidth="12.7109375" defaultRowHeight="18" x14ac:dyDescent="0.25"/>
  <cols>
    <col min="1" max="1" width="15.5703125" style="25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2" customWidth="1"/>
  </cols>
  <sheetData>
    <row r="1" spans="1:9" s="2" customFormat="1" ht="41.25" customHeight="1" x14ac:dyDescent="0.35">
      <c r="A1" s="1" t="s">
        <v>0</v>
      </c>
      <c r="C1" s="3"/>
      <c r="D1" s="3"/>
      <c r="E1" s="3"/>
      <c r="H1" s="4"/>
    </row>
    <row r="2" spans="1:9" s="2" customFormat="1" ht="5.25" customHeight="1" x14ac:dyDescent="0.3">
      <c r="A2" s="5"/>
      <c r="B2" s="3"/>
      <c r="C2" s="3"/>
      <c r="D2" s="3"/>
      <c r="E2" s="6"/>
      <c r="H2" s="4"/>
    </row>
    <row r="3" spans="1:9" s="2" customFormat="1" ht="25.5" customHeight="1" x14ac:dyDescent="0.2">
      <c r="A3" s="7" t="s">
        <v>246</v>
      </c>
      <c r="B3" s="7"/>
      <c r="C3" s="7"/>
      <c r="D3" s="7"/>
      <c r="E3" s="7"/>
      <c r="F3" s="7"/>
      <c r="G3" s="7"/>
      <c r="H3" s="7"/>
      <c r="I3" s="7"/>
    </row>
    <row r="4" spans="1:9" s="2" customFormat="1" x14ac:dyDescent="0.25">
      <c r="A4" s="5"/>
      <c r="B4" s="8"/>
      <c r="C4" s="8"/>
      <c r="D4" s="8"/>
      <c r="E4" s="8"/>
      <c r="H4" s="4"/>
    </row>
    <row r="5" spans="1:9" s="2" customFormat="1" ht="16.5" customHeight="1" x14ac:dyDescent="0.25">
      <c r="A5" s="9" t="s">
        <v>1</v>
      </c>
      <c r="B5" s="8"/>
      <c r="C5" s="8"/>
      <c r="D5" s="8"/>
      <c r="E5" s="8"/>
      <c r="H5" s="4"/>
    </row>
    <row r="6" spans="1:9" s="2" customFormat="1" ht="9" customHeight="1" x14ac:dyDescent="0.25">
      <c r="A6" s="5"/>
      <c r="B6" s="4"/>
      <c r="C6" s="4"/>
      <c r="D6" s="4"/>
      <c r="E6" s="4"/>
      <c r="F6" s="4"/>
      <c r="G6" s="4"/>
      <c r="H6" s="4"/>
    </row>
    <row r="7" spans="1:9" s="2" customFormat="1" ht="29.25" customHeight="1" x14ac:dyDescent="0.2">
      <c r="A7" s="10" t="s">
        <v>2</v>
      </c>
      <c r="B7" s="11"/>
      <c r="C7" s="11"/>
      <c r="D7" s="12"/>
      <c r="E7" s="13"/>
      <c r="F7" s="13"/>
      <c r="G7" s="12" t="s">
        <v>3</v>
      </c>
      <c r="H7" s="13"/>
      <c r="I7" s="14"/>
    </row>
    <row r="8" spans="1:9" s="2" customFormat="1" ht="18.75" customHeight="1" x14ac:dyDescent="0.25">
      <c r="A8" s="5"/>
      <c r="B8" s="4" t="s">
        <v>4</v>
      </c>
      <c r="C8" s="15" t="s">
        <v>5</v>
      </c>
      <c r="D8" s="4"/>
      <c r="E8" s="4"/>
      <c r="F8" s="4"/>
      <c r="G8" s="4"/>
      <c r="H8" s="16"/>
      <c r="I8" s="17"/>
    </row>
    <row r="9" spans="1:9" s="2" customFormat="1" ht="15" customHeight="1" x14ac:dyDescent="0.25">
      <c r="A9" s="5"/>
      <c r="B9" s="4" t="s">
        <v>6</v>
      </c>
      <c r="C9" s="15" t="s">
        <v>7</v>
      </c>
      <c r="D9" s="4"/>
      <c r="E9" s="4"/>
      <c r="F9" s="4"/>
      <c r="G9" s="4"/>
      <c r="H9" s="4"/>
    </row>
    <row r="10" spans="1:9" s="2" customFormat="1" ht="46.5" customHeight="1" x14ac:dyDescent="0.2">
      <c r="A10" s="10" t="s">
        <v>8</v>
      </c>
      <c r="B10" s="11"/>
      <c r="C10" s="13"/>
      <c r="D10" s="18"/>
      <c r="E10" s="13"/>
      <c r="F10" s="13"/>
      <c r="G10" s="12" t="s">
        <v>9</v>
      </c>
      <c r="H10" s="13"/>
      <c r="I10" s="14"/>
    </row>
    <row r="11" spans="1:9" s="2" customFormat="1" ht="15" customHeight="1" x14ac:dyDescent="0.25">
      <c r="A11" s="5"/>
      <c r="B11" s="4" t="s">
        <v>10</v>
      </c>
      <c r="C11" s="15" t="s">
        <v>11</v>
      </c>
      <c r="D11" s="4"/>
      <c r="E11" s="4"/>
      <c r="F11" s="4"/>
      <c r="G11" s="4"/>
      <c r="H11" s="16"/>
      <c r="I11" s="17"/>
    </row>
    <row r="12" spans="1:9" s="2" customFormat="1" ht="35.25" customHeight="1" x14ac:dyDescent="0.2">
      <c r="A12" s="10" t="s">
        <v>12</v>
      </c>
      <c r="B12" s="11"/>
      <c r="C12" s="13"/>
      <c r="D12" s="19"/>
      <c r="E12" s="13"/>
      <c r="F12" s="13"/>
      <c r="G12" s="13"/>
      <c r="H12" s="13"/>
      <c r="I12" s="14"/>
    </row>
    <row r="13" spans="1:9" s="2" customFormat="1" ht="15" customHeight="1" x14ac:dyDescent="0.25">
      <c r="A13" s="5"/>
      <c r="B13" s="4" t="s">
        <v>13</v>
      </c>
      <c r="C13" s="15" t="s">
        <v>14</v>
      </c>
      <c r="D13" s="4"/>
      <c r="E13" s="4"/>
      <c r="F13" s="4"/>
      <c r="G13" s="4"/>
      <c r="H13" s="16"/>
      <c r="I13" s="17"/>
    </row>
    <row r="14" spans="1:9" s="2" customFormat="1" ht="15" customHeight="1" x14ac:dyDescent="0.25">
      <c r="A14" s="5"/>
      <c r="B14" s="4" t="s">
        <v>15</v>
      </c>
      <c r="C14" s="15" t="s">
        <v>16</v>
      </c>
      <c r="D14" s="4"/>
      <c r="E14" s="4"/>
      <c r="F14" s="4"/>
      <c r="G14" s="4"/>
      <c r="H14" s="16"/>
      <c r="I14" s="17"/>
    </row>
    <row r="15" spans="1:9" s="2" customFormat="1" ht="15" customHeight="1" x14ac:dyDescent="0.25">
      <c r="A15" s="5"/>
      <c r="B15" s="4" t="s">
        <v>17</v>
      </c>
      <c r="C15" s="15" t="s">
        <v>18</v>
      </c>
      <c r="D15" s="4"/>
      <c r="E15" s="4"/>
      <c r="F15" s="4"/>
      <c r="G15" s="4"/>
      <c r="H15" s="16"/>
      <c r="I15" s="17"/>
    </row>
    <row r="16" spans="1:9" s="2" customFormat="1" ht="15" customHeight="1" x14ac:dyDescent="0.25">
      <c r="A16" s="5"/>
      <c r="B16" s="4" t="s">
        <v>19</v>
      </c>
      <c r="C16" s="15" t="s">
        <v>20</v>
      </c>
      <c r="D16" s="4"/>
      <c r="E16" s="4"/>
      <c r="F16" s="4"/>
      <c r="G16" s="4"/>
      <c r="H16" s="16"/>
      <c r="I16" s="17"/>
    </row>
    <row r="17" spans="1:9" s="2" customFormat="1" ht="15" customHeight="1" x14ac:dyDescent="0.25">
      <c r="A17" s="5"/>
      <c r="B17" s="4" t="s">
        <v>21</v>
      </c>
      <c r="C17" s="15" t="s">
        <v>22</v>
      </c>
      <c r="D17" s="4"/>
      <c r="E17" s="4"/>
      <c r="F17" s="4"/>
      <c r="G17" s="4"/>
      <c r="H17" s="16"/>
      <c r="I17" s="17"/>
    </row>
    <row r="18" spans="1:9" s="2" customFormat="1" ht="15" customHeight="1" x14ac:dyDescent="0.25">
      <c r="A18" s="5"/>
      <c r="B18" s="4" t="s">
        <v>23</v>
      </c>
      <c r="C18" s="4" t="s">
        <v>24</v>
      </c>
      <c r="D18" s="4"/>
      <c r="E18" s="4"/>
      <c r="F18" s="4"/>
      <c r="G18" s="4"/>
      <c r="H18" s="16"/>
      <c r="I18" s="17"/>
    </row>
    <row r="19" spans="1:9" s="21" customFormat="1" ht="44.25" customHeight="1" x14ac:dyDescent="0.2">
      <c r="A19" s="10" t="s">
        <v>25</v>
      </c>
      <c r="B19" s="11"/>
      <c r="C19" s="13"/>
      <c r="D19" s="18"/>
      <c r="E19" s="13"/>
      <c r="F19" s="13"/>
      <c r="G19" s="11"/>
      <c r="H19" s="20" t="s">
        <v>26</v>
      </c>
      <c r="I19" s="14"/>
    </row>
    <row r="20" spans="1:9" s="2" customFormat="1" ht="22.5" customHeight="1" x14ac:dyDescent="0.25">
      <c r="A20" s="5"/>
      <c r="B20" s="4" t="s">
        <v>27</v>
      </c>
      <c r="C20" s="15" t="s">
        <v>11</v>
      </c>
      <c r="D20" s="4"/>
      <c r="E20" s="4"/>
      <c r="F20" s="4"/>
      <c r="G20" s="4"/>
      <c r="H20" s="4"/>
      <c r="I20" s="17"/>
    </row>
    <row r="21" spans="1:9" s="21" customFormat="1" ht="24" customHeight="1" x14ac:dyDescent="0.2">
      <c r="A21" s="10" t="s">
        <v>28</v>
      </c>
      <c r="B21" s="11"/>
      <c r="C21" s="13"/>
      <c r="D21" s="19"/>
      <c r="E21" s="13"/>
      <c r="F21" s="13"/>
      <c r="G21" s="13"/>
      <c r="H21" s="13"/>
      <c r="I21" s="14"/>
    </row>
    <row r="22" spans="1:9" s="2" customFormat="1" ht="15" customHeight="1" x14ac:dyDescent="0.25">
      <c r="A22" s="5"/>
      <c r="B22" s="4" t="s">
        <v>29</v>
      </c>
      <c r="C22" s="15" t="s">
        <v>14</v>
      </c>
      <c r="D22" s="4"/>
      <c r="E22" s="4"/>
      <c r="F22" s="4"/>
      <c r="G22" s="4"/>
      <c r="H22" s="4"/>
      <c r="I22" s="17"/>
    </row>
    <row r="23" spans="1:9" s="2" customFormat="1" ht="15" customHeight="1" x14ac:dyDescent="0.25">
      <c r="A23" s="5"/>
      <c r="B23" s="4" t="s">
        <v>30</v>
      </c>
      <c r="C23" s="15" t="s">
        <v>16</v>
      </c>
      <c r="D23" s="4"/>
      <c r="E23" s="4"/>
      <c r="F23" s="4"/>
      <c r="G23" s="4"/>
      <c r="H23" s="4"/>
      <c r="I23" s="17"/>
    </row>
    <row r="24" spans="1:9" s="2" customFormat="1" ht="15" customHeight="1" x14ac:dyDescent="0.25">
      <c r="A24" s="5"/>
      <c r="B24" s="4" t="s">
        <v>31</v>
      </c>
      <c r="C24" s="15" t="s">
        <v>18</v>
      </c>
      <c r="D24" s="4"/>
      <c r="E24" s="4"/>
      <c r="F24" s="4"/>
      <c r="G24" s="4"/>
      <c r="H24" s="4"/>
      <c r="I24" s="17"/>
    </row>
    <row r="25" spans="1:9" s="2" customFormat="1" ht="15" customHeight="1" x14ac:dyDescent="0.25">
      <c r="A25" s="5"/>
      <c r="B25" s="4" t="s">
        <v>32</v>
      </c>
      <c r="C25" s="15" t="s">
        <v>20</v>
      </c>
      <c r="D25" s="4"/>
      <c r="E25" s="4"/>
      <c r="F25" s="4"/>
      <c r="G25" s="4"/>
      <c r="H25" s="4"/>
      <c r="I25" s="17"/>
    </row>
    <row r="26" spans="1:9" s="2" customFormat="1" ht="15" customHeight="1" x14ac:dyDescent="0.25">
      <c r="A26" s="5"/>
      <c r="B26" s="4" t="s">
        <v>33</v>
      </c>
      <c r="C26" s="15" t="s">
        <v>22</v>
      </c>
      <c r="D26" s="4"/>
      <c r="E26" s="4"/>
      <c r="F26" s="4"/>
      <c r="G26" s="4"/>
      <c r="H26" s="4"/>
      <c r="I26" s="17"/>
    </row>
    <row r="27" spans="1:9" s="2" customFormat="1" ht="15" customHeight="1" x14ac:dyDescent="0.25">
      <c r="A27" s="5"/>
      <c r="B27" s="4" t="s">
        <v>34</v>
      </c>
      <c r="C27" s="4" t="s">
        <v>24</v>
      </c>
      <c r="D27" s="4"/>
      <c r="E27" s="4"/>
      <c r="F27" s="4"/>
      <c r="G27" s="4"/>
      <c r="H27" s="4"/>
      <c r="I27" s="17"/>
    </row>
    <row r="28" spans="1:9" s="2" customFormat="1" ht="39" customHeight="1" x14ac:dyDescent="0.2">
      <c r="A28" s="10" t="s">
        <v>35</v>
      </c>
      <c r="B28" s="11"/>
      <c r="C28" s="13"/>
      <c r="D28" s="18"/>
      <c r="E28" s="13"/>
      <c r="F28" s="13"/>
      <c r="G28" s="12" t="s">
        <v>36</v>
      </c>
      <c r="H28" s="13"/>
    </row>
    <row r="29" spans="1:9" s="2" customFormat="1" ht="15" customHeight="1" x14ac:dyDescent="0.25">
      <c r="A29" s="5"/>
      <c r="B29" s="4" t="s">
        <v>37</v>
      </c>
      <c r="C29" s="15" t="s">
        <v>11</v>
      </c>
      <c r="D29" s="4"/>
      <c r="E29" s="4"/>
      <c r="F29" s="4"/>
      <c r="G29" s="4"/>
      <c r="H29" s="4"/>
      <c r="I29" s="17"/>
    </row>
    <row r="30" spans="1:9" s="2" customFormat="1" ht="24" customHeight="1" x14ac:dyDescent="0.2">
      <c r="A30" s="10" t="s">
        <v>36</v>
      </c>
      <c r="B30" s="11"/>
      <c r="C30" s="13"/>
      <c r="D30" s="13"/>
      <c r="E30" s="13"/>
      <c r="F30" s="13"/>
      <c r="G30" s="13"/>
      <c r="H30" s="13"/>
      <c r="I30" s="17"/>
    </row>
    <row r="31" spans="1:9" s="2" customFormat="1" ht="15" customHeight="1" x14ac:dyDescent="0.25">
      <c r="A31" s="5"/>
      <c r="B31" s="4" t="s">
        <v>38</v>
      </c>
      <c r="C31" s="15" t="s">
        <v>14</v>
      </c>
      <c r="D31" s="4"/>
      <c r="E31" s="4"/>
      <c r="F31" s="4"/>
      <c r="G31" s="4"/>
      <c r="H31" s="4"/>
      <c r="I31" s="17"/>
    </row>
    <row r="32" spans="1:9" s="2" customFormat="1" ht="15" customHeight="1" x14ac:dyDescent="0.25">
      <c r="A32" s="5"/>
      <c r="B32" s="4" t="s">
        <v>39</v>
      </c>
      <c r="C32" s="15" t="s">
        <v>16</v>
      </c>
      <c r="D32" s="4"/>
      <c r="E32" s="4"/>
      <c r="F32" s="4"/>
      <c r="G32" s="4"/>
      <c r="H32" s="4"/>
      <c r="I32" s="17"/>
    </row>
    <row r="33" spans="1:9" s="2" customFormat="1" ht="15" customHeight="1" x14ac:dyDescent="0.25">
      <c r="A33" s="5"/>
      <c r="B33" s="4" t="s">
        <v>40</v>
      </c>
      <c r="C33" s="15" t="s">
        <v>18</v>
      </c>
      <c r="D33" s="4"/>
      <c r="E33" s="4"/>
      <c r="F33" s="4"/>
      <c r="G33" s="4"/>
      <c r="H33" s="4"/>
      <c r="I33" s="17"/>
    </row>
    <row r="34" spans="1:9" s="2" customFormat="1" ht="15" customHeight="1" x14ac:dyDescent="0.25">
      <c r="A34" s="5"/>
      <c r="B34" s="4" t="s">
        <v>41</v>
      </c>
      <c r="C34" s="15" t="s">
        <v>20</v>
      </c>
      <c r="D34" s="4"/>
      <c r="E34" s="4"/>
      <c r="F34" s="4"/>
      <c r="G34" s="4"/>
      <c r="H34" s="4"/>
      <c r="I34" s="17"/>
    </row>
    <row r="35" spans="1:9" s="2" customFormat="1" ht="15" customHeight="1" x14ac:dyDescent="0.25">
      <c r="A35" s="5"/>
      <c r="B35" s="4" t="s">
        <v>42</v>
      </c>
      <c r="C35" s="15" t="s">
        <v>22</v>
      </c>
      <c r="D35" s="4"/>
      <c r="E35" s="4"/>
      <c r="F35" s="4"/>
      <c r="G35" s="4"/>
      <c r="H35" s="4"/>
      <c r="I35" s="17"/>
    </row>
    <row r="36" spans="1:9" s="2" customFormat="1" ht="15" customHeight="1" x14ac:dyDescent="0.25">
      <c r="A36" s="5"/>
      <c r="B36" s="4" t="s">
        <v>43</v>
      </c>
      <c r="C36" s="4" t="s">
        <v>24</v>
      </c>
      <c r="D36" s="4"/>
      <c r="E36" s="4"/>
      <c r="F36" s="4"/>
      <c r="G36" s="4"/>
      <c r="H36" s="4"/>
      <c r="I36" s="17"/>
    </row>
    <row r="37" spans="1:9" s="2" customFormat="1" ht="7.5" customHeight="1" x14ac:dyDescent="0.25">
      <c r="A37" s="5"/>
      <c r="B37" s="22"/>
      <c r="C37" s="23"/>
      <c r="D37" s="23"/>
      <c r="E37" s="23"/>
      <c r="F37" s="23"/>
      <c r="G37" s="23"/>
      <c r="H37" s="23"/>
    </row>
    <row r="38" spans="1:9" s="2" customFormat="1" ht="42.75" customHeight="1" x14ac:dyDescent="0.2">
      <c r="A38" s="10" t="s">
        <v>44</v>
      </c>
      <c r="B38" s="11"/>
      <c r="C38" s="13"/>
      <c r="D38" s="18"/>
      <c r="E38" s="13"/>
      <c r="F38" s="13"/>
      <c r="G38" s="12" t="s">
        <v>45</v>
      </c>
      <c r="H38" s="13"/>
    </row>
    <row r="39" spans="1:9" s="2" customFormat="1" ht="15" customHeight="1" x14ac:dyDescent="0.25">
      <c r="A39" s="5"/>
      <c r="B39" s="4" t="s">
        <v>46</v>
      </c>
      <c r="C39" s="15" t="s">
        <v>11</v>
      </c>
      <c r="D39" s="4"/>
      <c r="E39" s="4"/>
      <c r="F39" s="4"/>
      <c r="G39" s="4"/>
      <c r="H39" s="4"/>
      <c r="I39" s="17"/>
    </row>
    <row r="40" spans="1:9" s="2" customFormat="1" ht="19.5" customHeight="1" x14ac:dyDescent="0.2">
      <c r="A40" s="10" t="s">
        <v>47</v>
      </c>
      <c r="B40" s="11"/>
      <c r="C40" s="13"/>
      <c r="D40" s="13"/>
      <c r="E40" s="13"/>
      <c r="F40" s="13"/>
      <c r="G40" s="13"/>
      <c r="H40" s="13"/>
      <c r="I40" s="17"/>
    </row>
    <row r="41" spans="1:9" s="2" customFormat="1" ht="15" customHeight="1" x14ac:dyDescent="0.25">
      <c r="A41" s="5"/>
      <c r="B41" s="4" t="s">
        <v>48</v>
      </c>
      <c r="C41" s="15" t="s">
        <v>14</v>
      </c>
      <c r="D41" s="4"/>
      <c r="E41" s="4"/>
      <c r="F41" s="4"/>
      <c r="G41" s="4"/>
      <c r="H41" s="4"/>
      <c r="I41" s="17"/>
    </row>
    <row r="42" spans="1:9" s="2" customFormat="1" ht="15" customHeight="1" x14ac:dyDescent="0.25">
      <c r="A42" s="5"/>
      <c r="B42" s="4" t="s">
        <v>49</v>
      </c>
      <c r="C42" s="15" t="s">
        <v>16</v>
      </c>
      <c r="D42" s="4"/>
      <c r="E42" s="4"/>
      <c r="F42" s="4"/>
      <c r="G42" s="4"/>
      <c r="H42" s="4"/>
      <c r="I42" s="17"/>
    </row>
    <row r="43" spans="1:9" s="2" customFormat="1" ht="15" customHeight="1" x14ac:dyDescent="0.25">
      <c r="A43" s="5"/>
      <c r="B43" s="4" t="s">
        <v>50</v>
      </c>
      <c r="C43" s="15" t="s">
        <v>18</v>
      </c>
      <c r="D43" s="4"/>
      <c r="E43" s="4"/>
      <c r="F43" s="4"/>
      <c r="G43" s="4"/>
      <c r="H43" s="4"/>
      <c r="I43" s="17"/>
    </row>
    <row r="44" spans="1:9" s="2" customFormat="1" ht="15" customHeight="1" x14ac:dyDescent="0.25">
      <c r="A44" s="5"/>
      <c r="B44" s="4" t="s">
        <v>51</v>
      </c>
      <c r="C44" s="15" t="s">
        <v>20</v>
      </c>
      <c r="D44" s="4"/>
      <c r="E44" s="4"/>
      <c r="F44" s="4"/>
      <c r="G44" s="4"/>
      <c r="H44" s="4"/>
      <c r="I44" s="17"/>
    </row>
    <row r="45" spans="1:9" s="2" customFormat="1" ht="15" customHeight="1" x14ac:dyDescent="0.25">
      <c r="A45" s="5"/>
      <c r="B45" s="4" t="s">
        <v>52</v>
      </c>
      <c r="C45" s="15" t="s">
        <v>22</v>
      </c>
      <c r="D45" s="4"/>
      <c r="E45" s="4"/>
      <c r="F45" s="4"/>
      <c r="G45" s="4"/>
      <c r="H45" s="4"/>
      <c r="I45" s="17"/>
    </row>
    <row r="46" spans="1:9" s="2" customFormat="1" ht="15" customHeight="1" x14ac:dyDescent="0.25">
      <c r="A46" s="5"/>
      <c r="B46" s="4" t="s">
        <v>53</v>
      </c>
      <c r="C46" s="4" t="s">
        <v>24</v>
      </c>
      <c r="D46" s="4"/>
      <c r="E46" s="4"/>
      <c r="F46" s="4"/>
      <c r="G46" s="4"/>
      <c r="H46" s="4"/>
      <c r="I46" s="17"/>
    </row>
    <row r="47" spans="1:9" s="2" customFormat="1" ht="35.25" customHeight="1" x14ac:dyDescent="0.2">
      <c r="A47" s="10" t="s">
        <v>54</v>
      </c>
      <c r="B47" s="11"/>
      <c r="C47" s="13"/>
      <c r="D47" s="18"/>
      <c r="E47" s="13"/>
      <c r="F47" s="13"/>
      <c r="G47" s="12" t="s">
        <v>55</v>
      </c>
      <c r="H47" s="13"/>
    </row>
    <row r="48" spans="1:9" s="2" customFormat="1" ht="26.25" customHeight="1" x14ac:dyDescent="0.25">
      <c r="A48" s="5"/>
      <c r="B48" s="4" t="s">
        <v>56</v>
      </c>
      <c r="C48" s="15" t="s">
        <v>11</v>
      </c>
      <c r="D48" s="4"/>
      <c r="E48" s="4"/>
      <c r="F48" s="4"/>
      <c r="G48" s="4"/>
      <c r="H48" s="4"/>
      <c r="I48" s="17"/>
    </row>
    <row r="49" spans="1:9" s="2" customFormat="1" ht="33.75" customHeight="1" x14ac:dyDescent="0.2">
      <c r="A49" s="10" t="s">
        <v>57</v>
      </c>
      <c r="B49" s="11"/>
      <c r="C49" s="13"/>
      <c r="D49" s="13"/>
      <c r="E49" s="13"/>
      <c r="F49" s="13"/>
      <c r="G49" s="13"/>
      <c r="H49" s="13"/>
      <c r="I49" s="17"/>
    </row>
    <row r="50" spans="1:9" s="2" customFormat="1" ht="15" customHeight="1" x14ac:dyDescent="0.25">
      <c r="A50" s="5"/>
      <c r="B50" s="4" t="s">
        <v>58</v>
      </c>
      <c r="C50" s="15" t="s">
        <v>14</v>
      </c>
      <c r="D50" s="4"/>
      <c r="E50" s="4"/>
      <c r="F50" s="4"/>
      <c r="G50" s="4"/>
      <c r="H50" s="4"/>
      <c r="I50" s="17"/>
    </row>
    <row r="51" spans="1:9" s="2" customFormat="1" ht="15" customHeight="1" x14ac:dyDescent="0.25">
      <c r="A51" s="5"/>
      <c r="B51" s="4" t="s">
        <v>59</v>
      </c>
      <c r="C51" s="15" t="s">
        <v>16</v>
      </c>
      <c r="D51" s="4"/>
      <c r="E51" s="4"/>
      <c r="F51" s="4"/>
      <c r="G51" s="4"/>
      <c r="H51" s="4"/>
      <c r="I51" s="17"/>
    </row>
    <row r="52" spans="1:9" s="2" customFormat="1" ht="15" customHeight="1" x14ac:dyDescent="0.25">
      <c r="A52" s="5"/>
      <c r="B52" s="4" t="s">
        <v>60</v>
      </c>
      <c r="C52" s="15" t="s">
        <v>18</v>
      </c>
      <c r="D52" s="4"/>
      <c r="E52" s="4"/>
      <c r="F52" s="4"/>
      <c r="G52" s="4"/>
      <c r="H52" s="4"/>
      <c r="I52" s="17"/>
    </row>
    <row r="53" spans="1:9" s="2" customFormat="1" ht="15" customHeight="1" x14ac:dyDescent="0.25">
      <c r="A53" s="5"/>
      <c r="B53" s="4" t="s">
        <v>61</v>
      </c>
      <c r="C53" s="15" t="s">
        <v>20</v>
      </c>
      <c r="D53" s="4"/>
      <c r="E53" s="4"/>
      <c r="F53" s="4"/>
      <c r="G53" s="4"/>
      <c r="H53" s="4"/>
      <c r="I53" s="17"/>
    </row>
    <row r="54" spans="1:9" s="2" customFormat="1" ht="15" customHeight="1" x14ac:dyDescent="0.25">
      <c r="A54" s="5"/>
      <c r="B54" s="4" t="s">
        <v>62</v>
      </c>
      <c r="C54" s="15" t="s">
        <v>22</v>
      </c>
      <c r="D54" s="4"/>
      <c r="E54" s="4"/>
      <c r="F54" s="4"/>
      <c r="G54" s="4"/>
      <c r="H54" s="4"/>
      <c r="I54" s="17"/>
    </row>
    <row r="55" spans="1:9" s="2" customFormat="1" ht="15" customHeight="1" x14ac:dyDescent="0.25">
      <c r="A55" s="5"/>
      <c r="B55" s="4" t="s">
        <v>63</v>
      </c>
      <c r="C55" s="4" t="s">
        <v>24</v>
      </c>
      <c r="D55" s="4"/>
      <c r="E55" s="4"/>
      <c r="F55" s="4"/>
      <c r="G55" s="4"/>
      <c r="H55" s="4"/>
      <c r="I55" s="17"/>
    </row>
    <row r="56" spans="1:9" s="2" customFormat="1" ht="28.5" customHeight="1" x14ac:dyDescent="0.2">
      <c r="A56" s="10" t="s">
        <v>64</v>
      </c>
      <c r="B56" s="11"/>
      <c r="C56" s="13"/>
      <c r="D56" s="18"/>
      <c r="E56" s="13"/>
      <c r="F56" s="13"/>
      <c r="G56" s="12" t="s">
        <v>65</v>
      </c>
      <c r="H56" s="13"/>
    </row>
    <row r="57" spans="1:9" s="2" customFormat="1" ht="27" customHeight="1" x14ac:dyDescent="0.25">
      <c r="A57" s="5"/>
      <c r="B57" s="4" t="s">
        <v>66</v>
      </c>
      <c r="C57" s="15" t="s">
        <v>11</v>
      </c>
      <c r="D57" s="4"/>
      <c r="E57" s="4"/>
      <c r="F57" s="4"/>
      <c r="G57" s="4"/>
      <c r="H57" s="4"/>
      <c r="I57" s="17"/>
    </row>
    <row r="58" spans="1:9" s="2" customFormat="1" ht="28.5" customHeight="1" x14ac:dyDescent="0.2">
      <c r="A58" s="10" t="s">
        <v>67</v>
      </c>
      <c r="B58" s="11"/>
      <c r="C58" s="13"/>
      <c r="D58" s="13"/>
      <c r="E58" s="13"/>
      <c r="F58" s="13"/>
      <c r="G58" s="13"/>
      <c r="H58" s="13"/>
      <c r="I58" s="17"/>
    </row>
    <row r="59" spans="1:9" s="2" customFormat="1" ht="15" customHeight="1" x14ac:dyDescent="0.25">
      <c r="A59" s="5"/>
      <c r="B59" s="4" t="s">
        <v>68</v>
      </c>
      <c r="C59" s="15" t="s">
        <v>14</v>
      </c>
      <c r="D59" s="4"/>
      <c r="E59" s="4"/>
      <c r="F59" s="4"/>
      <c r="G59" s="4"/>
      <c r="H59" s="4"/>
      <c r="I59" s="17"/>
    </row>
    <row r="60" spans="1:9" s="2" customFormat="1" ht="15" customHeight="1" x14ac:dyDescent="0.25">
      <c r="A60" s="5"/>
      <c r="B60" s="4" t="s">
        <v>69</v>
      </c>
      <c r="C60" s="15" t="s">
        <v>16</v>
      </c>
      <c r="D60" s="4"/>
      <c r="E60" s="4"/>
      <c r="F60" s="4"/>
      <c r="G60" s="4"/>
      <c r="H60" s="4"/>
      <c r="I60" s="17"/>
    </row>
    <row r="61" spans="1:9" s="2" customFormat="1" ht="15" customHeight="1" x14ac:dyDescent="0.25">
      <c r="A61" s="5"/>
      <c r="B61" s="4" t="s">
        <v>70</v>
      </c>
      <c r="C61" s="15" t="s">
        <v>18</v>
      </c>
      <c r="D61" s="4"/>
      <c r="E61" s="4"/>
      <c r="F61" s="4"/>
      <c r="G61" s="4"/>
      <c r="H61" s="4"/>
      <c r="I61" s="17"/>
    </row>
    <row r="62" spans="1:9" s="2" customFormat="1" ht="15" customHeight="1" x14ac:dyDescent="0.25">
      <c r="A62" s="5"/>
      <c r="B62" s="4" t="s">
        <v>71</v>
      </c>
      <c r="C62" s="15" t="s">
        <v>20</v>
      </c>
      <c r="D62" s="4"/>
      <c r="E62" s="4"/>
      <c r="F62" s="4"/>
      <c r="G62" s="4"/>
      <c r="H62" s="4"/>
      <c r="I62" s="17"/>
    </row>
    <row r="63" spans="1:9" s="2" customFormat="1" ht="15" customHeight="1" x14ac:dyDescent="0.25">
      <c r="A63" s="5"/>
      <c r="B63" s="4" t="s">
        <v>72</v>
      </c>
      <c r="C63" s="15" t="s">
        <v>22</v>
      </c>
      <c r="D63" s="4"/>
      <c r="E63" s="4"/>
      <c r="F63" s="4"/>
      <c r="G63" s="4"/>
      <c r="H63" s="4"/>
      <c r="I63" s="17"/>
    </row>
    <row r="64" spans="1:9" s="2" customFormat="1" ht="15" customHeight="1" x14ac:dyDescent="0.25">
      <c r="A64" s="5"/>
      <c r="B64" s="4" t="s">
        <v>73</v>
      </c>
      <c r="C64" s="4" t="s">
        <v>24</v>
      </c>
      <c r="D64" s="4"/>
      <c r="E64" s="4"/>
      <c r="F64" s="4"/>
      <c r="G64" s="4"/>
      <c r="H64" s="4"/>
      <c r="I64" s="17"/>
    </row>
    <row r="65" spans="1:13" s="2" customFormat="1" ht="27" customHeight="1" x14ac:dyDescent="0.2">
      <c r="A65" s="10" t="s">
        <v>74</v>
      </c>
      <c r="B65" s="11"/>
      <c r="C65" s="13"/>
      <c r="D65" s="18"/>
      <c r="E65" s="13"/>
      <c r="F65" s="13"/>
      <c r="G65" s="12" t="s">
        <v>75</v>
      </c>
      <c r="H65" s="13"/>
    </row>
    <row r="66" spans="1:13" s="2" customFormat="1" ht="15" customHeight="1" x14ac:dyDescent="0.25">
      <c r="A66" s="5"/>
      <c r="B66" s="4" t="s">
        <v>76</v>
      </c>
      <c r="C66" s="15" t="s">
        <v>77</v>
      </c>
      <c r="D66" s="4"/>
      <c r="E66" s="4"/>
      <c r="F66" s="4"/>
      <c r="G66" s="4"/>
      <c r="H66" s="4"/>
      <c r="I66" s="17"/>
    </row>
    <row r="67" spans="1:13" s="2" customFormat="1" ht="21" customHeight="1" x14ac:dyDescent="0.25">
      <c r="A67" s="5"/>
      <c r="B67" s="24"/>
      <c r="C67"/>
      <c r="D67"/>
      <c r="E67"/>
      <c r="F67"/>
      <c r="G67"/>
      <c r="H67"/>
      <c r="I67" s="17"/>
      <c r="J67"/>
      <c r="K67"/>
      <c r="L67"/>
      <c r="M67"/>
    </row>
    <row r="68" spans="1:13" s="2" customFormat="1" ht="21" customHeight="1" x14ac:dyDescent="0.25">
      <c r="A68" s="5"/>
      <c r="B68"/>
      <c r="C68"/>
      <c r="D68"/>
      <c r="E68"/>
      <c r="F68"/>
      <c r="G68"/>
      <c r="H68"/>
      <c r="I68"/>
      <c r="J68"/>
      <c r="K68"/>
      <c r="L68"/>
      <c r="M68"/>
    </row>
    <row r="69" spans="1:13" s="2" customFormat="1" ht="21" customHeight="1" x14ac:dyDescent="0.25">
      <c r="A69" s="5"/>
      <c r="B69"/>
      <c r="C69"/>
      <c r="D69"/>
      <c r="E69"/>
      <c r="F69"/>
      <c r="G69"/>
      <c r="H69"/>
      <c r="I69"/>
      <c r="J69"/>
      <c r="K69"/>
      <c r="L69"/>
      <c r="M69"/>
    </row>
    <row r="70" spans="1:13" s="2" customFormat="1" ht="21" customHeight="1" x14ac:dyDescent="0.25">
      <c r="A70" s="5"/>
      <c r="B70"/>
      <c r="C70"/>
      <c r="D70"/>
      <c r="E70"/>
      <c r="F70"/>
      <c r="G70"/>
      <c r="H70"/>
      <c r="I70"/>
      <c r="J70"/>
      <c r="K70"/>
      <c r="L70"/>
      <c r="M70"/>
    </row>
    <row r="71" spans="1:13" s="2" customFormat="1" ht="21" customHeight="1" x14ac:dyDescent="0.25">
      <c r="A71" s="5"/>
      <c r="B71"/>
      <c r="C71"/>
      <c r="D71"/>
      <c r="E71"/>
      <c r="F71"/>
      <c r="G71"/>
      <c r="H71"/>
      <c r="I71"/>
      <c r="J71"/>
      <c r="K71"/>
      <c r="L71"/>
      <c r="M71"/>
    </row>
    <row r="72" spans="1:13" s="2" customFormat="1" ht="21" customHeight="1" x14ac:dyDescent="0.25">
      <c r="A72" s="5"/>
      <c r="B72"/>
      <c r="C72"/>
      <c r="D72"/>
      <c r="E72"/>
      <c r="F72"/>
      <c r="G72"/>
      <c r="H72"/>
      <c r="I72"/>
      <c r="J72"/>
      <c r="K72"/>
      <c r="L72"/>
      <c r="M72"/>
    </row>
    <row r="73" spans="1:13" s="2" customFormat="1" ht="21" customHeight="1" x14ac:dyDescent="0.25">
      <c r="A73" s="5"/>
      <c r="B73"/>
      <c r="C73"/>
      <c r="D73"/>
      <c r="E73"/>
      <c r="F73"/>
      <c r="G73"/>
      <c r="H73"/>
      <c r="I73"/>
      <c r="J73"/>
      <c r="K73"/>
      <c r="L73"/>
      <c r="M73"/>
    </row>
    <row r="74" spans="1:13" s="2" customFormat="1" ht="21" customHeight="1" x14ac:dyDescent="0.25">
      <c r="A74" s="5"/>
      <c r="B74"/>
      <c r="C74"/>
      <c r="D74"/>
      <c r="E74"/>
      <c r="F74"/>
      <c r="G74"/>
      <c r="H74"/>
      <c r="I74"/>
      <c r="J74"/>
      <c r="K74"/>
      <c r="L74"/>
      <c r="M74"/>
    </row>
    <row r="75" spans="1:13" s="2" customFormat="1" ht="21" customHeight="1" x14ac:dyDescent="0.25">
      <c r="A75" s="5"/>
      <c r="B75"/>
      <c r="C75"/>
      <c r="D75"/>
      <c r="E75"/>
      <c r="F75"/>
      <c r="G75"/>
      <c r="H75"/>
      <c r="I75"/>
      <c r="J75"/>
      <c r="K75"/>
      <c r="L75"/>
      <c r="M75"/>
    </row>
    <row r="76" spans="1:13" s="2" customFormat="1" ht="21" customHeight="1" x14ac:dyDescent="0.25">
      <c r="A76" s="5"/>
      <c r="B76"/>
      <c r="C76"/>
      <c r="D76"/>
      <c r="E76"/>
      <c r="F76"/>
      <c r="G76"/>
      <c r="H76"/>
      <c r="I76"/>
      <c r="J76"/>
      <c r="K76"/>
      <c r="L76"/>
      <c r="M76"/>
    </row>
    <row r="77" spans="1:13" s="2" customFormat="1" ht="21" customHeight="1" x14ac:dyDescent="0.25">
      <c r="A77" s="5"/>
      <c r="B77"/>
      <c r="C77"/>
      <c r="D77"/>
      <c r="E77"/>
      <c r="F77"/>
      <c r="G77"/>
      <c r="H77"/>
      <c r="I77"/>
      <c r="J77"/>
      <c r="K77"/>
      <c r="L77"/>
      <c r="M77"/>
    </row>
    <row r="78" spans="1:13" s="2" customFormat="1" ht="21" customHeight="1" x14ac:dyDescent="0.25">
      <c r="A78" s="5"/>
      <c r="B78"/>
      <c r="C78"/>
      <c r="D78"/>
      <c r="E78"/>
      <c r="F78"/>
      <c r="G78"/>
      <c r="H78"/>
      <c r="I78"/>
      <c r="J78"/>
      <c r="K78"/>
      <c r="L78"/>
      <c r="M78"/>
    </row>
    <row r="79" spans="1:13" s="2" customFormat="1" ht="21" customHeight="1" x14ac:dyDescent="0.25">
      <c r="A79" s="5"/>
      <c r="B79"/>
      <c r="C79"/>
      <c r="D79"/>
      <c r="E79"/>
      <c r="F79"/>
      <c r="G79"/>
      <c r="H79"/>
      <c r="I79"/>
      <c r="J79"/>
      <c r="K79"/>
      <c r="L79"/>
      <c r="M79"/>
    </row>
    <row r="80" spans="1:13" s="2" customFormat="1" ht="21" customHeight="1" x14ac:dyDescent="0.25">
      <c r="A80" s="5"/>
      <c r="B80"/>
      <c r="C80"/>
      <c r="D80"/>
      <c r="E80"/>
      <c r="F80"/>
      <c r="G80"/>
      <c r="H80"/>
      <c r="I80"/>
      <c r="J80"/>
      <c r="K80"/>
      <c r="L80"/>
      <c r="M80"/>
    </row>
    <row r="81" spans="1:13" s="2" customFormat="1" ht="21" customHeight="1" x14ac:dyDescent="0.25">
      <c r="A81" s="5"/>
      <c r="B81"/>
      <c r="C81"/>
      <c r="D81"/>
      <c r="E81"/>
      <c r="F81"/>
      <c r="G81"/>
      <c r="H81"/>
      <c r="I81"/>
      <c r="J81"/>
      <c r="K81"/>
      <c r="L81"/>
      <c r="M81"/>
    </row>
    <row r="82" spans="1:13" s="2" customFormat="1" ht="21" customHeight="1" x14ac:dyDescent="0.25">
      <c r="A82" s="5"/>
      <c r="B82"/>
      <c r="C82"/>
      <c r="D82"/>
      <c r="E82"/>
      <c r="F82"/>
      <c r="G82"/>
      <c r="H82"/>
      <c r="I82"/>
      <c r="J82"/>
      <c r="K82"/>
      <c r="L82"/>
      <c r="M82"/>
    </row>
    <row r="83" spans="1:13" s="2" customFormat="1" ht="21" customHeight="1" x14ac:dyDescent="0.25">
      <c r="A83" s="5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2" customFormat="1" ht="21" customHeight="1" x14ac:dyDescent="0.25">
      <c r="A85" s="5"/>
      <c r="B85"/>
      <c r="C85"/>
      <c r="D85"/>
      <c r="E85"/>
      <c r="F85"/>
      <c r="G85"/>
      <c r="H85"/>
      <c r="I85"/>
      <c r="J85"/>
      <c r="K85"/>
      <c r="L85"/>
      <c r="M85"/>
    </row>
    <row r="86" spans="1:13" s="2" customFormat="1" ht="21" customHeight="1" x14ac:dyDescent="0.25">
      <c r="A86" s="25"/>
      <c r="B86"/>
      <c r="C86"/>
      <c r="D86"/>
      <c r="E86"/>
      <c r="F86"/>
      <c r="G86"/>
      <c r="H86"/>
      <c r="I86"/>
      <c r="J86"/>
      <c r="K86"/>
      <c r="L86"/>
      <c r="M86"/>
    </row>
    <row r="87" spans="1:13" s="2" customFormat="1" ht="21" customHeight="1" x14ac:dyDescent="0.3">
      <c r="A87" s="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s="2" customFormat="1" ht="21" customHeight="1" x14ac:dyDescent="0.3">
      <c r="A88" s="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s="2" customFormat="1" ht="48.75" customHeight="1" x14ac:dyDescent="0.45">
      <c r="A89" s="5"/>
      <c r="C89" s="27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s="2" customFormat="1" ht="21" customHeight="1" x14ac:dyDescent="0.3">
      <c r="A90" s="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s="2" customFormat="1" ht="21" customHeight="1" x14ac:dyDescent="0.3">
      <c r="A91" s="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s="2" customFormat="1" ht="21" customHeight="1" x14ac:dyDescent="0.3">
      <c r="A92" s="28"/>
      <c r="B92" s="29"/>
      <c r="C92" s="29"/>
      <c r="D92" s="29"/>
      <c r="E92" s="29"/>
      <c r="F92" s="29"/>
      <c r="G92" s="29"/>
      <c r="H92" s="29"/>
      <c r="I92" s="29"/>
      <c r="J92" s="26"/>
      <c r="K92" s="26"/>
      <c r="L92" s="26"/>
      <c r="M92" s="26"/>
    </row>
    <row r="93" spans="1:13" s="2" customFormat="1" ht="21" customHeight="1" x14ac:dyDescent="0.3">
      <c r="A93" s="24"/>
      <c r="B93" s="26"/>
      <c r="C93" s="26"/>
      <c r="D93" s="30"/>
      <c r="E93" s="26"/>
      <c r="F93" s="26"/>
      <c r="G93" s="26"/>
      <c r="H93" s="26"/>
      <c r="I93" s="26"/>
      <c r="J93" s="26"/>
      <c r="K93" s="26"/>
      <c r="L93" s="26"/>
      <c r="M93" s="26"/>
    </row>
    <row r="94" spans="1:13" s="2" customFormat="1" ht="18.75" customHeight="1" x14ac:dyDescent="0.25">
      <c r="A94" s="5"/>
    </row>
    <row r="95" spans="1:13" s="2" customFormat="1" ht="18.75" customHeight="1" x14ac:dyDescent="0.25">
      <c r="A95" s="5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31"/>
      <c r="O116" s="31"/>
      <c r="P116" s="31"/>
      <c r="Q116" s="31"/>
      <c r="R116" s="31"/>
    </row>
    <row r="117" spans="14:18" ht="15" customHeight="1" x14ac:dyDescent="0.25">
      <c r="N117" s="31"/>
      <c r="O117" s="31"/>
      <c r="P117" s="31"/>
      <c r="Q117" s="31"/>
      <c r="R117" s="31"/>
    </row>
    <row r="118" spans="14:18" ht="15" customHeight="1" x14ac:dyDescent="0.25">
      <c r="N118" s="31"/>
      <c r="O118" s="31"/>
      <c r="P118" s="31"/>
      <c r="Q118" s="31"/>
      <c r="R118" s="31"/>
    </row>
    <row r="119" spans="14:18" ht="15" customHeight="1" x14ac:dyDescent="0.25">
      <c r="N119" s="31"/>
      <c r="O119" s="31"/>
      <c r="P119" s="31"/>
      <c r="Q119" s="31"/>
      <c r="R119" s="31"/>
    </row>
    <row r="120" spans="14:18" ht="80.25" customHeight="1" x14ac:dyDescent="0.25">
      <c r="N120" s="32"/>
      <c r="O120" s="32"/>
      <c r="P120" s="32"/>
      <c r="Q120" s="32"/>
      <c r="R120" s="32"/>
    </row>
    <row r="121" spans="14:18" ht="67.5" customHeight="1" x14ac:dyDescent="0.25">
      <c r="N121" s="33"/>
      <c r="O121" s="33"/>
      <c r="P121" s="33"/>
      <c r="Q121" s="33"/>
      <c r="R121" s="33"/>
    </row>
    <row r="122" spans="14:18" ht="15" customHeight="1" x14ac:dyDescent="0.25">
      <c r="N122" s="34"/>
      <c r="O122" s="34"/>
      <c r="P122" s="34"/>
      <c r="Q122" s="34"/>
      <c r="R122" s="34"/>
    </row>
    <row r="123" spans="14:18" ht="15" customHeight="1" x14ac:dyDescent="0.25">
      <c r="N123" s="35"/>
      <c r="O123" s="35"/>
      <c r="P123" s="35"/>
      <c r="Q123" s="35"/>
      <c r="R123" s="35"/>
    </row>
    <row r="124" spans="14:18" ht="15" customHeight="1" x14ac:dyDescent="0.25">
      <c r="N124" s="35"/>
      <c r="O124" s="35"/>
      <c r="P124" s="35"/>
      <c r="Q124" s="35"/>
      <c r="R124" s="35"/>
    </row>
    <row r="125" spans="14:18" ht="15" customHeight="1" x14ac:dyDescent="0.25">
      <c r="N125" s="34"/>
      <c r="O125" s="34"/>
      <c r="P125" s="34"/>
      <c r="Q125" s="34"/>
      <c r="R125" s="34"/>
    </row>
    <row r="126" spans="14:18" ht="14.25" customHeight="1" x14ac:dyDescent="0.25">
      <c r="N126" s="35"/>
      <c r="O126" s="35"/>
      <c r="P126" s="35"/>
      <c r="Q126" s="35"/>
      <c r="R126" s="35"/>
    </row>
    <row r="127" spans="14:18" ht="15.75" customHeight="1" x14ac:dyDescent="0.25">
      <c r="N127" s="35"/>
      <c r="O127" s="35"/>
      <c r="P127" s="35"/>
      <c r="Q127" s="35"/>
      <c r="R127" s="35"/>
    </row>
    <row r="128" spans="14:18" ht="11.25" customHeight="1" x14ac:dyDescent="0.25">
      <c r="N128" s="31"/>
      <c r="O128" s="31"/>
      <c r="P128" s="31"/>
      <c r="Q128" s="31"/>
      <c r="R128" s="31"/>
    </row>
    <row r="129" spans="14:18" ht="5.25" customHeight="1" x14ac:dyDescent="0.25">
      <c r="N129" s="31"/>
      <c r="O129" s="31"/>
      <c r="P129" s="31"/>
      <c r="Q129" s="31"/>
      <c r="R129" s="31"/>
    </row>
    <row r="130" spans="14:18" ht="15" customHeight="1" x14ac:dyDescent="0.25">
      <c r="N130" s="31"/>
      <c r="O130" s="31"/>
      <c r="P130" s="31"/>
      <c r="Q130" s="31"/>
      <c r="R130" s="31"/>
    </row>
    <row r="131" spans="14:18" ht="101.25" customHeight="1" x14ac:dyDescent="0.25">
      <c r="N131" s="31"/>
      <c r="O131" s="31"/>
      <c r="P131" s="31"/>
      <c r="Q131" s="31"/>
      <c r="R131" s="31"/>
    </row>
    <row r="132" spans="14:18" ht="118.5" customHeight="1" x14ac:dyDescent="0.25">
      <c r="N132" s="31"/>
      <c r="O132" s="31"/>
      <c r="P132" s="31"/>
      <c r="Q132" s="31"/>
      <c r="R132" s="31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S300"/>
  <sheetViews>
    <sheetView showGridLines="0" view="pageBreakPreview" topLeftCell="A76" zoomScale="80" zoomScaleNormal="100" zoomScaleSheetLayoutView="80" workbookViewId="0">
      <selection activeCell="C110" sqref="C110:G110"/>
    </sheetView>
  </sheetViews>
  <sheetFormatPr defaultColWidth="20.42578125" defaultRowHeight="18" x14ac:dyDescent="0.25"/>
  <cols>
    <col min="1" max="1" width="2.42578125" style="297" customWidth="1"/>
    <col min="2" max="2" width="25.5703125" style="238" customWidth="1"/>
    <col min="3" max="7" width="21.5703125" style="238" customWidth="1"/>
    <col min="8" max="8" width="2.42578125" style="297" customWidth="1"/>
    <col min="9" max="9" width="1.140625" style="300" customWidth="1"/>
    <col min="10" max="10" width="20.42578125" style="300"/>
    <col min="11" max="11" width="15.28515625" style="300" customWidth="1"/>
    <col min="12" max="12" width="16" style="300" customWidth="1"/>
    <col min="13" max="13" width="16.42578125" style="300" customWidth="1"/>
    <col min="14" max="14" width="16.7109375" style="300" customWidth="1"/>
    <col min="15" max="27" width="17" style="300" customWidth="1"/>
    <col min="28" max="28" width="37.42578125" style="300" customWidth="1"/>
    <col min="29" max="16384" width="20.42578125" style="300"/>
  </cols>
  <sheetData>
    <row r="1" spans="1:33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33" s="291" customFormat="1" ht="36" customHeight="1" x14ac:dyDescent="0.25">
      <c r="A2" s="287"/>
      <c r="B2" s="47" t="s">
        <v>218</v>
      </c>
      <c r="C2" s="518" t="s">
        <v>45</v>
      </c>
      <c r="D2" s="518"/>
      <c r="E2" s="518"/>
      <c r="F2" s="518"/>
      <c r="G2" s="518"/>
      <c r="H2" s="290"/>
      <c r="J2" s="518" t="str">
        <f>+C2</f>
        <v>ARTIGIANI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</row>
    <row r="3" spans="1:33" s="291" customFormat="1" ht="15.75" customHeight="1" x14ac:dyDescent="0.25">
      <c r="A3" s="293"/>
      <c r="B3" s="238"/>
      <c r="C3" s="542"/>
      <c r="D3" s="542"/>
      <c r="E3" s="542"/>
      <c r="F3" s="542"/>
      <c r="G3" s="542"/>
      <c r="H3" s="290"/>
    </row>
    <row r="4" spans="1:33" s="291" customFormat="1" ht="56.25" customHeight="1" x14ac:dyDescent="0.2">
      <c r="A4" s="293"/>
      <c r="C4" s="534" t="s">
        <v>147</v>
      </c>
      <c r="D4" s="534"/>
      <c r="E4" s="534"/>
      <c r="F4" s="534"/>
      <c r="G4" s="534"/>
      <c r="H4" s="290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465"/>
      <c r="AC4" s="465"/>
      <c r="AD4" s="465"/>
      <c r="AE4" s="465"/>
      <c r="AF4" s="465"/>
      <c r="AG4" s="465"/>
    </row>
    <row r="5" spans="1:33" s="291" customFormat="1" ht="19.5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465"/>
      <c r="AC5" s="465"/>
      <c r="AD5" s="465"/>
      <c r="AE5" s="465"/>
      <c r="AF5" s="465"/>
      <c r="AG5" s="465"/>
    </row>
    <row r="6" spans="1:33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  <c r="AB6" s="465"/>
      <c r="AC6" s="465"/>
      <c r="AD6" s="465"/>
      <c r="AE6" s="465"/>
      <c r="AF6" s="465"/>
      <c r="AG6" s="465"/>
    </row>
    <row r="7" spans="1:33" x14ac:dyDescent="0.25">
      <c r="B7" s="47"/>
      <c r="C7" s="289"/>
      <c r="D7" s="298"/>
      <c r="E7" s="299"/>
      <c r="F7" s="288"/>
      <c r="G7" s="48"/>
      <c r="AB7" s="309"/>
      <c r="AC7" s="309"/>
      <c r="AD7" s="309"/>
      <c r="AE7" s="309"/>
      <c r="AF7" s="309"/>
      <c r="AG7" s="309"/>
    </row>
    <row r="8" spans="1:33" x14ac:dyDescent="0.25">
      <c r="C8" s="48"/>
      <c r="D8" s="298"/>
      <c r="E8" s="48"/>
      <c r="F8" s="48"/>
      <c r="G8" s="48"/>
      <c r="K8" s="543" t="str">
        <f>+D29</f>
        <v>Decorrenti gennaio-giugno 2018</v>
      </c>
      <c r="L8" s="543"/>
      <c r="M8" s="543"/>
      <c r="N8" s="543"/>
      <c r="AB8" s="309"/>
      <c r="AC8" s="309"/>
      <c r="AD8" s="309"/>
      <c r="AE8" s="309"/>
      <c r="AF8" s="309"/>
      <c r="AG8" s="309"/>
    </row>
    <row r="9" spans="1:33" x14ac:dyDescent="0.25">
      <c r="B9" s="302"/>
      <c r="C9" s="303"/>
      <c r="D9" s="304"/>
      <c r="E9" s="304"/>
      <c r="F9" s="304"/>
      <c r="G9" s="305"/>
      <c r="AB9" s="309"/>
      <c r="AC9" s="309"/>
      <c r="AD9" s="309"/>
      <c r="AE9" s="309"/>
      <c r="AF9" s="309"/>
      <c r="AG9" s="309"/>
    </row>
    <row r="10" spans="1:33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  <c r="AB10" s="309"/>
      <c r="AC10" s="310" t="s">
        <v>150</v>
      </c>
      <c r="AD10" s="311" t="s">
        <v>151</v>
      </c>
      <c r="AE10" s="310" t="s">
        <v>93</v>
      </c>
      <c r="AF10" s="310" t="s">
        <v>94</v>
      </c>
      <c r="AG10" s="312" t="s">
        <v>152</v>
      </c>
    </row>
    <row r="11" spans="1:33" ht="15" customHeight="1" x14ac:dyDescent="0.25">
      <c r="B11" s="313" t="s">
        <v>153</v>
      </c>
      <c r="C11" s="314"/>
      <c r="D11" s="315"/>
      <c r="E11" s="315"/>
      <c r="F11" s="315"/>
      <c r="G11" s="316"/>
      <c r="AB11" s="317"/>
      <c r="AC11" s="317"/>
      <c r="AD11" s="317" t="str">
        <f t="shared" ref="AD11:AG18" si="0">+D21</f>
        <v>di cui: Decorrenti gennaio-giugno 2017</v>
      </c>
      <c r="AE11" s="317"/>
      <c r="AF11" s="317"/>
      <c r="AG11" s="317"/>
    </row>
    <row r="12" spans="1:33" ht="15" customHeight="1" x14ac:dyDescent="0.25">
      <c r="B12" s="318"/>
      <c r="C12" s="231"/>
      <c r="E12" s="231"/>
      <c r="F12" s="231"/>
      <c r="G12" s="319"/>
      <c r="AB12" s="317" t="str">
        <f t="shared" ref="AB12:AC18" si="1">+B22</f>
        <v>fino a 54</v>
      </c>
      <c r="AC12" s="317">
        <f t="shared" si="1"/>
        <v>0</v>
      </c>
      <c r="AD12" s="317">
        <f t="shared" si="0"/>
        <v>9</v>
      </c>
      <c r="AE12" s="317">
        <f t="shared" si="0"/>
        <v>1329</v>
      </c>
      <c r="AF12" s="317">
        <f t="shared" si="0"/>
        <v>1055</v>
      </c>
      <c r="AG12" s="317">
        <f t="shared" si="0"/>
        <v>2393</v>
      </c>
    </row>
    <row r="13" spans="1:33" ht="22.5" customHeight="1" x14ac:dyDescent="0.25">
      <c r="C13" s="320"/>
      <c r="D13" s="321" t="str">
        <f>+fpld_tot!D13</f>
        <v>Decorrenti 2017</v>
      </c>
      <c r="E13" s="322"/>
      <c r="F13" s="231"/>
      <c r="G13" s="52"/>
      <c r="AB13" s="317" t="str">
        <f t="shared" si="1"/>
        <v>55-59</v>
      </c>
      <c r="AC13" s="317">
        <f t="shared" si="1"/>
        <v>0</v>
      </c>
      <c r="AD13" s="317">
        <f t="shared" si="0"/>
        <v>5459</v>
      </c>
      <c r="AE13" s="317">
        <f t="shared" si="0"/>
        <v>992</v>
      </c>
      <c r="AF13" s="317">
        <f t="shared" si="0"/>
        <v>769</v>
      </c>
      <c r="AG13" s="317">
        <f t="shared" si="0"/>
        <v>7220</v>
      </c>
    </row>
    <row r="14" spans="1:33" ht="22.5" customHeight="1" x14ac:dyDescent="0.25">
      <c r="B14" s="323" t="s">
        <v>156</v>
      </c>
      <c r="C14" s="324">
        <v>0</v>
      </c>
      <c r="D14" s="324">
        <v>14</v>
      </c>
      <c r="E14" s="324">
        <v>2489</v>
      </c>
      <c r="F14" s="324">
        <v>1981</v>
      </c>
      <c r="G14" s="325">
        <v>4484</v>
      </c>
      <c r="AB14" s="317" t="str">
        <f t="shared" si="1"/>
        <v>60-64</v>
      </c>
      <c r="AC14" s="317">
        <f t="shared" si="1"/>
        <v>1319</v>
      </c>
      <c r="AD14" s="317">
        <f t="shared" si="0"/>
        <v>8064</v>
      </c>
      <c r="AE14" s="317">
        <f t="shared" si="0"/>
        <v>922</v>
      </c>
      <c r="AF14" s="317">
        <f t="shared" si="0"/>
        <v>1188</v>
      </c>
      <c r="AG14" s="317">
        <f t="shared" si="0"/>
        <v>11493</v>
      </c>
    </row>
    <row r="15" spans="1:33" ht="22.5" customHeight="1" x14ac:dyDescent="0.25">
      <c r="B15" s="323" t="s">
        <v>157</v>
      </c>
      <c r="C15" s="324">
        <v>1</v>
      </c>
      <c r="D15" s="324">
        <v>11071</v>
      </c>
      <c r="E15" s="324">
        <v>1951</v>
      </c>
      <c r="F15" s="324">
        <v>1445</v>
      </c>
      <c r="G15" s="325">
        <v>14468</v>
      </c>
      <c r="AB15" s="317" t="str">
        <f t="shared" si="1"/>
        <v>65-67</v>
      </c>
      <c r="AC15" s="317">
        <f t="shared" si="1"/>
        <v>6573</v>
      </c>
      <c r="AD15" s="317">
        <f t="shared" si="0"/>
        <v>663</v>
      </c>
      <c r="AE15" s="317">
        <f t="shared" si="0"/>
        <v>93</v>
      </c>
      <c r="AF15" s="317">
        <f t="shared" si="0"/>
        <v>1054</v>
      </c>
      <c r="AG15" s="317">
        <f t="shared" si="0"/>
        <v>8383</v>
      </c>
    </row>
    <row r="16" spans="1:33" ht="22.5" customHeight="1" x14ac:dyDescent="0.25">
      <c r="B16" s="323" t="s">
        <v>158</v>
      </c>
      <c r="C16" s="324">
        <v>1577</v>
      </c>
      <c r="D16" s="324">
        <v>15889</v>
      </c>
      <c r="E16" s="324">
        <v>1796</v>
      </c>
      <c r="F16" s="324">
        <v>2303</v>
      </c>
      <c r="G16" s="325">
        <v>21565</v>
      </c>
      <c r="AB16" s="317" t="str">
        <f t="shared" si="1"/>
        <v>68 e oltre</v>
      </c>
      <c r="AC16" s="317">
        <f t="shared" si="1"/>
        <v>295</v>
      </c>
      <c r="AD16" s="317">
        <f t="shared" si="0"/>
        <v>0</v>
      </c>
      <c r="AE16" s="317">
        <f t="shared" si="0"/>
        <v>6</v>
      </c>
      <c r="AF16" s="317">
        <f t="shared" si="0"/>
        <v>9640</v>
      </c>
      <c r="AG16" s="317">
        <f t="shared" si="0"/>
        <v>9941</v>
      </c>
    </row>
    <row r="17" spans="1:33" ht="22.5" customHeight="1" x14ac:dyDescent="0.25">
      <c r="B17" s="323" t="s">
        <v>159</v>
      </c>
      <c r="C17" s="324">
        <v>13772</v>
      </c>
      <c r="D17" s="324">
        <v>1428</v>
      </c>
      <c r="E17" s="324">
        <v>197</v>
      </c>
      <c r="F17" s="324">
        <v>1958</v>
      </c>
      <c r="G17" s="325">
        <v>17355</v>
      </c>
      <c r="AB17" s="317" t="str">
        <f t="shared" si="1"/>
        <v>Totale</v>
      </c>
      <c r="AC17" s="317">
        <f t="shared" si="1"/>
        <v>8187</v>
      </c>
      <c r="AD17" s="317">
        <f t="shared" si="0"/>
        <v>14195</v>
      </c>
      <c r="AE17" s="317">
        <f t="shared" si="0"/>
        <v>3342</v>
      </c>
      <c r="AF17" s="317">
        <f t="shared" si="0"/>
        <v>13706</v>
      </c>
      <c r="AG17" s="317">
        <f t="shared" si="0"/>
        <v>39430</v>
      </c>
    </row>
    <row r="18" spans="1:33" ht="22.5" customHeight="1" x14ac:dyDescent="0.25">
      <c r="B18" s="323" t="s">
        <v>160</v>
      </c>
      <c r="C18" s="324">
        <v>521</v>
      </c>
      <c r="D18" s="324">
        <v>0</v>
      </c>
      <c r="E18" s="324">
        <v>10</v>
      </c>
      <c r="F18" s="324">
        <v>18373</v>
      </c>
      <c r="G18" s="120">
        <v>18904</v>
      </c>
      <c r="AB18" s="317" t="str">
        <f t="shared" si="1"/>
        <v>Età media alla dec.</v>
      </c>
      <c r="AC18" s="317">
        <f t="shared" si="1"/>
        <v>66.38</v>
      </c>
      <c r="AD18" s="317">
        <f t="shared" si="0"/>
        <v>61</v>
      </c>
      <c r="AE18" s="317">
        <f t="shared" si="0"/>
        <v>55.58</v>
      </c>
      <c r="AF18" s="317">
        <f t="shared" si="0"/>
        <v>71.989999999999995</v>
      </c>
      <c r="AG18" s="317">
        <f t="shared" si="0"/>
        <v>65.48</v>
      </c>
    </row>
    <row r="19" spans="1:33" s="331" customFormat="1" ht="22.5" customHeight="1" x14ac:dyDescent="0.25">
      <c r="A19" s="326"/>
      <c r="B19" s="327" t="s">
        <v>95</v>
      </c>
      <c r="C19" s="328">
        <v>15871</v>
      </c>
      <c r="D19" s="328">
        <v>28402</v>
      </c>
      <c r="E19" s="328">
        <v>6443</v>
      </c>
      <c r="F19" s="328">
        <v>26060</v>
      </c>
      <c r="G19" s="329">
        <v>76776</v>
      </c>
      <c r="H19" s="330"/>
      <c r="AB19" s="460"/>
      <c r="AC19" s="317"/>
      <c r="AD19" s="317"/>
      <c r="AE19" s="317"/>
      <c r="AF19" s="317"/>
      <c r="AG19" s="317"/>
    </row>
    <row r="20" spans="1:33" s="338" customFormat="1" ht="25.5" customHeight="1" x14ac:dyDescent="0.2">
      <c r="A20" s="333"/>
      <c r="B20" s="334" t="s">
        <v>161</v>
      </c>
      <c r="C20" s="335">
        <v>66.53</v>
      </c>
      <c r="D20" s="336">
        <v>60.98</v>
      </c>
      <c r="E20" s="336">
        <v>55.71</v>
      </c>
      <c r="F20" s="336">
        <v>72.02</v>
      </c>
      <c r="G20" s="337">
        <v>65.430000000000007</v>
      </c>
      <c r="H20" s="33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462"/>
      <c r="AC20" s="462"/>
      <c r="AD20" s="462"/>
      <c r="AE20" s="462"/>
      <c r="AF20" s="462"/>
      <c r="AG20" s="462"/>
    </row>
    <row r="21" spans="1:33" s="332" customFormat="1" ht="25.5" customHeight="1" x14ac:dyDescent="0.25">
      <c r="A21" s="340"/>
      <c r="B21" s="341"/>
      <c r="C21" s="120"/>
      <c r="D21" s="342" t="str">
        <f>+fpld_tot!D21</f>
        <v>di cui: Decorrenti gennaio-giugno 2017</v>
      </c>
      <c r="E21" s="120"/>
      <c r="F21" s="120"/>
      <c r="G21" s="120"/>
      <c r="H21" s="340"/>
    </row>
    <row r="22" spans="1:33" s="347" customFormat="1" ht="25.5" customHeight="1" x14ac:dyDescent="0.25">
      <c r="A22" s="343"/>
      <c r="B22" s="344" t="s">
        <v>156</v>
      </c>
      <c r="C22" s="345">
        <v>0</v>
      </c>
      <c r="D22" s="345">
        <v>9</v>
      </c>
      <c r="E22" s="345">
        <v>1329</v>
      </c>
      <c r="F22" s="345">
        <v>1055</v>
      </c>
      <c r="G22" s="346">
        <v>2393</v>
      </c>
      <c r="H22" s="343"/>
    </row>
    <row r="23" spans="1:33" s="347" customFormat="1" ht="25.5" customHeight="1" x14ac:dyDescent="0.25">
      <c r="A23" s="343"/>
      <c r="B23" s="344" t="s">
        <v>157</v>
      </c>
      <c r="C23" s="345">
        <v>0</v>
      </c>
      <c r="D23" s="345">
        <v>5459</v>
      </c>
      <c r="E23" s="345">
        <v>992</v>
      </c>
      <c r="F23" s="345">
        <v>769</v>
      </c>
      <c r="G23" s="346">
        <v>7220</v>
      </c>
      <c r="H23" s="343"/>
    </row>
    <row r="24" spans="1:33" s="347" customFormat="1" ht="25.5" customHeight="1" x14ac:dyDescent="0.25">
      <c r="A24" s="343"/>
      <c r="B24" s="344" t="s">
        <v>158</v>
      </c>
      <c r="C24" s="345">
        <v>1319</v>
      </c>
      <c r="D24" s="345">
        <v>8064</v>
      </c>
      <c r="E24" s="345">
        <v>922</v>
      </c>
      <c r="F24" s="345">
        <v>1188</v>
      </c>
      <c r="G24" s="120">
        <v>11493</v>
      </c>
      <c r="H24" s="343"/>
    </row>
    <row r="25" spans="1:33" s="347" customFormat="1" ht="25.5" customHeight="1" x14ac:dyDescent="0.25">
      <c r="A25" s="343"/>
      <c r="B25" s="344" t="s">
        <v>159</v>
      </c>
      <c r="C25" s="345">
        <v>6573</v>
      </c>
      <c r="D25" s="345">
        <v>663</v>
      </c>
      <c r="E25" s="345">
        <v>93</v>
      </c>
      <c r="F25" s="345">
        <v>1054</v>
      </c>
      <c r="G25" s="120">
        <v>8383</v>
      </c>
      <c r="H25" s="343"/>
      <c r="K25" s="543" t="str">
        <f>MID(D21,9,45)</f>
        <v>Decorrenti gennaio-giugno 2017</v>
      </c>
      <c r="L25" s="543"/>
      <c r="M25" s="543"/>
      <c r="N25" s="543"/>
    </row>
    <row r="26" spans="1:33" s="347" customFormat="1" ht="25.5" customHeight="1" x14ac:dyDescent="0.25">
      <c r="A26" s="343"/>
      <c r="B26" s="344" t="s">
        <v>160</v>
      </c>
      <c r="C26" s="345">
        <v>295</v>
      </c>
      <c r="D26" s="345">
        <v>0</v>
      </c>
      <c r="E26" s="345">
        <v>6</v>
      </c>
      <c r="F26" s="345">
        <v>9640</v>
      </c>
      <c r="G26" s="120">
        <v>9941</v>
      </c>
      <c r="H26" s="343"/>
    </row>
    <row r="27" spans="1:33" s="350" customFormat="1" ht="25.5" customHeight="1" x14ac:dyDescent="0.25">
      <c r="A27" s="326"/>
      <c r="B27" s="327" t="s">
        <v>95</v>
      </c>
      <c r="C27" s="348">
        <v>8187</v>
      </c>
      <c r="D27" s="348">
        <v>14195</v>
      </c>
      <c r="E27" s="348">
        <v>3342</v>
      </c>
      <c r="F27" s="348">
        <v>13706</v>
      </c>
      <c r="G27" s="349">
        <v>39430</v>
      </c>
      <c r="H27" s="326"/>
    </row>
    <row r="28" spans="1:33" s="338" customFormat="1" ht="25.5" customHeight="1" x14ac:dyDescent="0.2">
      <c r="A28" s="351"/>
      <c r="B28" s="334" t="s">
        <v>161</v>
      </c>
      <c r="C28" s="335">
        <v>66.38</v>
      </c>
      <c r="D28" s="336">
        <v>61</v>
      </c>
      <c r="E28" s="336">
        <v>55.58</v>
      </c>
      <c r="F28" s="336">
        <v>71.989999999999995</v>
      </c>
      <c r="G28" s="337">
        <v>65.48</v>
      </c>
      <c r="H28" s="333"/>
    </row>
    <row r="29" spans="1:33" ht="25.5" customHeight="1" x14ac:dyDescent="0.25">
      <c r="C29" s="352"/>
      <c r="D29" s="321" t="str">
        <f>+fpld_tot!D29</f>
        <v>Decorrenti gennaio-giugno 2018</v>
      </c>
      <c r="E29" s="352"/>
      <c r="F29" s="352"/>
      <c r="G29" s="42"/>
    </row>
    <row r="30" spans="1:33" ht="22.5" customHeight="1" x14ac:dyDescent="0.25">
      <c r="A30" s="326"/>
      <c r="B30" s="323" t="s">
        <v>156</v>
      </c>
      <c r="C30" s="354">
        <v>0</v>
      </c>
      <c r="D30" s="354">
        <v>7</v>
      </c>
      <c r="E30" s="354">
        <v>987</v>
      </c>
      <c r="F30" s="354">
        <v>776</v>
      </c>
      <c r="G30" s="193">
        <v>1770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</row>
    <row r="31" spans="1:33" ht="22.5" customHeight="1" x14ac:dyDescent="0.25">
      <c r="A31" s="326"/>
      <c r="B31" s="323" t="s">
        <v>157</v>
      </c>
      <c r="C31" s="354">
        <v>0</v>
      </c>
      <c r="D31" s="354">
        <v>4402</v>
      </c>
      <c r="E31" s="354">
        <v>835</v>
      </c>
      <c r="F31" s="354">
        <v>641</v>
      </c>
      <c r="G31" s="193">
        <v>5878</v>
      </c>
    </row>
    <row r="32" spans="1:33" ht="22.5" customHeight="1" x14ac:dyDescent="0.25">
      <c r="A32" s="326"/>
      <c r="B32" s="323" t="s">
        <v>158</v>
      </c>
      <c r="C32" s="354">
        <v>81</v>
      </c>
      <c r="D32" s="354">
        <v>6581</v>
      </c>
      <c r="E32" s="354">
        <v>703</v>
      </c>
      <c r="F32" s="354">
        <v>1061</v>
      </c>
      <c r="G32" s="193">
        <v>8426</v>
      </c>
    </row>
    <row r="33" spans="1:33" ht="22.5" customHeight="1" x14ac:dyDescent="0.25">
      <c r="A33" s="326"/>
      <c r="B33" s="323" t="s">
        <v>159</v>
      </c>
      <c r="C33" s="354">
        <v>6429</v>
      </c>
      <c r="D33" s="354">
        <v>707</v>
      </c>
      <c r="E33" s="354">
        <v>97</v>
      </c>
      <c r="F33" s="354">
        <v>889</v>
      </c>
      <c r="G33" s="193">
        <v>8122</v>
      </c>
    </row>
    <row r="34" spans="1:33" ht="22.5" customHeight="1" x14ac:dyDescent="0.25">
      <c r="A34" s="326"/>
      <c r="B34" s="323" t="s">
        <v>160</v>
      </c>
      <c r="C34" s="354">
        <v>271</v>
      </c>
      <c r="D34" s="354">
        <v>0</v>
      </c>
      <c r="E34" s="354">
        <v>4</v>
      </c>
      <c r="F34" s="354">
        <v>8756</v>
      </c>
      <c r="G34" s="193">
        <v>9031</v>
      </c>
    </row>
    <row r="35" spans="1:33" s="350" customFormat="1" ht="22.5" customHeight="1" x14ac:dyDescent="0.25">
      <c r="A35" s="326"/>
      <c r="B35" s="327" t="s">
        <v>95</v>
      </c>
      <c r="C35" s="348">
        <v>6781</v>
      </c>
      <c r="D35" s="348">
        <v>11697</v>
      </c>
      <c r="E35" s="348">
        <v>2626</v>
      </c>
      <c r="F35" s="348">
        <v>12123</v>
      </c>
      <c r="G35" s="349">
        <v>33227</v>
      </c>
      <c r="H35" s="326"/>
      <c r="AC35" s="356"/>
    </row>
    <row r="36" spans="1:33" s="338" customFormat="1" ht="22.5" customHeight="1" x14ac:dyDescent="0.2">
      <c r="A36" s="351"/>
      <c r="B36" s="334" t="s">
        <v>161</v>
      </c>
      <c r="C36" s="335">
        <v>66.8</v>
      </c>
      <c r="D36" s="336">
        <v>61.06</v>
      </c>
      <c r="E36" s="336">
        <v>55.88</v>
      </c>
      <c r="F36" s="336">
        <v>72.63</v>
      </c>
      <c r="G36" s="337">
        <v>66.040000000000006</v>
      </c>
      <c r="H36" s="333"/>
    </row>
    <row r="37" spans="1:33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33" ht="15" customHeight="1" x14ac:dyDescent="0.25">
      <c r="B38" s="318"/>
      <c r="C38" s="358"/>
      <c r="D38" s="358"/>
      <c r="E38" s="358"/>
      <c r="F38" s="358"/>
      <c r="G38" s="358"/>
    </row>
    <row r="39" spans="1:33" ht="26.25" customHeight="1" x14ac:dyDescent="0.25">
      <c r="B39" s="359" t="s">
        <v>162</v>
      </c>
    </row>
    <row r="40" spans="1:33" ht="27" customHeight="1" x14ac:dyDescent="0.25"/>
    <row r="41" spans="1:33" ht="15" customHeight="1" x14ac:dyDescent="0.25"/>
    <row r="42" spans="1:33" s="291" customFormat="1" ht="36" customHeight="1" x14ac:dyDescent="0.25">
      <c r="A42" s="287"/>
      <c r="B42" s="47" t="s">
        <v>219</v>
      </c>
      <c r="C42" s="518" t="str">
        <f>+C2</f>
        <v>ARTIGIANI</v>
      </c>
      <c r="D42" s="518"/>
      <c r="E42" s="518"/>
      <c r="F42" s="518"/>
      <c r="G42" s="518"/>
      <c r="H42" s="290"/>
    </row>
    <row r="43" spans="1:33" s="291" customFormat="1" ht="12" customHeight="1" x14ac:dyDescent="0.25">
      <c r="A43" s="293"/>
      <c r="B43" s="238"/>
      <c r="C43" s="542"/>
      <c r="D43" s="542"/>
      <c r="E43" s="542"/>
      <c r="F43" s="542"/>
      <c r="G43" s="542"/>
      <c r="H43" s="290"/>
    </row>
    <row r="44" spans="1:33" s="291" customFormat="1" ht="48.75" customHeight="1" x14ac:dyDescent="0.25">
      <c r="A44" s="293"/>
      <c r="C44" s="534" t="s">
        <v>16</v>
      </c>
      <c r="D44" s="534"/>
      <c r="E44" s="534"/>
      <c r="F44" s="534"/>
      <c r="G44" s="534"/>
      <c r="H44" s="296"/>
      <c r="K44" s="360"/>
      <c r="L44" s="357"/>
      <c r="M44" s="357"/>
    </row>
    <row r="45" spans="1:33" s="291" customFormat="1" x14ac:dyDescent="0.25">
      <c r="A45" s="290"/>
      <c r="B45" s="47"/>
      <c r="D45" s="296"/>
      <c r="E45" s="296"/>
      <c r="F45" s="296"/>
      <c r="G45" s="296"/>
      <c r="H45" s="290"/>
      <c r="J45" s="518" t="str">
        <f>+C42</f>
        <v>ARTIGIANI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</row>
    <row r="46" spans="1:33" s="291" customFormat="1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</row>
    <row r="47" spans="1:33" x14ac:dyDescent="0.25">
      <c r="B47" s="47"/>
      <c r="C47" s="289"/>
      <c r="D47" s="298"/>
      <c r="E47" s="299"/>
      <c r="F47" s="288"/>
      <c r="G47" s="48"/>
      <c r="I47" s="285">
        <v>2</v>
      </c>
      <c r="AB47" s="361"/>
      <c r="AC47" s="361"/>
      <c r="AD47" s="361"/>
      <c r="AE47" s="361"/>
      <c r="AF47" s="361"/>
      <c r="AG47" s="361"/>
    </row>
    <row r="48" spans="1:33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AB48" s="361"/>
      <c r="AC48" s="361"/>
      <c r="AD48" s="361"/>
      <c r="AE48" s="361"/>
      <c r="AF48" s="361"/>
      <c r="AG48" s="361"/>
    </row>
    <row r="49" spans="1:45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AB49" s="361"/>
      <c r="AC49" s="361"/>
      <c r="AD49" s="361"/>
      <c r="AE49" s="361"/>
      <c r="AF49" s="361"/>
      <c r="AG49" s="361"/>
    </row>
    <row r="50" spans="1:45" ht="30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AB50" s="361"/>
      <c r="AC50" s="361"/>
      <c r="AD50" s="361"/>
      <c r="AE50" s="361"/>
      <c r="AF50" s="361"/>
      <c r="AG50" s="361"/>
    </row>
    <row r="51" spans="1:45" ht="24" customHeight="1" x14ac:dyDescent="0.25">
      <c r="B51" s="367" t="s">
        <v>167</v>
      </c>
      <c r="C51" s="314"/>
      <c r="D51" s="315"/>
      <c r="E51" s="315"/>
      <c r="F51" s="315"/>
      <c r="G51" s="316"/>
      <c r="I51" s="285">
        <v>5</v>
      </c>
      <c r="AB51" s="361"/>
      <c r="AC51" s="361"/>
      <c r="AD51" s="361"/>
      <c r="AE51" s="361"/>
      <c r="AF51" s="361"/>
      <c r="AG51" s="361"/>
    </row>
    <row r="52" spans="1:45" ht="16.5" customHeight="1" x14ac:dyDescent="0.25">
      <c r="B52" s="318"/>
      <c r="C52" s="231"/>
      <c r="E52" s="231"/>
      <c r="F52" s="231"/>
      <c r="G52" s="319"/>
      <c r="I52" s="368">
        <f>+I51+1</f>
        <v>6</v>
      </c>
      <c r="AB52" s="361"/>
      <c r="AC52" s="361"/>
      <c r="AD52" s="361"/>
      <c r="AE52" s="361"/>
      <c r="AF52" s="361"/>
      <c r="AG52" s="361"/>
    </row>
    <row r="53" spans="1:45" ht="16.5" customHeight="1" x14ac:dyDescent="0.25">
      <c r="B53" s="369"/>
      <c r="C53" s="320"/>
      <c r="D53" s="321" t="str">
        <f>+D13</f>
        <v>Decorrenti 2017</v>
      </c>
      <c r="E53" s="322"/>
      <c r="F53" s="231"/>
      <c r="G53" s="52"/>
      <c r="I53" s="368">
        <f>+I52+1</f>
        <v>7</v>
      </c>
      <c r="AB53" s="361"/>
      <c r="AC53" s="361"/>
      <c r="AD53" s="361"/>
      <c r="AE53" s="361"/>
      <c r="AF53" s="361"/>
      <c r="AG53" s="361"/>
    </row>
    <row r="54" spans="1:45" ht="22.5" customHeight="1" x14ac:dyDescent="0.25">
      <c r="B54" s="370" t="s">
        <v>168</v>
      </c>
      <c r="C54" s="354">
        <v>1663</v>
      </c>
      <c r="D54" s="354">
        <v>151</v>
      </c>
      <c r="E54" s="354">
        <v>1204</v>
      </c>
      <c r="F54" s="354">
        <v>7239</v>
      </c>
      <c r="G54" s="193">
        <v>10257</v>
      </c>
      <c r="AB54" s="361"/>
      <c r="AC54" s="361"/>
      <c r="AD54" s="361"/>
      <c r="AE54" s="361"/>
      <c r="AF54" s="361"/>
      <c r="AG54" s="361"/>
    </row>
    <row r="55" spans="1:45" ht="22.5" customHeight="1" x14ac:dyDescent="0.25">
      <c r="B55" s="370" t="s">
        <v>169</v>
      </c>
      <c r="C55" s="354">
        <v>9851</v>
      </c>
      <c r="D55" s="354">
        <v>3753</v>
      </c>
      <c r="E55" s="354">
        <v>3872</v>
      </c>
      <c r="F55" s="354">
        <v>17079</v>
      </c>
      <c r="G55" s="193">
        <v>34555</v>
      </c>
      <c r="AB55" s="361"/>
      <c r="AC55" s="361"/>
      <c r="AD55" s="361"/>
      <c r="AE55" s="361"/>
      <c r="AF55" s="361"/>
      <c r="AG55" s="361"/>
    </row>
    <row r="56" spans="1:45" ht="22.5" customHeight="1" x14ac:dyDescent="0.25">
      <c r="B56" s="370" t="s">
        <v>170</v>
      </c>
      <c r="C56" s="354">
        <v>3300</v>
      </c>
      <c r="D56" s="354">
        <v>11945</v>
      </c>
      <c r="E56" s="354">
        <v>1066</v>
      </c>
      <c r="F56" s="354">
        <v>1429</v>
      </c>
      <c r="G56" s="193">
        <v>17740</v>
      </c>
      <c r="AB56" s="361"/>
      <c r="AC56" s="361"/>
      <c r="AD56" s="361"/>
      <c r="AE56" s="361"/>
      <c r="AF56" s="361"/>
      <c r="AG56" s="361"/>
    </row>
    <row r="57" spans="1:45" ht="22.5" customHeight="1" x14ac:dyDescent="0.25">
      <c r="B57" s="370" t="s">
        <v>171</v>
      </c>
      <c r="C57" s="354">
        <v>733</v>
      </c>
      <c r="D57" s="354">
        <v>7528</v>
      </c>
      <c r="E57" s="354">
        <v>235</v>
      </c>
      <c r="F57" s="354">
        <v>254</v>
      </c>
      <c r="G57" s="193">
        <v>8750</v>
      </c>
      <c r="AB57" s="361"/>
      <c r="AC57" s="361"/>
      <c r="AD57" s="361"/>
      <c r="AE57" s="361"/>
      <c r="AF57" s="361"/>
      <c r="AG57" s="361"/>
    </row>
    <row r="58" spans="1:45" ht="22.5" customHeight="1" x14ac:dyDescent="0.25">
      <c r="B58" s="370" t="s">
        <v>172</v>
      </c>
      <c r="C58" s="354">
        <v>272</v>
      </c>
      <c r="D58" s="354">
        <v>4126</v>
      </c>
      <c r="E58" s="354">
        <v>61</v>
      </c>
      <c r="F58" s="354">
        <v>56</v>
      </c>
      <c r="G58" s="193">
        <v>4515</v>
      </c>
      <c r="AB58" s="361"/>
      <c r="AC58" s="361"/>
      <c r="AD58" s="361"/>
      <c r="AE58" s="361"/>
      <c r="AF58" s="361"/>
      <c r="AG58" s="361"/>
    </row>
    <row r="59" spans="1:45" ht="22.5" customHeight="1" x14ac:dyDescent="0.25">
      <c r="B59" s="370" t="s">
        <v>173</v>
      </c>
      <c r="C59" s="354">
        <v>52</v>
      </c>
      <c r="D59" s="354">
        <v>899</v>
      </c>
      <c r="E59" s="354">
        <v>5</v>
      </c>
      <c r="F59" s="354">
        <v>3</v>
      </c>
      <c r="G59" s="193">
        <v>959</v>
      </c>
      <c r="I59" s="368">
        <f>+I53+2</f>
        <v>9</v>
      </c>
      <c r="AB59" s="361"/>
      <c r="AC59" s="361"/>
      <c r="AD59" s="361"/>
      <c r="AE59" s="361"/>
      <c r="AF59" s="361"/>
      <c r="AG59" s="361"/>
    </row>
    <row r="60" spans="1:45" ht="22.5" customHeight="1" x14ac:dyDescent="0.25">
      <c r="B60" s="215"/>
      <c r="C60" s="354"/>
      <c r="D60" s="354"/>
      <c r="E60" s="354"/>
      <c r="F60" s="354"/>
      <c r="G60" s="371"/>
      <c r="I60" s="368">
        <f t="shared" ref="I60:I65" si="2">+I59+1</f>
        <v>10</v>
      </c>
      <c r="AB60" s="361"/>
      <c r="AC60" s="361"/>
      <c r="AD60" s="361"/>
      <c r="AE60" s="361"/>
      <c r="AF60" s="361"/>
      <c r="AG60" s="361"/>
    </row>
    <row r="61" spans="1:45" s="331" customFormat="1" ht="22.5" customHeight="1" x14ac:dyDescent="0.25">
      <c r="A61" s="326"/>
      <c r="B61" s="327" t="s">
        <v>95</v>
      </c>
      <c r="C61" s="328">
        <v>15871</v>
      </c>
      <c r="D61" s="328">
        <v>28402</v>
      </c>
      <c r="E61" s="328">
        <v>6443</v>
      </c>
      <c r="F61" s="328">
        <v>26060</v>
      </c>
      <c r="G61" s="329">
        <v>76776</v>
      </c>
      <c r="H61" s="330"/>
      <c r="I61" s="368">
        <f t="shared" si="2"/>
        <v>11</v>
      </c>
      <c r="Z61" s="300"/>
      <c r="AA61" s="300"/>
      <c r="AB61" s="361"/>
      <c r="AC61" s="361"/>
      <c r="AD61" s="361"/>
      <c r="AE61" s="361"/>
      <c r="AF61" s="361"/>
      <c r="AG61" s="361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</row>
    <row r="62" spans="1:45" ht="25.5" customHeight="1" x14ac:dyDescent="0.25">
      <c r="A62" s="333"/>
      <c r="B62" s="372"/>
      <c r="C62" s="373"/>
      <c r="D62" s="373"/>
      <c r="E62" s="373"/>
      <c r="F62" s="231"/>
      <c r="G62" s="52"/>
      <c r="I62" s="368">
        <f t="shared" si="2"/>
        <v>12</v>
      </c>
      <c r="AB62" s="361"/>
      <c r="AC62" s="361"/>
      <c r="AD62" s="361"/>
      <c r="AE62" s="361"/>
      <c r="AF62" s="361"/>
      <c r="AG62" s="361"/>
    </row>
    <row r="63" spans="1:45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>
        <f t="shared" si="2"/>
        <v>13</v>
      </c>
      <c r="AB63" s="361"/>
      <c r="AC63" s="361"/>
      <c r="AD63" s="361"/>
      <c r="AE63" s="361"/>
      <c r="AF63" s="361"/>
      <c r="AG63" s="361"/>
    </row>
    <row r="64" spans="1:45" ht="25.5" customHeight="1" x14ac:dyDescent="0.25">
      <c r="B64" s="375" t="s">
        <v>168</v>
      </c>
      <c r="C64" s="345">
        <v>921</v>
      </c>
      <c r="D64" s="345">
        <v>91</v>
      </c>
      <c r="E64" s="345">
        <v>613</v>
      </c>
      <c r="F64" s="345">
        <v>3955</v>
      </c>
      <c r="G64" s="346">
        <v>5580</v>
      </c>
      <c r="I64" s="368">
        <f t="shared" si="2"/>
        <v>14</v>
      </c>
      <c r="AB64" s="361"/>
      <c r="AC64" s="361"/>
      <c r="AD64" s="361"/>
      <c r="AE64" s="361"/>
      <c r="AF64" s="361"/>
      <c r="AG64" s="361"/>
    </row>
    <row r="65" spans="1:45" ht="25.5" customHeight="1" x14ac:dyDescent="0.25">
      <c r="B65" s="375" t="s">
        <v>169</v>
      </c>
      <c r="C65" s="345">
        <v>5252</v>
      </c>
      <c r="D65" s="345">
        <v>2008</v>
      </c>
      <c r="E65" s="345">
        <v>2008</v>
      </c>
      <c r="F65" s="345">
        <v>8847</v>
      </c>
      <c r="G65" s="346">
        <v>18115</v>
      </c>
      <c r="I65" s="368">
        <f t="shared" si="2"/>
        <v>15</v>
      </c>
      <c r="AB65" s="361"/>
      <c r="AC65" s="361"/>
      <c r="AD65" s="361"/>
      <c r="AE65" s="361"/>
      <c r="AF65" s="361"/>
      <c r="AG65" s="361"/>
    </row>
    <row r="66" spans="1:45" ht="25.5" customHeight="1" x14ac:dyDescent="0.25">
      <c r="B66" s="375" t="s">
        <v>170</v>
      </c>
      <c r="C66" s="345">
        <v>1528</v>
      </c>
      <c r="D66" s="345">
        <v>5950</v>
      </c>
      <c r="E66" s="345">
        <v>536</v>
      </c>
      <c r="F66" s="345">
        <v>736</v>
      </c>
      <c r="G66" s="346">
        <v>8750</v>
      </c>
      <c r="AB66" s="361"/>
      <c r="AC66" s="361"/>
      <c r="AD66" s="361"/>
      <c r="AE66" s="361"/>
      <c r="AF66" s="361"/>
      <c r="AG66" s="361"/>
    </row>
    <row r="67" spans="1:45" ht="25.5" customHeight="1" x14ac:dyDescent="0.25">
      <c r="B67" s="375" t="s">
        <v>171</v>
      </c>
      <c r="C67" s="345">
        <v>333</v>
      </c>
      <c r="D67" s="345">
        <v>3680</v>
      </c>
      <c r="E67" s="345">
        <v>146</v>
      </c>
      <c r="F67" s="345">
        <v>139</v>
      </c>
      <c r="G67" s="346">
        <v>4298</v>
      </c>
      <c r="AB67" s="361"/>
      <c r="AC67" s="361"/>
      <c r="AD67" s="361"/>
      <c r="AE67" s="361"/>
      <c r="AF67" s="361"/>
      <c r="AG67" s="361"/>
    </row>
    <row r="68" spans="1:45" ht="25.5" customHeight="1" x14ac:dyDescent="0.25">
      <c r="B68" s="375" t="s">
        <v>172</v>
      </c>
      <c r="C68" s="345">
        <v>131</v>
      </c>
      <c r="D68" s="345">
        <v>2013</v>
      </c>
      <c r="E68" s="345">
        <v>35</v>
      </c>
      <c r="F68" s="345">
        <v>28</v>
      </c>
      <c r="G68" s="346">
        <v>2207</v>
      </c>
      <c r="AB68" s="361"/>
      <c r="AC68" s="361"/>
      <c r="AD68" s="361"/>
      <c r="AE68" s="361"/>
      <c r="AF68" s="361"/>
      <c r="AG68" s="361"/>
    </row>
    <row r="69" spans="1:45" ht="25.5" customHeight="1" x14ac:dyDescent="0.25">
      <c r="B69" s="375" t="s">
        <v>173</v>
      </c>
      <c r="C69" s="345">
        <v>22</v>
      </c>
      <c r="D69" s="345">
        <v>453</v>
      </c>
      <c r="E69" s="345">
        <v>4</v>
      </c>
      <c r="F69" s="345">
        <v>1</v>
      </c>
      <c r="G69" s="346">
        <v>480</v>
      </c>
      <c r="AB69" s="361"/>
      <c r="AC69" s="361"/>
      <c r="AD69" s="361"/>
      <c r="AE69" s="361"/>
      <c r="AF69" s="361"/>
      <c r="AG69" s="361"/>
    </row>
    <row r="70" spans="1:45" ht="25.5" customHeight="1" x14ac:dyDescent="0.25">
      <c r="B70" s="376"/>
      <c r="C70" s="345"/>
      <c r="D70" s="345"/>
      <c r="E70" s="345"/>
      <c r="F70" s="345"/>
      <c r="G70" s="377"/>
      <c r="I70" s="368">
        <f>+I65+2</f>
        <v>17</v>
      </c>
      <c r="AB70" s="361"/>
      <c r="AC70" s="361"/>
      <c r="AD70" s="361"/>
      <c r="AE70" s="361"/>
      <c r="AF70" s="361"/>
      <c r="AG70" s="361"/>
    </row>
    <row r="71" spans="1:45" s="331" customFormat="1" ht="25.5" customHeight="1" x14ac:dyDescent="0.25">
      <c r="A71" s="326"/>
      <c r="B71" s="327" t="s">
        <v>95</v>
      </c>
      <c r="C71" s="348">
        <v>8187</v>
      </c>
      <c r="D71" s="348">
        <v>14195</v>
      </c>
      <c r="E71" s="348">
        <v>3342</v>
      </c>
      <c r="F71" s="348">
        <v>13706</v>
      </c>
      <c r="G71" s="349">
        <v>39430</v>
      </c>
      <c r="H71" s="330"/>
      <c r="I71" s="368">
        <f t="shared" ref="I71:I76" si="3">+I70+1</f>
        <v>18</v>
      </c>
      <c r="Z71" s="300"/>
      <c r="AA71" s="300"/>
      <c r="AB71" s="361"/>
      <c r="AC71" s="361"/>
      <c r="AD71" s="361"/>
      <c r="AE71" s="361"/>
      <c r="AF71" s="361"/>
      <c r="AG71" s="361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</row>
    <row r="72" spans="1:45" ht="25.5" customHeight="1" x14ac:dyDescent="0.25">
      <c r="A72" s="326"/>
      <c r="B72" s="369"/>
      <c r="C72" s="346"/>
      <c r="D72" s="346"/>
      <c r="E72" s="346"/>
      <c r="F72" s="346"/>
      <c r="G72" s="346"/>
      <c r="I72" s="368">
        <f t="shared" si="3"/>
        <v>19</v>
      </c>
      <c r="AB72" s="361"/>
      <c r="AC72" s="361"/>
      <c r="AD72" s="361"/>
      <c r="AE72" s="361"/>
      <c r="AF72" s="361"/>
      <c r="AG72" s="361"/>
    </row>
    <row r="73" spans="1:45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>
        <f t="shared" si="3"/>
        <v>20</v>
      </c>
      <c r="AB73" s="361"/>
      <c r="AC73" s="361"/>
      <c r="AD73" s="361"/>
      <c r="AE73" s="361"/>
      <c r="AF73" s="361"/>
      <c r="AG73" s="361"/>
    </row>
    <row r="74" spans="1:45" ht="22.5" customHeight="1" x14ac:dyDescent="0.25">
      <c r="B74" s="370" t="s">
        <v>168</v>
      </c>
      <c r="C74" s="354">
        <v>512</v>
      </c>
      <c r="D74" s="354">
        <v>38</v>
      </c>
      <c r="E74" s="354">
        <v>476</v>
      </c>
      <c r="F74" s="354">
        <v>3144</v>
      </c>
      <c r="G74" s="193">
        <v>4170</v>
      </c>
      <c r="I74" s="368">
        <f t="shared" si="3"/>
        <v>21</v>
      </c>
      <c r="AB74" s="361"/>
      <c r="AC74" s="361"/>
      <c r="AD74" s="361"/>
      <c r="AE74" s="361"/>
      <c r="AF74" s="361"/>
      <c r="AG74" s="361"/>
    </row>
    <row r="75" spans="1:45" ht="22.5" customHeight="1" x14ac:dyDescent="0.25">
      <c r="B75" s="370" t="s">
        <v>169</v>
      </c>
      <c r="C75" s="354">
        <v>3889</v>
      </c>
      <c r="D75" s="354">
        <v>1231</v>
      </c>
      <c r="E75" s="354">
        <v>1596</v>
      </c>
      <c r="F75" s="354">
        <v>8097</v>
      </c>
      <c r="G75" s="193">
        <v>14813</v>
      </c>
      <c r="I75" s="368">
        <f t="shared" si="3"/>
        <v>22</v>
      </c>
      <c r="AB75" s="361"/>
      <c r="AC75" s="361"/>
      <c r="AD75" s="361"/>
      <c r="AE75" s="361"/>
      <c r="AF75" s="361"/>
      <c r="AG75" s="361"/>
    </row>
    <row r="76" spans="1:45" ht="22.5" customHeight="1" x14ac:dyDescent="0.25">
      <c r="B76" s="370" t="s">
        <v>170</v>
      </c>
      <c r="C76" s="354">
        <v>1720</v>
      </c>
      <c r="D76" s="354">
        <v>4913</v>
      </c>
      <c r="E76" s="354">
        <v>434</v>
      </c>
      <c r="F76" s="354">
        <v>741</v>
      </c>
      <c r="G76" s="193">
        <v>7808</v>
      </c>
      <c r="I76" s="368">
        <f t="shared" si="3"/>
        <v>23</v>
      </c>
      <c r="AB76" s="361"/>
      <c r="AC76" s="361"/>
      <c r="AD76" s="361"/>
      <c r="AE76" s="361"/>
      <c r="AF76" s="361"/>
      <c r="AG76" s="361"/>
    </row>
    <row r="77" spans="1:45" ht="22.5" customHeight="1" x14ac:dyDescent="0.25">
      <c r="B77" s="370" t="s">
        <v>171</v>
      </c>
      <c r="C77" s="354">
        <v>416</v>
      </c>
      <c r="D77" s="354">
        <v>3434</v>
      </c>
      <c r="E77" s="354">
        <v>97</v>
      </c>
      <c r="F77" s="354">
        <v>111</v>
      </c>
      <c r="G77" s="193">
        <v>4058</v>
      </c>
      <c r="AB77" s="361"/>
      <c r="AC77" s="361"/>
      <c r="AD77" s="361"/>
      <c r="AE77" s="361"/>
      <c r="AF77" s="361"/>
      <c r="AG77" s="361"/>
    </row>
    <row r="78" spans="1:45" ht="22.5" customHeight="1" x14ac:dyDescent="0.25">
      <c r="B78" s="370" t="s">
        <v>172</v>
      </c>
      <c r="C78" s="354">
        <v>209</v>
      </c>
      <c r="D78" s="354">
        <v>1697</v>
      </c>
      <c r="E78" s="354">
        <v>21</v>
      </c>
      <c r="F78" s="354">
        <v>30</v>
      </c>
      <c r="G78" s="193">
        <v>1957</v>
      </c>
      <c r="AB78" s="361"/>
      <c r="AC78" s="361"/>
      <c r="AD78" s="361"/>
      <c r="AE78" s="361"/>
      <c r="AF78" s="361"/>
      <c r="AG78" s="361"/>
    </row>
    <row r="79" spans="1:45" ht="22.5" customHeight="1" x14ac:dyDescent="0.25">
      <c r="B79" s="370" t="s">
        <v>173</v>
      </c>
      <c r="C79" s="354">
        <v>35</v>
      </c>
      <c r="D79" s="354">
        <v>384</v>
      </c>
      <c r="E79" s="354">
        <v>2</v>
      </c>
      <c r="F79" s="354">
        <v>0</v>
      </c>
      <c r="G79" s="193">
        <v>421</v>
      </c>
      <c r="AB79" s="361"/>
      <c r="AC79" s="361"/>
      <c r="AD79" s="361"/>
      <c r="AE79" s="361"/>
      <c r="AF79" s="361"/>
      <c r="AG79" s="361"/>
    </row>
    <row r="80" spans="1:45" ht="22.5" customHeight="1" x14ac:dyDescent="0.25">
      <c r="B80" s="215"/>
      <c r="C80" s="354"/>
      <c r="D80" s="354"/>
      <c r="E80" s="354"/>
      <c r="F80" s="354"/>
      <c r="G80" s="371"/>
      <c r="AB80" s="361"/>
      <c r="AC80" s="361"/>
      <c r="AD80" s="361"/>
      <c r="AE80" s="361"/>
      <c r="AF80" s="361"/>
      <c r="AG80" s="361"/>
    </row>
    <row r="81" spans="1:45" s="331" customFormat="1" ht="22.5" customHeight="1" x14ac:dyDescent="0.25">
      <c r="A81" s="326"/>
      <c r="B81" s="327" t="s">
        <v>95</v>
      </c>
      <c r="C81" s="328">
        <v>6781</v>
      </c>
      <c r="D81" s="328">
        <v>11697</v>
      </c>
      <c r="E81" s="328">
        <v>2626</v>
      </c>
      <c r="F81" s="328">
        <v>12123</v>
      </c>
      <c r="G81" s="329">
        <v>33227</v>
      </c>
      <c r="H81" s="330"/>
      <c r="I81" s="368">
        <f>+I76+2</f>
        <v>25</v>
      </c>
      <c r="Z81" s="300"/>
      <c r="AA81" s="300"/>
      <c r="AB81" s="361"/>
      <c r="AC81" s="361"/>
      <c r="AD81" s="361"/>
      <c r="AE81" s="361"/>
      <c r="AF81" s="361"/>
      <c r="AG81" s="361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</row>
    <row r="82" spans="1:45" ht="16.5" customHeight="1" x14ac:dyDescent="0.25">
      <c r="B82" s="302"/>
      <c r="C82" s="378"/>
      <c r="D82" s="378"/>
      <c r="E82" s="378"/>
      <c r="F82" s="378"/>
      <c r="G82" s="378"/>
      <c r="I82" s="368">
        <f t="shared" ref="I82:I87" si="4">+I81+1</f>
        <v>26</v>
      </c>
      <c r="AB82" s="361"/>
      <c r="AC82" s="361"/>
      <c r="AD82" s="361"/>
      <c r="AE82" s="361"/>
      <c r="AF82" s="361"/>
      <c r="AG82" s="361"/>
    </row>
    <row r="83" spans="1:45" s="381" customFormat="1" ht="20.25" customHeight="1" x14ac:dyDescent="0.25">
      <c r="A83" s="379"/>
      <c r="B83" s="238"/>
      <c r="C83" s="42"/>
      <c r="D83" s="42"/>
      <c r="E83" s="42"/>
      <c r="F83" s="42"/>
      <c r="G83" s="42"/>
      <c r="H83" s="380"/>
      <c r="I83" s="368">
        <f t="shared" si="4"/>
        <v>27</v>
      </c>
      <c r="Z83" s="300"/>
      <c r="AA83" s="300"/>
      <c r="AB83" s="361"/>
      <c r="AC83" s="361"/>
      <c r="AD83" s="361"/>
      <c r="AE83" s="361"/>
      <c r="AF83" s="361"/>
      <c r="AG83" s="361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</row>
    <row r="84" spans="1:45" ht="16.5" customHeight="1" x14ac:dyDescent="0.25">
      <c r="B84" s="369"/>
      <c r="C84" s="346"/>
      <c r="D84" s="346"/>
      <c r="E84" s="346"/>
      <c r="F84" s="346"/>
      <c r="G84" s="346"/>
      <c r="I84" s="368">
        <f t="shared" si="4"/>
        <v>28</v>
      </c>
      <c r="AB84" s="361"/>
      <c r="AC84" s="361"/>
      <c r="AD84" s="361"/>
      <c r="AE84" s="361"/>
      <c r="AF84" s="361"/>
      <c r="AG84" s="361"/>
    </row>
    <row r="85" spans="1:45" ht="16.5" customHeight="1" x14ac:dyDescent="0.25">
      <c r="I85" s="368">
        <f t="shared" si="4"/>
        <v>29</v>
      </c>
      <c r="AB85" s="361"/>
      <c r="AC85" s="361"/>
      <c r="AD85" s="361"/>
      <c r="AE85" s="361"/>
      <c r="AF85" s="361"/>
      <c r="AG85" s="361"/>
    </row>
    <row r="86" spans="1:45" ht="16.5" customHeight="1" x14ac:dyDescent="0.25">
      <c r="I86" s="368">
        <f t="shared" si="4"/>
        <v>30</v>
      </c>
      <c r="AB86" s="361"/>
      <c r="AC86" s="361"/>
      <c r="AD86" s="361"/>
      <c r="AE86" s="361"/>
      <c r="AF86" s="361"/>
      <c r="AG86" s="361"/>
    </row>
    <row r="87" spans="1:45" s="291" customFormat="1" ht="16.5" customHeight="1" x14ac:dyDescent="0.25">
      <c r="A87" s="287"/>
      <c r="B87" s="47" t="s">
        <v>220</v>
      </c>
      <c r="C87" s="518" t="str">
        <f>+C2</f>
        <v>ARTIGIANI</v>
      </c>
      <c r="D87" s="518"/>
      <c r="E87" s="518"/>
      <c r="F87" s="518"/>
      <c r="G87" s="518"/>
      <c r="H87" s="290"/>
      <c r="I87" s="368">
        <f t="shared" si="4"/>
        <v>31</v>
      </c>
      <c r="J87" s="518" t="str">
        <f>+C87</f>
        <v>ARTIGIANI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300"/>
      <c r="AA87" s="300"/>
      <c r="AB87" s="361"/>
      <c r="AC87" s="361"/>
      <c r="AD87" s="361"/>
      <c r="AE87" s="361"/>
      <c r="AF87" s="361"/>
      <c r="AG87" s="361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</row>
    <row r="88" spans="1:45" s="291" customFormat="1" ht="16.5" customHeight="1" x14ac:dyDescent="0.25">
      <c r="A88" s="293"/>
      <c r="B88" s="238"/>
      <c r="C88" s="542"/>
      <c r="D88" s="542"/>
      <c r="E88" s="542"/>
      <c r="F88" s="542"/>
      <c r="G88" s="542"/>
      <c r="H88" s="290"/>
      <c r="Z88" s="300"/>
      <c r="AA88" s="300"/>
      <c r="AB88" s="361"/>
      <c r="AC88" s="361"/>
      <c r="AD88" s="361"/>
      <c r="AE88" s="361"/>
      <c r="AF88" s="361"/>
      <c r="AG88" s="361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</row>
    <row r="89" spans="1:45" s="291" customFormat="1" ht="48.75" customHeight="1" x14ac:dyDescent="0.25">
      <c r="C89" s="537" t="s">
        <v>18</v>
      </c>
      <c r="D89" s="537"/>
      <c r="E89" s="537"/>
      <c r="F89" s="537"/>
      <c r="G89" s="537"/>
      <c r="H89" s="382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300"/>
      <c r="AA89" s="300"/>
      <c r="AB89" s="361"/>
      <c r="AC89" s="361"/>
      <c r="AD89" s="361"/>
      <c r="AE89" s="361"/>
      <c r="AF89" s="361"/>
      <c r="AG89" s="361"/>
      <c r="AH89" s="300"/>
      <c r="AI89" s="300"/>
      <c r="AJ89" s="300"/>
      <c r="AK89" s="300"/>
      <c r="AL89" s="300"/>
      <c r="AM89" s="300"/>
      <c r="AN89" s="300"/>
      <c r="AO89" s="300"/>
      <c r="AP89" s="300"/>
      <c r="AQ89" s="300"/>
      <c r="AR89" s="300"/>
      <c r="AS89" s="300"/>
    </row>
    <row r="90" spans="1:45" s="291" customFormat="1" ht="19.5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300"/>
      <c r="AA90" s="300"/>
      <c r="AB90" s="361"/>
      <c r="AC90" s="361"/>
      <c r="AD90" s="361"/>
      <c r="AE90" s="361"/>
      <c r="AF90" s="361"/>
      <c r="AG90" s="361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</row>
    <row r="91" spans="1:45" s="291" customFormat="1" ht="15" customHeight="1" x14ac:dyDescent="0.25">
      <c r="A91" s="290"/>
      <c r="B91" s="47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00"/>
      <c r="AA91" s="300"/>
      <c r="AB91" s="361"/>
      <c r="AC91" s="361"/>
      <c r="AD91" s="361"/>
      <c r="AE91" s="361"/>
      <c r="AF91" s="361"/>
      <c r="AG91" s="361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</row>
    <row r="92" spans="1:45" ht="12.75" customHeight="1" x14ac:dyDescent="0.25">
      <c r="B92" s="47"/>
      <c r="C92" s="289"/>
      <c r="D92" s="289"/>
      <c r="E92" s="289"/>
      <c r="F92" s="288"/>
      <c r="G92" s="48"/>
      <c r="AB92" s="361"/>
      <c r="AC92" s="361"/>
      <c r="AD92" s="361"/>
      <c r="AE92" s="361"/>
      <c r="AF92" s="361"/>
      <c r="AG92" s="361"/>
    </row>
    <row r="93" spans="1:45" ht="12.75" customHeight="1" x14ac:dyDescent="0.25">
      <c r="C93" s="48"/>
      <c r="D93" s="298"/>
      <c r="E93" s="48"/>
      <c r="F93" s="48"/>
      <c r="G93" s="48"/>
      <c r="I93" s="368">
        <f>+I87+2</f>
        <v>33</v>
      </c>
      <c r="AB93" s="361"/>
      <c r="AC93" s="361"/>
      <c r="AD93" s="361"/>
      <c r="AE93" s="361"/>
      <c r="AF93" s="361"/>
      <c r="AG93" s="361"/>
    </row>
    <row r="94" spans="1:45" ht="8.25" customHeight="1" x14ac:dyDescent="0.25">
      <c r="B94" s="302"/>
      <c r="C94" s="303"/>
      <c r="D94" s="304"/>
      <c r="E94" s="304"/>
      <c r="F94" s="304"/>
      <c r="G94" s="305"/>
      <c r="I94" s="368">
        <f t="shared" ref="I94:I99" si="5">+I93+1</f>
        <v>34</v>
      </c>
      <c r="AB94" s="361"/>
      <c r="AC94" s="361"/>
      <c r="AD94" s="361"/>
      <c r="AE94" s="361"/>
      <c r="AF94" s="361"/>
      <c r="AG94" s="361"/>
    </row>
    <row r="95" spans="1:45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>
        <f t="shared" si="5"/>
        <v>35</v>
      </c>
      <c r="K95" s="524" t="str">
        <f>+D113</f>
        <v>Decorrenti gennaio-giugno 2018</v>
      </c>
      <c r="L95" s="524"/>
      <c r="M95" s="524"/>
      <c r="N95" s="524"/>
      <c r="AB95" s="361"/>
      <c r="AC95" s="361"/>
      <c r="AD95" s="361"/>
      <c r="AE95" s="361"/>
      <c r="AF95" s="361"/>
      <c r="AG95" s="361"/>
    </row>
    <row r="96" spans="1:45" x14ac:dyDescent="0.25">
      <c r="B96" s="387"/>
      <c r="C96" s="314"/>
      <c r="D96" s="315"/>
      <c r="E96" s="315"/>
      <c r="F96" s="315"/>
      <c r="G96" s="316"/>
      <c r="I96" s="368">
        <f t="shared" si="5"/>
        <v>36</v>
      </c>
      <c r="AB96" s="361"/>
      <c r="AC96" s="361"/>
      <c r="AD96" s="361"/>
      <c r="AE96" s="361"/>
      <c r="AF96" s="361"/>
      <c r="AG96" s="361"/>
    </row>
    <row r="97" spans="1:45" ht="3" customHeight="1" x14ac:dyDescent="0.25">
      <c r="B97" s="318"/>
      <c r="C97" s="231"/>
      <c r="D97" s="388"/>
      <c r="E97" s="231"/>
      <c r="F97" s="231"/>
      <c r="G97" s="319"/>
      <c r="I97" s="368">
        <f t="shared" si="5"/>
        <v>37</v>
      </c>
      <c r="AB97" s="361"/>
      <c r="AC97" s="361"/>
      <c r="AD97" s="361"/>
      <c r="AE97" s="361"/>
      <c r="AF97" s="361"/>
      <c r="AG97" s="361"/>
    </row>
    <row r="98" spans="1:45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>
        <f t="shared" si="5"/>
        <v>38</v>
      </c>
      <c r="AB98" s="361"/>
      <c r="AC98" s="361"/>
      <c r="AD98" s="361"/>
      <c r="AE98" s="361"/>
      <c r="AF98" s="361"/>
      <c r="AG98" s="361"/>
    </row>
    <row r="99" spans="1:45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>
        <f t="shared" si="5"/>
        <v>39</v>
      </c>
      <c r="AB99" s="361"/>
      <c r="AC99" s="361"/>
      <c r="AD99" s="361"/>
      <c r="AE99" s="361"/>
      <c r="AF99" s="361"/>
      <c r="AG99" s="361"/>
    </row>
    <row r="100" spans="1:45" ht="22.5" customHeight="1" x14ac:dyDescent="0.25">
      <c r="B100" s="344"/>
      <c r="C100" s="150"/>
      <c r="D100" s="324"/>
      <c r="E100" s="324"/>
      <c r="F100" s="324"/>
      <c r="G100" s="120"/>
      <c r="AB100" s="361"/>
      <c r="AC100" s="361"/>
      <c r="AD100" s="361"/>
      <c r="AE100" s="361"/>
      <c r="AF100" s="361"/>
      <c r="AG100" s="361"/>
    </row>
    <row r="101" spans="1:45" ht="22.5" customHeight="1" x14ac:dyDescent="0.25">
      <c r="B101" s="390" t="s">
        <v>177</v>
      </c>
      <c r="C101" s="150">
        <v>15565</v>
      </c>
      <c r="D101" s="324">
        <v>27420</v>
      </c>
      <c r="E101" s="324">
        <v>6003</v>
      </c>
      <c r="F101" s="324">
        <v>25908</v>
      </c>
      <c r="G101" s="120">
        <v>74896</v>
      </c>
      <c r="AB101" s="361"/>
      <c r="AC101" s="361"/>
      <c r="AD101" s="361"/>
      <c r="AE101" s="361"/>
      <c r="AF101" s="361"/>
      <c r="AG101" s="361"/>
    </row>
    <row r="102" spans="1:45" ht="22.5" customHeight="1" x14ac:dyDescent="0.25">
      <c r="B102" s="323" t="s">
        <v>178</v>
      </c>
      <c r="C102" s="150">
        <v>306</v>
      </c>
      <c r="D102" s="324">
        <v>982</v>
      </c>
      <c r="E102" s="324">
        <v>440</v>
      </c>
      <c r="F102" s="324">
        <v>152</v>
      </c>
      <c r="G102" s="120">
        <v>1880</v>
      </c>
      <c r="AB102" s="361"/>
      <c r="AC102" s="361"/>
      <c r="AD102" s="361"/>
      <c r="AE102" s="361"/>
      <c r="AF102" s="361"/>
      <c r="AG102" s="361"/>
    </row>
    <row r="103" spans="1:45" ht="22.5" customHeight="1" x14ac:dyDescent="0.25">
      <c r="B103" s="215"/>
      <c r="C103" s="150"/>
      <c r="D103" s="324"/>
      <c r="E103" s="324"/>
      <c r="F103" s="324"/>
      <c r="G103" s="120"/>
      <c r="AB103" s="361"/>
      <c r="AC103" s="361"/>
      <c r="AD103" s="361"/>
      <c r="AE103" s="361"/>
      <c r="AF103" s="361"/>
      <c r="AG103" s="361"/>
    </row>
    <row r="104" spans="1:45" ht="22.5" customHeight="1" x14ac:dyDescent="0.25">
      <c r="B104" s="392" t="s">
        <v>95</v>
      </c>
      <c r="C104" s="393">
        <v>15871</v>
      </c>
      <c r="D104" s="394">
        <v>28402</v>
      </c>
      <c r="E104" s="394">
        <v>6443</v>
      </c>
      <c r="F104" s="394">
        <v>26060</v>
      </c>
      <c r="G104" s="393">
        <v>76776</v>
      </c>
      <c r="AB104" s="361"/>
      <c r="AC104" s="361"/>
      <c r="AD104" s="361"/>
      <c r="AE104" s="361"/>
      <c r="AF104" s="361"/>
      <c r="AG104" s="361"/>
    </row>
    <row r="105" spans="1:45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>
        <f>+I99+2</f>
        <v>41</v>
      </c>
      <c r="Z105" s="300"/>
      <c r="AA105" s="300"/>
      <c r="AB105" s="361"/>
      <c r="AC105" s="361"/>
      <c r="AD105" s="361"/>
      <c r="AE105" s="361"/>
      <c r="AF105" s="361"/>
      <c r="AG105" s="361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</row>
    <row r="106" spans="1:45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>
        <f t="shared" ref="I106:I111" si="6">+I105+1</f>
        <v>42</v>
      </c>
      <c r="AB106" s="361"/>
      <c r="AC106" s="361"/>
      <c r="AD106" s="361"/>
      <c r="AE106" s="361"/>
      <c r="AF106" s="361"/>
      <c r="AG106" s="361"/>
    </row>
    <row r="107" spans="1:45" ht="27.75" customHeight="1" x14ac:dyDescent="0.25">
      <c r="B107" s="344"/>
      <c r="C107" s="345"/>
      <c r="D107" s="345"/>
      <c r="E107" s="345"/>
      <c r="F107" s="345"/>
      <c r="G107" s="346"/>
      <c r="I107" s="368">
        <f t="shared" si="6"/>
        <v>43</v>
      </c>
      <c r="AB107" s="361"/>
      <c r="AC107" s="361"/>
      <c r="AD107" s="361"/>
      <c r="AE107" s="361"/>
      <c r="AF107" s="361"/>
      <c r="AG107" s="361"/>
    </row>
    <row r="108" spans="1:45" ht="27.75" customHeight="1" x14ac:dyDescent="0.25">
      <c r="B108" s="399" t="s">
        <v>177</v>
      </c>
      <c r="C108" s="345">
        <v>8035</v>
      </c>
      <c r="D108" s="345">
        <v>13512</v>
      </c>
      <c r="E108" s="345">
        <v>3115</v>
      </c>
      <c r="F108" s="345">
        <v>13635</v>
      </c>
      <c r="G108" s="346">
        <v>38297</v>
      </c>
      <c r="I108" s="368">
        <f t="shared" si="6"/>
        <v>44</v>
      </c>
      <c r="AB108" s="361"/>
      <c r="AC108" s="361"/>
      <c r="AD108" s="361"/>
      <c r="AE108" s="361"/>
      <c r="AF108" s="361"/>
      <c r="AG108" s="361"/>
    </row>
    <row r="109" spans="1:45" ht="27.75" customHeight="1" x14ac:dyDescent="0.25">
      <c r="B109" s="344" t="s">
        <v>178</v>
      </c>
      <c r="C109" s="345">
        <v>152</v>
      </c>
      <c r="D109" s="345">
        <v>683</v>
      </c>
      <c r="E109" s="345">
        <v>227</v>
      </c>
      <c r="F109" s="345">
        <v>71</v>
      </c>
      <c r="G109" s="346">
        <v>1133</v>
      </c>
      <c r="I109" s="368">
        <f t="shared" si="6"/>
        <v>45</v>
      </c>
      <c r="AB109" s="361"/>
      <c r="AC109" s="361"/>
      <c r="AD109" s="361"/>
      <c r="AE109" s="361"/>
      <c r="AF109" s="361"/>
      <c r="AG109" s="361"/>
    </row>
    <row r="110" spans="1:45" ht="27.75" customHeight="1" x14ac:dyDescent="0.25">
      <c r="B110" s="376"/>
      <c r="C110" s="345"/>
      <c r="D110" s="345"/>
      <c r="E110" s="345"/>
      <c r="F110" s="345"/>
      <c r="G110" s="377"/>
      <c r="I110" s="368">
        <f t="shared" si="6"/>
        <v>46</v>
      </c>
      <c r="K110" s="524" t="str">
        <f>MID(+D106,9,45)</f>
        <v>Decorrenti gennaio-giugno 2017</v>
      </c>
      <c r="L110" s="524"/>
      <c r="M110" s="524"/>
      <c r="N110" s="524"/>
      <c r="AB110" s="361"/>
      <c r="AC110" s="361"/>
      <c r="AD110" s="361"/>
      <c r="AE110" s="361"/>
      <c r="AF110" s="361"/>
      <c r="AG110" s="361"/>
    </row>
    <row r="111" spans="1:45" s="331" customFormat="1" ht="27.75" customHeight="1" x14ac:dyDescent="0.25">
      <c r="A111" s="326"/>
      <c r="B111" s="327" t="s">
        <v>95</v>
      </c>
      <c r="C111" s="348">
        <v>8187</v>
      </c>
      <c r="D111" s="348">
        <v>14195</v>
      </c>
      <c r="E111" s="348">
        <v>3342</v>
      </c>
      <c r="F111" s="348">
        <v>13706</v>
      </c>
      <c r="G111" s="349">
        <v>39430</v>
      </c>
      <c r="H111" s="330"/>
      <c r="I111" s="368">
        <f t="shared" si="6"/>
        <v>47</v>
      </c>
      <c r="Z111" s="300"/>
      <c r="AA111" s="300"/>
      <c r="AB111" s="361"/>
      <c r="AC111" s="361"/>
      <c r="AD111" s="361"/>
      <c r="AE111" s="361"/>
      <c r="AF111" s="361"/>
      <c r="AG111" s="361"/>
      <c r="AH111" s="300"/>
      <c r="AI111" s="300"/>
      <c r="AJ111" s="300"/>
      <c r="AK111" s="300"/>
      <c r="AL111" s="300"/>
      <c r="AM111" s="300"/>
      <c r="AN111" s="300"/>
      <c r="AO111" s="300"/>
      <c r="AP111" s="300"/>
      <c r="AQ111" s="300"/>
      <c r="AR111" s="300"/>
      <c r="AS111" s="300"/>
    </row>
    <row r="112" spans="1:45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  <c r="Z112" s="300"/>
      <c r="AA112" s="300"/>
      <c r="AB112" s="361"/>
      <c r="AC112" s="361"/>
      <c r="AD112" s="361"/>
      <c r="AE112" s="361"/>
      <c r="AF112" s="361"/>
      <c r="AG112" s="361"/>
      <c r="AH112" s="300"/>
      <c r="AI112" s="300"/>
      <c r="AJ112" s="300"/>
      <c r="AK112" s="300"/>
      <c r="AL112" s="300"/>
      <c r="AM112" s="300"/>
      <c r="AN112" s="300"/>
      <c r="AO112" s="300"/>
      <c r="AP112" s="300"/>
      <c r="AQ112" s="300"/>
      <c r="AR112" s="300"/>
      <c r="AS112" s="300"/>
    </row>
    <row r="113" spans="1:45" ht="22.5" customHeight="1" x14ac:dyDescent="0.25">
      <c r="A113" s="326"/>
      <c r="B113" s="369"/>
      <c r="C113" s="346"/>
      <c r="D113" s="193" t="str">
        <f>+D29</f>
        <v>Decorrenti gennaio-giugno 2018</v>
      </c>
      <c r="E113" s="346"/>
      <c r="F113" s="346"/>
      <c r="G113" s="346"/>
      <c r="AB113" s="361"/>
      <c r="AC113" s="361"/>
      <c r="AD113" s="361"/>
      <c r="AE113" s="361"/>
      <c r="AF113" s="361"/>
      <c r="AG113" s="361"/>
    </row>
    <row r="114" spans="1:45" ht="22.5" customHeight="1" x14ac:dyDescent="0.25">
      <c r="B114" s="344"/>
      <c r="C114" s="354"/>
      <c r="D114" s="354"/>
      <c r="E114" s="354"/>
      <c r="F114" s="354"/>
      <c r="G114" s="193"/>
      <c r="AB114" s="361"/>
      <c r="AC114" s="361"/>
      <c r="AD114" s="361"/>
      <c r="AE114" s="361"/>
      <c r="AF114" s="361"/>
      <c r="AG114" s="361"/>
    </row>
    <row r="115" spans="1:45" ht="22.5" customHeight="1" x14ac:dyDescent="0.25">
      <c r="B115" s="390" t="s">
        <v>177</v>
      </c>
      <c r="C115" s="354">
        <v>6637</v>
      </c>
      <c r="D115" s="354">
        <v>11560</v>
      </c>
      <c r="E115" s="354">
        <v>2430</v>
      </c>
      <c r="F115" s="354">
        <v>12046</v>
      </c>
      <c r="G115" s="193">
        <v>32673</v>
      </c>
      <c r="AB115" s="361"/>
      <c r="AC115" s="361"/>
      <c r="AD115" s="361"/>
      <c r="AE115" s="361"/>
      <c r="AF115" s="361"/>
      <c r="AG115" s="361"/>
    </row>
    <row r="116" spans="1:45" ht="22.5" customHeight="1" x14ac:dyDescent="0.25">
      <c r="B116" s="323" t="s">
        <v>178</v>
      </c>
      <c r="C116" s="354">
        <v>144</v>
      </c>
      <c r="D116" s="354">
        <v>137</v>
      </c>
      <c r="E116" s="354">
        <v>196</v>
      </c>
      <c r="F116" s="354">
        <v>77</v>
      </c>
      <c r="G116" s="193">
        <v>554</v>
      </c>
      <c r="AB116" s="361"/>
      <c r="AC116" s="361"/>
      <c r="AD116" s="361"/>
      <c r="AE116" s="361"/>
      <c r="AF116" s="361"/>
      <c r="AG116" s="361"/>
    </row>
    <row r="117" spans="1:45" ht="22.5" customHeight="1" x14ac:dyDescent="0.25">
      <c r="B117" s="215"/>
      <c r="C117" s="354"/>
      <c r="D117" s="354"/>
      <c r="E117" s="354"/>
      <c r="F117" s="354"/>
      <c r="G117" s="371"/>
      <c r="I117" s="300">
        <f>+I111+2</f>
        <v>49</v>
      </c>
      <c r="AB117" s="361"/>
      <c r="AC117" s="361"/>
      <c r="AD117" s="361"/>
      <c r="AE117" s="361"/>
      <c r="AF117" s="361"/>
      <c r="AG117" s="361"/>
    </row>
    <row r="118" spans="1:45" s="331" customFormat="1" ht="22.5" customHeight="1" x14ac:dyDescent="0.25">
      <c r="A118" s="326"/>
      <c r="B118" s="327" t="s">
        <v>95</v>
      </c>
      <c r="C118" s="328">
        <v>6781</v>
      </c>
      <c r="D118" s="328">
        <v>11697</v>
      </c>
      <c r="E118" s="328">
        <v>2626</v>
      </c>
      <c r="F118" s="328">
        <v>12123</v>
      </c>
      <c r="G118" s="329">
        <v>33227</v>
      </c>
      <c r="H118" s="330"/>
      <c r="Z118" s="300"/>
      <c r="AA118" s="300"/>
      <c r="AB118" s="361"/>
      <c r="AC118" s="361"/>
      <c r="AD118" s="361"/>
      <c r="AE118" s="361"/>
      <c r="AF118" s="361"/>
      <c r="AG118" s="361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</row>
    <row r="119" spans="1:45" ht="84" customHeight="1" x14ac:dyDescent="0.2">
      <c r="B119" s="536" t="s">
        <v>179</v>
      </c>
      <c r="C119" s="536"/>
      <c r="D119" s="536"/>
      <c r="E119" s="536"/>
      <c r="F119" s="536"/>
      <c r="G119" s="536"/>
      <c r="AB119" s="361"/>
      <c r="AC119" s="361"/>
      <c r="AD119" s="361"/>
      <c r="AE119" s="361"/>
      <c r="AF119" s="361"/>
      <c r="AG119" s="361"/>
    </row>
    <row r="120" spans="1:45" ht="22.5" customHeight="1" x14ac:dyDescent="0.25">
      <c r="C120" s="346"/>
      <c r="D120" s="346"/>
      <c r="E120" s="346"/>
      <c r="F120" s="346"/>
      <c r="G120" s="346"/>
      <c r="AB120" s="361"/>
      <c r="AC120" s="361"/>
      <c r="AD120" s="361"/>
      <c r="AE120" s="361"/>
      <c r="AF120" s="361"/>
      <c r="AG120" s="361"/>
    </row>
    <row r="121" spans="1:45" ht="21" customHeight="1" x14ac:dyDescent="0.25">
      <c r="AB121" s="361"/>
      <c r="AC121" s="361"/>
      <c r="AD121" s="361"/>
      <c r="AE121" s="361"/>
      <c r="AF121" s="361"/>
      <c r="AG121" s="361"/>
    </row>
    <row r="122" spans="1:45" ht="10.5" customHeight="1" x14ac:dyDescent="0.25">
      <c r="AB122" s="361"/>
      <c r="AC122" s="361"/>
      <c r="AD122" s="361"/>
      <c r="AE122" s="361"/>
      <c r="AF122" s="361"/>
      <c r="AG122" s="361"/>
    </row>
    <row r="123" spans="1:45" s="291" customFormat="1" ht="22.5" customHeight="1" x14ac:dyDescent="0.25">
      <c r="A123" s="287"/>
      <c r="B123" s="47" t="s">
        <v>221</v>
      </c>
      <c r="C123" s="518" t="str">
        <f>+C2</f>
        <v>ARTIGIANI</v>
      </c>
      <c r="D123" s="518"/>
      <c r="E123" s="518"/>
      <c r="F123" s="518"/>
      <c r="G123" s="518"/>
      <c r="H123" s="290"/>
      <c r="J123" s="518" t="str">
        <f>+C123</f>
        <v>ARTIGIANI</v>
      </c>
      <c r="K123" s="518"/>
      <c r="L123" s="518"/>
      <c r="M123" s="518"/>
      <c r="N123" s="518"/>
      <c r="O123" s="53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300"/>
      <c r="AA123" s="300"/>
      <c r="AB123" s="361"/>
      <c r="AC123" s="361"/>
      <c r="AD123" s="361"/>
      <c r="AE123" s="361"/>
      <c r="AF123" s="361"/>
      <c r="AG123" s="361"/>
      <c r="AH123" s="300"/>
      <c r="AI123" s="300"/>
      <c r="AJ123" s="300"/>
      <c r="AK123" s="300"/>
      <c r="AL123" s="300"/>
      <c r="AM123" s="300"/>
      <c r="AN123" s="300"/>
      <c r="AO123" s="300"/>
      <c r="AP123" s="300"/>
      <c r="AQ123" s="300"/>
      <c r="AR123" s="300"/>
      <c r="AS123" s="300"/>
    </row>
    <row r="124" spans="1:45" s="291" customFormat="1" ht="17.25" customHeight="1" x14ac:dyDescent="0.25">
      <c r="A124" s="293"/>
      <c r="B124" s="238"/>
      <c r="C124" s="542"/>
      <c r="D124" s="542"/>
      <c r="E124" s="542"/>
      <c r="F124" s="542"/>
      <c r="G124" s="542"/>
      <c r="H124" s="290"/>
      <c r="J124" s="532" t="s">
        <v>181</v>
      </c>
      <c r="K124" s="532"/>
      <c r="L124" s="532"/>
      <c r="M124" s="532"/>
      <c r="N124" s="532"/>
      <c r="O124" s="466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300"/>
      <c r="AA124" s="300"/>
      <c r="AB124" s="361"/>
      <c r="AC124" s="361"/>
      <c r="AD124" s="361"/>
      <c r="AE124" s="361"/>
      <c r="AF124" s="361"/>
      <c r="AG124" s="361"/>
      <c r="AH124" s="300"/>
      <c r="AI124" s="300"/>
      <c r="AJ124" s="300"/>
      <c r="AK124" s="300"/>
      <c r="AL124" s="300"/>
      <c r="AM124" s="300"/>
      <c r="AN124" s="300"/>
      <c r="AO124" s="300"/>
      <c r="AP124" s="300"/>
      <c r="AQ124" s="300"/>
      <c r="AR124" s="300"/>
      <c r="AS124" s="300"/>
    </row>
    <row r="125" spans="1:45" s="291" customFormat="1" ht="30" customHeight="1" x14ac:dyDescent="0.2">
      <c r="A125" s="293"/>
      <c r="C125" s="534" t="s">
        <v>20</v>
      </c>
      <c r="D125" s="534"/>
      <c r="E125" s="534"/>
      <c r="F125" s="534"/>
      <c r="G125" s="534"/>
      <c r="H125" s="290"/>
      <c r="J125" s="532"/>
      <c r="K125" s="532"/>
      <c r="L125" s="532"/>
      <c r="M125" s="532"/>
      <c r="N125" s="532"/>
      <c r="O125" s="466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300"/>
      <c r="AA125" s="300"/>
      <c r="AB125" s="361"/>
      <c r="AC125" s="361"/>
      <c r="AD125" s="361"/>
      <c r="AE125" s="361"/>
      <c r="AF125" s="361"/>
      <c r="AG125" s="361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</row>
    <row r="126" spans="1:45" s="291" customFormat="1" ht="22.5" customHeight="1" x14ac:dyDescent="0.25">
      <c r="A126" s="290"/>
      <c r="B126" s="47"/>
      <c r="C126" s="296"/>
      <c r="D126" s="296"/>
      <c r="E126" s="296"/>
      <c r="F126" s="296"/>
      <c r="G126" s="296"/>
      <c r="H126" s="290"/>
      <c r="K126" s="353" t="str">
        <f>+D146</f>
        <v>Decorrenti gennaio-giugno 2018</v>
      </c>
      <c r="Z126" s="300"/>
      <c r="AA126" s="300"/>
      <c r="AB126" s="361"/>
      <c r="AC126" s="361"/>
      <c r="AD126" s="361"/>
      <c r="AE126" s="361"/>
      <c r="AF126" s="361"/>
      <c r="AG126" s="361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</row>
    <row r="127" spans="1:45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  <c r="Z127" s="300"/>
      <c r="AA127" s="300"/>
      <c r="AB127" s="361"/>
      <c r="AC127" s="361"/>
      <c r="AD127" s="361"/>
      <c r="AE127" s="361"/>
      <c r="AF127" s="361"/>
      <c r="AG127" s="361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</row>
    <row r="128" spans="1:45" ht="22.5" customHeight="1" x14ac:dyDescent="0.25">
      <c r="B128" s="47"/>
      <c r="C128" s="289"/>
      <c r="D128" s="289"/>
      <c r="E128" s="289"/>
      <c r="F128" s="288"/>
      <c r="G128" s="48"/>
      <c r="AB128" s="361"/>
      <c r="AC128" s="361"/>
      <c r="AD128" s="361"/>
      <c r="AE128" s="361"/>
      <c r="AF128" s="361"/>
      <c r="AG128" s="361"/>
    </row>
    <row r="129" spans="1:45" ht="22.5" customHeight="1" x14ac:dyDescent="0.25">
      <c r="C129" s="48"/>
      <c r="D129" s="298"/>
      <c r="E129" s="48"/>
      <c r="F129" s="48"/>
      <c r="G129" s="48"/>
      <c r="AB129" s="361"/>
      <c r="AC129" s="361"/>
      <c r="AD129" s="361"/>
      <c r="AE129" s="361"/>
      <c r="AF129" s="361"/>
      <c r="AG129" s="361"/>
    </row>
    <row r="130" spans="1:45" ht="22.5" customHeight="1" x14ac:dyDescent="0.25">
      <c r="B130" s="302"/>
      <c r="C130" s="303"/>
      <c r="D130" s="304"/>
      <c r="E130" s="304"/>
      <c r="F130" s="304"/>
      <c r="G130" s="305"/>
      <c r="I130" s="297"/>
      <c r="AB130" s="361"/>
      <c r="AC130" s="361"/>
      <c r="AD130" s="361"/>
      <c r="AE130" s="361"/>
      <c r="AF130" s="361"/>
      <c r="AG130" s="361"/>
    </row>
    <row r="131" spans="1:45" ht="32.25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  <c r="AB131" s="361"/>
      <c r="AC131" s="361"/>
      <c r="AD131" s="361"/>
      <c r="AE131" s="361"/>
      <c r="AF131" s="361"/>
      <c r="AG131" s="361"/>
    </row>
    <row r="132" spans="1:45" ht="22.5" customHeight="1" x14ac:dyDescent="0.25">
      <c r="B132" s="387"/>
      <c r="C132" s="314"/>
      <c r="D132" s="315"/>
      <c r="E132" s="315"/>
      <c r="F132" s="315"/>
      <c r="G132" s="316"/>
      <c r="I132" s="297"/>
      <c r="AB132" s="361"/>
      <c r="AC132" s="361"/>
      <c r="AD132" s="361"/>
      <c r="AE132" s="361"/>
      <c r="AF132" s="361"/>
      <c r="AG132" s="361"/>
    </row>
    <row r="133" spans="1:45" ht="22.5" customHeight="1" x14ac:dyDescent="0.25">
      <c r="B133" s="318"/>
      <c r="C133" s="231"/>
      <c r="D133" s="388"/>
      <c r="E133" s="231"/>
      <c r="F133" s="231"/>
      <c r="G133" s="319"/>
      <c r="I133" s="297"/>
      <c r="AB133" s="361"/>
      <c r="AC133" s="361"/>
      <c r="AD133" s="361"/>
      <c r="AE133" s="361"/>
      <c r="AF133" s="361"/>
      <c r="AG133" s="361"/>
    </row>
    <row r="134" spans="1:45" ht="22.5" customHeight="1" x14ac:dyDescent="0.25">
      <c r="B134" s="369"/>
      <c r="C134" s="320"/>
      <c r="D134" s="321" t="str">
        <f>+D13</f>
        <v>Decorrenti 2017</v>
      </c>
      <c r="E134" s="322"/>
      <c r="F134" s="231"/>
      <c r="G134" s="52"/>
      <c r="I134" s="297"/>
      <c r="AB134" s="361"/>
      <c r="AC134" s="361"/>
      <c r="AD134" s="361"/>
      <c r="AE134" s="361"/>
      <c r="AF134" s="361"/>
      <c r="AG134" s="361"/>
    </row>
    <row r="135" spans="1:45" ht="22.5" customHeight="1" x14ac:dyDescent="0.25">
      <c r="B135" s="323" t="s">
        <v>183</v>
      </c>
      <c r="C135" s="354">
        <v>13739</v>
      </c>
      <c r="D135" s="354">
        <v>23382</v>
      </c>
      <c r="E135" s="354">
        <v>5276</v>
      </c>
      <c r="F135" s="354">
        <v>2835</v>
      </c>
      <c r="G135" s="193">
        <v>45232</v>
      </c>
      <c r="I135" s="297"/>
      <c r="AB135" s="361"/>
      <c r="AC135" s="361"/>
      <c r="AD135" s="361"/>
      <c r="AE135" s="361"/>
      <c r="AF135" s="361"/>
      <c r="AG135" s="361"/>
    </row>
    <row r="136" spans="1:45" ht="22.5" customHeight="1" x14ac:dyDescent="0.25">
      <c r="B136" s="323" t="s">
        <v>184</v>
      </c>
      <c r="C136" s="354">
        <v>2132</v>
      </c>
      <c r="D136" s="354">
        <v>5020</v>
      </c>
      <c r="E136" s="354">
        <v>1167</v>
      </c>
      <c r="F136" s="354">
        <v>23225</v>
      </c>
      <c r="G136" s="193">
        <v>31544</v>
      </c>
      <c r="I136" s="297"/>
      <c r="AB136" s="361"/>
      <c r="AC136" s="361"/>
      <c r="AD136" s="361"/>
      <c r="AE136" s="361"/>
      <c r="AF136" s="361"/>
      <c r="AG136" s="361"/>
    </row>
    <row r="137" spans="1:45" s="408" customFormat="1" ht="22.5" customHeight="1" x14ac:dyDescent="0.25">
      <c r="A137" s="404"/>
      <c r="B137" s="405"/>
      <c r="C137" s="406"/>
      <c r="D137" s="406"/>
      <c r="E137" s="406"/>
      <c r="F137" s="406"/>
      <c r="G137" s="407"/>
      <c r="H137" s="404"/>
      <c r="I137" s="404"/>
      <c r="Z137" s="300"/>
      <c r="AA137" s="300"/>
      <c r="AB137" s="361"/>
      <c r="AC137" s="361"/>
      <c r="AD137" s="361"/>
      <c r="AE137" s="361"/>
      <c r="AF137" s="361"/>
      <c r="AG137" s="361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</row>
    <row r="138" spans="1:45" s="408" customFormat="1" ht="22.5" customHeight="1" x14ac:dyDescent="0.25">
      <c r="A138" s="404"/>
      <c r="B138" s="392" t="s">
        <v>95</v>
      </c>
      <c r="C138" s="393">
        <v>15871</v>
      </c>
      <c r="D138" s="394">
        <v>28402</v>
      </c>
      <c r="E138" s="394">
        <v>6443</v>
      </c>
      <c r="F138" s="394">
        <v>26060</v>
      </c>
      <c r="G138" s="393">
        <v>76776</v>
      </c>
      <c r="H138" s="404"/>
      <c r="I138" s="404"/>
      <c r="Z138" s="300"/>
      <c r="AA138" s="300"/>
      <c r="AB138" s="361"/>
      <c r="AC138" s="361"/>
      <c r="AD138" s="361"/>
      <c r="AE138" s="361"/>
      <c r="AF138" s="361"/>
      <c r="AG138" s="361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</row>
    <row r="139" spans="1:45" ht="28.5" customHeight="1" x14ac:dyDescent="0.25">
      <c r="B139" s="409"/>
      <c r="C139" s="109"/>
      <c r="D139" s="410"/>
      <c r="E139" s="410"/>
      <c r="F139" s="410"/>
      <c r="G139" s="109"/>
      <c r="I139" s="297"/>
      <c r="AB139" s="361"/>
      <c r="AC139" s="361"/>
      <c r="AD139" s="361"/>
      <c r="AE139" s="361"/>
      <c r="AF139" s="361"/>
      <c r="AG139" s="361"/>
    </row>
    <row r="140" spans="1:45" s="338" customFormat="1" ht="28.5" customHeight="1" x14ac:dyDescent="0.2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  <c r="K140" s="353" t="str">
        <f>MID(D140,9,45)</f>
        <v>Decorrenti gennaio-giugno 2017</v>
      </c>
      <c r="Z140" s="300"/>
      <c r="AA140" s="300"/>
      <c r="AB140" s="361"/>
      <c r="AC140" s="361"/>
      <c r="AD140" s="361"/>
      <c r="AE140" s="361"/>
      <c r="AF140" s="361"/>
      <c r="AG140" s="361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</row>
    <row r="141" spans="1:45" ht="28.5" customHeight="1" x14ac:dyDescent="0.25">
      <c r="B141" s="323" t="s">
        <v>183</v>
      </c>
      <c r="C141" s="354">
        <v>6663</v>
      </c>
      <c r="D141" s="354">
        <v>11473</v>
      </c>
      <c r="E141" s="354">
        <v>2743</v>
      </c>
      <c r="F141" s="354">
        <v>1567</v>
      </c>
      <c r="G141" s="193">
        <v>22446</v>
      </c>
      <c r="I141" s="297"/>
      <c r="AB141" s="361"/>
      <c r="AC141" s="361"/>
      <c r="AD141" s="361"/>
      <c r="AE141" s="361"/>
      <c r="AF141" s="361"/>
      <c r="AG141" s="361"/>
    </row>
    <row r="142" spans="1:45" ht="28.5" customHeight="1" x14ac:dyDescent="0.25">
      <c r="B142" s="323" t="s">
        <v>184</v>
      </c>
      <c r="C142" s="354">
        <v>1524</v>
      </c>
      <c r="D142" s="354">
        <v>2722</v>
      </c>
      <c r="E142" s="354">
        <v>599</v>
      </c>
      <c r="F142" s="354">
        <v>12139</v>
      </c>
      <c r="G142" s="193">
        <v>16984</v>
      </c>
      <c r="I142" s="297"/>
      <c r="AB142" s="361"/>
      <c r="AC142" s="361"/>
      <c r="AD142" s="361"/>
      <c r="AE142" s="361"/>
      <c r="AF142" s="361"/>
      <c r="AG142" s="361"/>
    </row>
    <row r="143" spans="1:45" s="408" customFormat="1" ht="28.5" customHeight="1" x14ac:dyDescent="0.25">
      <c r="A143" s="404"/>
      <c r="B143" s="405"/>
      <c r="C143" s="406"/>
      <c r="D143" s="406"/>
      <c r="E143" s="406"/>
      <c r="F143" s="406"/>
      <c r="G143" s="407"/>
      <c r="H143" s="404"/>
      <c r="I143" s="404"/>
      <c r="K143" s="291"/>
      <c r="Z143" s="300"/>
      <c r="AA143" s="300"/>
      <c r="AB143" s="361"/>
      <c r="AC143" s="361"/>
      <c r="AD143" s="361"/>
      <c r="AE143" s="361"/>
      <c r="AF143" s="361"/>
      <c r="AG143" s="361"/>
      <c r="AH143" s="300"/>
      <c r="AI143" s="300"/>
      <c r="AJ143" s="300"/>
      <c r="AK143" s="300"/>
      <c r="AL143" s="300"/>
      <c r="AM143" s="300"/>
      <c r="AN143" s="300"/>
      <c r="AO143" s="300"/>
      <c r="AP143" s="300"/>
      <c r="AQ143" s="300"/>
      <c r="AR143" s="300"/>
      <c r="AS143" s="300"/>
    </row>
    <row r="144" spans="1:45" s="408" customFormat="1" ht="28.5" customHeight="1" x14ac:dyDescent="0.25">
      <c r="A144" s="404"/>
      <c r="B144" s="392" t="s">
        <v>95</v>
      </c>
      <c r="C144" s="393">
        <v>8187</v>
      </c>
      <c r="D144" s="394">
        <v>14195</v>
      </c>
      <c r="E144" s="394">
        <v>3342</v>
      </c>
      <c r="F144" s="394">
        <v>13706</v>
      </c>
      <c r="G144" s="393">
        <v>39430</v>
      </c>
      <c r="H144" s="404"/>
      <c r="I144" s="404"/>
      <c r="K144" s="300"/>
      <c r="Z144" s="300"/>
      <c r="AA144" s="300"/>
      <c r="AB144" s="361"/>
      <c r="AC144" s="361"/>
      <c r="AD144" s="361"/>
      <c r="AE144" s="361"/>
      <c r="AF144" s="361"/>
      <c r="AG144" s="361"/>
      <c r="AH144" s="300"/>
      <c r="AI144" s="300"/>
      <c r="AJ144" s="300"/>
      <c r="AK144" s="300"/>
      <c r="AL144" s="300"/>
      <c r="AM144" s="300"/>
      <c r="AN144" s="300"/>
      <c r="AO144" s="300"/>
      <c r="AP144" s="300"/>
      <c r="AQ144" s="300"/>
      <c r="AR144" s="300"/>
      <c r="AS144" s="300"/>
    </row>
    <row r="145" spans="1:45" ht="28.5" customHeight="1" x14ac:dyDescent="0.25">
      <c r="I145" s="297"/>
      <c r="AB145" s="361"/>
      <c r="AC145" s="361"/>
      <c r="AD145" s="361"/>
      <c r="AE145" s="361"/>
      <c r="AF145" s="361"/>
      <c r="AG145" s="361"/>
    </row>
    <row r="146" spans="1:45" ht="22.5" customHeight="1" x14ac:dyDescent="0.25">
      <c r="B146" s="369"/>
      <c r="C146" s="320"/>
      <c r="D146" s="321" t="str">
        <f>+D29</f>
        <v>Decorrenti gennaio-giugno 2018</v>
      </c>
      <c r="E146" s="322"/>
      <c r="F146" s="231"/>
      <c r="G146" s="52"/>
      <c r="I146" s="297"/>
      <c r="AB146" s="361"/>
      <c r="AC146" s="361"/>
      <c r="AD146" s="361"/>
      <c r="AE146" s="361"/>
      <c r="AF146" s="361"/>
      <c r="AG146" s="361"/>
    </row>
    <row r="147" spans="1:45" ht="22.5" customHeight="1" x14ac:dyDescent="0.25">
      <c r="B147" s="323" t="s">
        <v>183</v>
      </c>
      <c r="C147" s="354">
        <v>6525</v>
      </c>
      <c r="D147" s="354">
        <v>9790</v>
      </c>
      <c r="E147" s="354">
        <v>2157</v>
      </c>
      <c r="F147" s="354">
        <v>1229</v>
      </c>
      <c r="G147" s="193">
        <v>19701</v>
      </c>
      <c r="I147" s="297"/>
      <c r="AB147" s="361"/>
      <c r="AC147" s="361"/>
      <c r="AD147" s="361"/>
      <c r="AE147" s="361"/>
      <c r="AF147" s="361"/>
      <c r="AG147" s="361"/>
    </row>
    <row r="148" spans="1:45" ht="22.5" customHeight="1" x14ac:dyDescent="0.25">
      <c r="B148" s="323" t="s">
        <v>184</v>
      </c>
      <c r="C148" s="354">
        <v>256</v>
      </c>
      <c r="D148" s="354">
        <v>1907</v>
      </c>
      <c r="E148" s="354">
        <v>469</v>
      </c>
      <c r="F148" s="354">
        <v>10894</v>
      </c>
      <c r="G148" s="193">
        <v>13526</v>
      </c>
      <c r="I148" s="297"/>
      <c r="AB148" s="361"/>
      <c r="AC148" s="361"/>
      <c r="AD148" s="361"/>
      <c r="AE148" s="361"/>
      <c r="AF148" s="361"/>
      <c r="AG148" s="361"/>
    </row>
    <row r="149" spans="1:45" s="408" customFormat="1" ht="22.5" customHeight="1" x14ac:dyDescent="0.25">
      <c r="A149" s="404"/>
      <c r="B149" s="405"/>
      <c r="C149" s="406"/>
      <c r="D149" s="406"/>
      <c r="E149" s="406"/>
      <c r="F149" s="406"/>
      <c r="G149" s="407"/>
      <c r="H149" s="404"/>
      <c r="I149" s="404"/>
      <c r="K149" s="300"/>
      <c r="Z149" s="300"/>
      <c r="AA149" s="300"/>
      <c r="AB149" s="361"/>
      <c r="AC149" s="361"/>
      <c r="AD149" s="361"/>
      <c r="AE149" s="361"/>
      <c r="AF149" s="361"/>
      <c r="AG149" s="361"/>
      <c r="AH149" s="300"/>
      <c r="AI149" s="300"/>
      <c r="AJ149" s="300"/>
      <c r="AK149" s="300"/>
      <c r="AL149" s="300"/>
      <c r="AM149" s="300"/>
      <c r="AN149" s="300"/>
      <c r="AO149" s="300"/>
      <c r="AP149" s="300"/>
      <c r="AQ149" s="300"/>
      <c r="AR149" s="300"/>
      <c r="AS149" s="300"/>
    </row>
    <row r="150" spans="1:45" s="408" customFormat="1" ht="22.5" customHeight="1" x14ac:dyDescent="0.25">
      <c r="A150" s="404"/>
      <c r="B150" s="415" t="s">
        <v>95</v>
      </c>
      <c r="C150" s="416">
        <v>6781</v>
      </c>
      <c r="D150" s="417">
        <v>11697</v>
      </c>
      <c r="E150" s="417">
        <v>2626</v>
      </c>
      <c r="F150" s="417">
        <v>12123</v>
      </c>
      <c r="G150" s="416">
        <v>33227</v>
      </c>
      <c r="H150" s="404"/>
      <c r="I150" s="404"/>
      <c r="K150" s="300"/>
      <c r="Z150" s="300"/>
      <c r="AA150" s="300"/>
      <c r="AB150" s="361"/>
      <c r="AC150" s="361"/>
      <c r="AD150" s="361"/>
      <c r="AE150" s="361"/>
      <c r="AF150" s="361"/>
      <c r="AG150" s="361"/>
      <c r="AH150" s="300"/>
      <c r="AI150" s="300"/>
      <c r="AJ150" s="300"/>
      <c r="AK150" s="300"/>
      <c r="AL150" s="300"/>
      <c r="AM150" s="300"/>
      <c r="AN150" s="300"/>
      <c r="AO150" s="300"/>
      <c r="AP150" s="300"/>
      <c r="AQ150" s="300"/>
      <c r="AR150" s="300"/>
      <c r="AS150" s="300"/>
    </row>
    <row r="151" spans="1:45" ht="15" customHeight="1" x14ac:dyDescent="0.25">
      <c r="I151" s="297"/>
      <c r="AB151" s="361"/>
      <c r="AC151" s="361"/>
      <c r="AD151" s="361"/>
      <c r="AE151" s="361"/>
      <c r="AF151" s="361"/>
      <c r="AG151" s="361"/>
    </row>
    <row r="152" spans="1:45" s="381" customFormat="1" ht="12" customHeight="1" x14ac:dyDescent="0.25">
      <c r="A152" s="379"/>
      <c r="B152" s="456"/>
      <c r="C152" s="42"/>
      <c r="D152" s="42"/>
      <c r="E152" s="42"/>
      <c r="F152" s="42"/>
      <c r="G152" s="42"/>
      <c r="H152" s="380"/>
      <c r="K152" s="300"/>
      <c r="Z152" s="300"/>
      <c r="AA152" s="300"/>
      <c r="AB152" s="361"/>
      <c r="AC152" s="361"/>
      <c r="AD152" s="361"/>
      <c r="AE152" s="361"/>
      <c r="AF152" s="361"/>
      <c r="AG152" s="361"/>
      <c r="AH152" s="300"/>
      <c r="AI152" s="300"/>
      <c r="AJ152" s="300"/>
      <c r="AK152" s="300"/>
      <c r="AL152" s="300"/>
      <c r="AM152" s="300"/>
      <c r="AN152" s="300"/>
      <c r="AO152" s="300"/>
      <c r="AP152" s="300"/>
      <c r="AQ152" s="300"/>
      <c r="AR152" s="300"/>
      <c r="AS152" s="300"/>
    </row>
    <row r="153" spans="1:45" ht="12" customHeight="1" x14ac:dyDescent="0.25">
      <c r="B153" s="369"/>
      <c r="C153" s="418"/>
      <c r="D153" s="418"/>
      <c r="E153" s="346"/>
      <c r="F153" s="346"/>
      <c r="G153" s="346"/>
      <c r="K153" s="408"/>
      <c r="AB153" s="361"/>
      <c r="AC153" s="361"/>
      <c r="AD153" s="361"/>
      <c r="AE153" s="361"/>
      <c r="AF153" s="361"/>
      <c r="AG153" s="361"/>
    </row>
    <row r="154" spans="1:45" ht="19.5" customHeight="1" x14ac:dyDescent="0.25">
      <c r="AB154" s="361"/>
      <c r="AC154" s="361"/>
      <c r="AD154" s="361"/>
      <c r="AE154" s="361"/>
      <c r="AF154" s="361"/>
      <c r="AG154" s="361"/>
    </row>
    <row r="155" spans="1:45" x14ac:dyDescent="0.25">
      <c r="AB155" s="361"/>
      <c r="AC155" s="361"/>
      <c r="AD155" s="361"/>
      <c r="AE155" s="361"/>
      <c r="AF155" s="361"/>
      <c r="AG155" s="361"/>
    </row>
    <row r="156" spans="1:45" s="291" customFormat="1" ht="36" customHeight="1" x14ac:dyDescent="0.25">
      <c r="A156" s="287"/>
      <c r="B156" s="47" t="s">
        <v>222</v>
      </c>
      <c r="C156" s="518" t="str">
        <f>+C2</f>
        <v>ARTIGIANI</v>
      </c>
      <c r="D156" s="518"/>
      <c r="E156" s="518"/>
      <c r="F156" s="518"/>
      <c r="G156" s="518"/>
      <c r="H156" s="290"/>
      <c r="Z156" s="300"/>
      <c r="AA156" s="300"/>
      <c r="AB156" s="361"/>
      <c r="AC156" s="361"/>
      <c r="AD156" s="361"/>
      <c r="AE156" s="361"/>
      <c r="AF156" s="361"/>
      <c r="AG156" s="361"/>
      <c r="AH156" s="300"/>
      <c r="AI156" s="300"/>
      <c r="AJ156" s="300"/>
      <c r="AK156" s="300"/>
      <c r="AL156" s="300"/>
      <c r="AM156" s="300"/>
      <c r="AN156" s="300"/>
      <c r="AO156" s="300"/>
      <c r="AP156" s="300"/>
      <c r="AQ156" s="300"/>
      <c r="AR156" s="300"/>
      <c r="AS156" s="300"/>
    </row>
    <row r="157" spans="1:45" s="291" customFormat="1" ht="20.25" customHeight="1" x14ac:dyDescent="0.25">
      <c r="A157" s="293"/>
      <c r="B157" s="238"/>
      <c r="C157" s="542"/>
      <c r="D157" s="542"/>
      <c r="E157" s="542"/>
      <c r="F157" s="542"/>
      <c r="G157" s="542"/>
      <c r="H157" s="290"/>
      <c r="Z157" s="300"/>
      <c r="AA157" s="300"/>
      <c r="AB157" s="361"/>
      <c r="AC157" s="361"/>
      <c r="AD157" s="361"/>
      <c r="AE157" s="361"/>
      <c r="AF157" s="361"/>
      <c r="AG157" s="361"/>
      <c r="AH157" s="300"/>
      <c r="AI157" s="300"/>
      <c r="AJ157" s="300"/>
      <c r="AK157" s="300"/>
      <c r="AL157" s="300"/>
      <c r="AM157" s="300"/>
      <c r="AN157" s="300"/>
      <c r="AO157" s="300"/>
      <c r="AP157" s="300"/>
      <c r="AQ157" s="300"/>
      <c r="AR157" s="300"/>
      <c r="AS157" s="300"/>
    </row>
    <row r="158" spans="1:45" s="291" customFormat="1" ht="44.25" customHeight="1" x14ac:dyDescent="0.25">
      <c r="A158" s="293"/>
      <c r="C158" s="534" t="s">
        <v>22</v>
      </c>
      <c r="D158" s="534"/>
      <c r="E158" s="534"/>
      <c r="F158" s="534"/>
      <c r="G158" s="534"/>
      <c r="H158" s="290"/>
      <c r="J158" s="518" t="str">
        <f>+C156</f>
        <v>ARTIGIANI</v>
      </c>
      <c r="K158" s="518"/>
      <c r="L158" s="518"/>
      <c r="M158" s="518"/>
      <c r="N158" s="518"/>
      <c r="O158" s="518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300"/>
      <c r="AA158" s="300"/>
      <c r="AB158" s="361"/>
      <c r="AC158" s="361"/>
      <c r="AD158" s="361"/>
      <c r="AE158" s="361"/>
      <c r="AF158" s="361"/>
      <c r="AG158" s="361"/>
      <c r="AH158" s="300"/>
      <c r="AI158" s="300"/>
      <c r="AJ158" s="300"/>
      <c r="AK158" s="300"/>
      <c r="AL158" s="300"/>
      <c r="AM158" s="300"/>
      <c r="AN158" s="300"/>
      <c r="AO158" s="300"/>
      <c r="AP158" s="300"/>
      <c r="AQ158" s="300"/>
      <c r="AR158" s="300"/>
      <c r="AS158" s="300"/>
    </row>
    <row r="159" spans="1:45" s="291" customFormat="1" x14ac:dyDescent="0.25">
      <c r="A159" s="290"/>
      <c r="B159" s="47"/>
      <c r="C159" s="296"/>
      <c r="D159" s="296"/>
      <c r="E159" s="296"/>
      <c r="F159" s="296"/>
      <c r="G159" s="296"/>
      <c r="H159" s="290"/>
      <c r="Z159" s="300"/>
      <c r="AA159" s="300"/>
      <c r="AB159" s="361"/>
      <c r="AC159" s="361"/>
      <c r="AD159" s="361"/>
      <c r="AE159" s="361"/>
      <c r="AF159" s="361"/>
      <c r="AG159" s="361"/>
      <c r="AH159" s="300"/>
      <c r="AI159" s="300"/>
      <c r="AJ159" s="300"/>
      <c r="AK159" s="300"/>
      <c r="AL159" s="300"/>
      <c r="AM159" s="300"/>
      <c r="AN159" s="300"/>
      <c r="AO159" s="300"/>
      <c r="AP159" s="300"/>
      <c r="AQ159" s="300"/>
      <c r="AR159" s="300"/>
      <c r="AS159" s="300"/>
    </row>
    <row r="160" spans="1:45" s="291" customFormat="1" ht="25.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300"/>
      <c r="AA160" s="300"/>
      <c r="AB160" s="361"/>
      <c r="AC160" s="361"/>
      <c r="AD160" s="361"/>
      <c r="AE160" s="361"/>
      <c r="AF160" s="361"/>
      <c r="AG160" s="361"/>
      <c r="AH160" s="300"/>
      <c r="AI160" s="300"/>
      <c r="AJ160" s="300"/>
      <c r="AK160" s="300"/>
      <c r="AL160" s="300"/>
      <c r="AM160" s="300"/>
      <c r="AN160" s="300"/>
      <c r="AO160" s="300"/>
      <c r="AP160" s="300"/>
      <c r="AQ160" s="300"/>
      <c r="AR160" s="300"/>
      <c r="AS160" s="300"/>
    </row>
    <row r="161" spans="1:45" ht="12.75" customHeight="1" x14ac:dyDescent="0.25">
      <c r="B161" s="47"/>
      <c r="C161" s="289"/>
      <c r="D161" s="289"/>
      <c r="E161" s="289"/>
      <c r="F161" s="288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AB161" s="361"/>
      <c r="AC161" s="361"/>
      <c r="AD161" s="361"/>
      <c r="AE161" s="361"/>
      <c r="AF161" s="361"/>
      <c r="AG161" s="361"/>
    </row>
    <row r="162" spans="1:45" ht="39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AB162" s="361"/>
      <c r="AC162" s="361"/>
      <c r="AD162" s="361"/>
      <c r="AE162" s="361"/>
      <c r="AF162" s="361"/>
      <c r="AG162" s="361"/>
    </row>
    <row r="163" spans="1:45" x14ac:dyDescent="0.25">
      <c r="B163" s="302"/>
      <c r="C163" s="303"/>
      <c r="D163" s="304"/>
      <c r="E163" s="304"/>
      <c r="F163" s="304"/>
      <c r="G163" s="305"/>
      <c r="AB163" s="361"/>
      <c r="AC163" s="361"/>
      <c r="AD163" s="361"/>
      <c r="AE163" s="361"/>
      <c r="AF163" s="361"/>
      <c r="AG163" s="361"/>
    </row>
    <row r="164" spans="1:45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  <c r="AB164" s="361"/>
      <c r="AC164" s="361"/>
      <c r="AD164" s="361"/>
      <c r="AE164" s="361"/>
      <c r="AF164" s="361"/>
      <c r="AG164" s="361"/>
    </row>
    <row r="165" spans="1:45" x14ac:dyDescent="0.25">
      <c r="B165" s="419" t="s">
        <v>153</v>
      </c>
      <c r="C165" s="314"/>
      <c r="D165" s="315"/>
      <c r="E165" s="315"/>
      <c r="F165" s="315"/>
      <c r="G165" s="316"/>
      <c r="AB165" s="361"/>
      <c r="AC165" s="361"/>
      <c r="AD165" s="361"/>
      <c r="AE165" s="361"/>
      <c r="AF165" s="361"/>
      <c r="AG165" s="361"/>
    </row>
    <row r="166" spans="1:45" ht="3.75" customHeight="1" x14ac:dyDescent="0.25">
      <c r="B166" s="318"/>
      <c r="C166" s="231"/>
      <c r="D166" s="388"/>
      <c r="E166" s="231"/>
      <c r="F166" s="231"/>
      <c r="G166" s="319"/>
      <c r="AB166" s="361"/>
      <c r="AC166" s="361"/>
      <c r="AD166" s="361"/>
      <c r="AE166" s="361"/>
      <c r="AF166" s="361"/>
      <c r="AG166" s="361"/>
    </row>
    <row r="167" spans="1:45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  <c r="AB167" s="361"/>
      <c r="AC167" s="361"/>
      <c r="AD167" s="361"/>
      <c r="AE167" s="361"/>
      <c r="AF167" s="361"/>
      <c r="AG167" s="361"/>
    </row>
    <row r="168" spans="1:45" ht="24" customHeight="1" x14ac:dyDescent="0.25">
      <c r="B168" s="37" t="s">
        <v>188</v>
      </c>
      <c r="C168" s="354">
        <v>4243</v>
      </c>
      <c r="D168" s="354">
        <v>10131</v>
      </c>
      <c r="E168" s="354">
        <v>1619</v>
      </c>
      <c r="F168" s="354">
        <v>7907</v>
      </c>
      <c r="G168" s="325">
        <v>23900</v>
      </c>
      <c r="AB168" s="361"/>
      <c r="AC168" s="361"/>
      <c r="AD168" s="361"/>
      <c r="AE168" s="361"/>
      <c r="AF168" s="361"/>
      <c r="AG168" s="361"/>
    </row>
    <row r="169" spans="1:45" ht="24" customHeight="1" x14ac:dyDescent="0.25">
      <c r="B169" s="37" t="s">
        <v>189</v>
      </c>
      <c r="C169" s="354">
        <v>3005</v>
      </c>
      <c r="D169" s="354">
        <v>9754</v>
      </c>
      <c r="E169" s="354">
        <v>1555</v>
      </c>
      <c r="F169" s="354">
        <v>6448</v>
      </c>
      <c r="G169" s="193">
        <v>20762</v>
      </c>
      <c r="AB169" s="361"/>
      <c r="AC169" s="361"/>
      <c r="AD169" s="361"/>
      <c r="AE169" s="361"/>
      <c r="AF169" s="361"/>
      <c r="AG169" s="361"/>
    </row>
    <row r="170" spans="1:45" ht="24" customHeight="1" x14ac:dyDescent="0.25">
      <c r="B170" s="37" t="s">
        <v>190</v>
      </c>
      <c r="C170" s="354">
        <v>3180</v>
      </c>
      <c r="D170" s="354">
        <v>5247</v>
      </c>
      <c r="E170" s="354">
        <v>1428</v>
      </c>
      <c r="F170" s="354">
        <v>5490</v>
      </c>
      <c r="G170" s="193">
        <v>15345</v>
      </c>
      <c r="AB170" s="361"/>
      <c r="AC170" s="361"/>
      <c r="AD170" s="361"/>
      <c r="AE170" s="361"/>
      <c r="AF170" s="361"/>
      <c r="AG170" s="361"/>
    </row>
    <row r="171" spans="1:45" ht="24" customHeight="1" x14ac:dyDescent="0.25">
      <c r="B171" s="37" t="s">
        <v>191</v>
      </c>
      <c r="C171" s="354">
        <v>5443</v>
      </c>
      <c r="D171" s="354">
        <v>3270</v>
      </c>
      <c r="E171" s="354">
        <v>1841</v>
      </c>
      <c r="F171" s="354">
        <v>6215</v>
      </c>
      <c r="G171" s="193">
        <v>16769</v>
      </c>
      <c r="AB171" s="361"/>
      <c r="AC171" s="361"/>
      <c r="AD171" s="361"/>
      <c r="AE171" s="361"/>
      <c r="AF171" s="361"/>
      <c r="AG171" s="361"/>
    </row>
    <row r="172" spans="1:45" ht="24" customHeight="1" x14ac:dyDescent="0.25">
      <c r="B172" s="215"/>
      <c r="C172" s="354"/>
      <c r="D172" s="354"/>
      <c r="E172" s="354"/>
      <c r="F172" s="354"/>
      <c r="G172" s="371"/>
      <c r="AB172" s="361"/>
      <c r="AC172" s="361"/>
      <c r="AD172" s="361"/>
      <c r="AE172" s="361"/>
      <c r="AF172" s="361"/>
      <c r="AG172" s="361"/>
    </row>
    <row r="173" spans="1:45" s="331" customFormat="1" ht="30" customHeight="1" x14ac:dyDescent="0.25">
      <c r="A173" s="326"/>
      <c r="B173" s="327" t="s">
        <v>95</v>
      </c>
      <c r="C173" s="328">
        <v>15871</v>
      </c>
      <c r="D173" s="328">
        <v>28402</v>
      </c>
      <c r="E173" s="328">
        <v>6443</v>
      </c>
      <c r="F173" s="328">
        <v>26060</v>
      </c>
      <c r="G173" s="329">
        <v>76776</v>
      </c>
      <c r="H173" s="330"/>
      <c r="Z173" s="300"/>
      <c r="AA173" s="300"/>
      <c r="AB173" s="361"/>
      <c r="AC173" s="361"/>
      <c r="AD173" s="361"/>
      <c r="AE173" s="361"/>
      <c r="AF173" s="361"/>
      <c r="AG173" s="361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</row>
    <row r="174" spans="1:45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  <c r="AB174" s="361"/>
      <c r="AC174" s="361"/>
      <c r="AD174" s="361"/>
      <c r="AE174" s="361"/>
      <c r="AF174" s="361"/>
      <c r="AG174" s="361"/>
    </row>
    <row r="175" spans="1:45" ht="30" customHeight="1" x14ac:dyDescent="0.25">
      <c r="B175" s="420" t="s">
        <v>188</v>
      </c>
      <c r="C175" s="345">
        <v>2220</v>
      </c>
      <c r="D175" s="345">
        <v>5024</v>
      </c>
      <c r="E175" s="345">
        <v>833</v>
      </c>
      <c r="F175" s="345">
        <v>4042</v>
      </c>
      <c r="G175" s="120">
        <v>12119</v>
      </c>
      <c r="AB175" s="361"/>
      <c r="AC175" s="361"/>
      <c r="AD175" s="361"/>
      <c r="AE175" s="361"/>
      <c r="AF175" s="361"/>
      <c r="AG175" s="361"/>
    </row>
    <row r="176" spans="1:45" ht="30" customHeight="1" x14ac:dyDescent="0.25">
      <c r="B176" s="420" t="s">
        <v>189</v>
      </c>
      <c r="C176" s="345">
        <v>1658</v>
      </c>
      <c r="D176" s="345">
        <v>4844</v>
      </c>
      <c r="E176" s="345">
        <v>830</v>
      </c>
      <c r="F176" s="345">
        <v>3430</v>
      </c>
      <c r="G176" s="346">
        <v>10762</v>
      </c>
      <c r="AB176" s="361"/>
      <c r="AC176" s="361"/>
      <c r="AD176" s="361"/>
      <c r="AE176" s="361"/>
      <c r="AF176" s="361"/>
      <c r="AG176" s="361"/>
    </row>
    <row r="177" spans="1:45" ht="30" customHeight="1" x14ac:dyDescent="0.25">
      <c r="B177" s="420" t="s">
        <v>190</v>
      </c>
      <c r="C177" s="345">
        <v>1716</v>
      </c>
      <c r="D177" s="345">
        <v>2662</v>
      </c>
      <c r="E177" s="345">
        <v>725</v>
      </c>
      <c r="F177" s="345">
        <v>2958</v>
      </c>
      <c r="G177" s="346">
        <v>8061</v>
      </c>
      <c r="AB177" s="361"/>
      <c r="AC177" s="361"/>
      <c r="AD177" s="361"/>
      <c r="AE177" s="361"/>
      <c r="AF177" s="361"/>
      <c r="AG177" s="361"/>
    </row>
    <row r="178" spans="1:45" ht="30" customHeight="1" x14ac:dyDescent="0.25">
      <c r="B178" s="420" t="s">
        <v>191</v>
      </c>
      <c r="C178" s="345">
        <v>2593</v>
      </c>
      <c r="D178" s="345">
        <v>1665</v>
      </c>
      <c r="E178" s="345">
        <v>954</v>
      </c>
      <c r="F178" s="345">
        <v>3276</v>
      </c>
      <c r="G178" s="346">
        <v>8488</v>
      </c>
      <c r="AB178" s="361"/>
      <c r="AC178" s="361"/>
      <c r="AD178" s="361"/>
      <c r="AE178" s="361"/>
      <c r="AF178" s="361"/>
      <c r="AG178" s="361"/>
    </row>
    <row r="179" spans="1:45" ht="30" customHeight="1" x14ac:dyDescent="0.25">
      <c r="B179" s="215"/>
      <c r="C179" s="345"/>
      <c r="D179" s="345"/>
      <c r="E179" s="345"/>
      <c r="F179" s="345"/>
      <c r="G179" s="377"/>
      <c r="AB179" s="361"/>
      <c r="AC179" s="361"/>
      <c r="AD179" s="361"/>
      <c r="AE179" s="361"/>
      <c r="AF179" s="361"/>
      <c r="AG179" s="361"/>
    </row>
    <row r="180" spans="1:45" s="331" customFormat="1" ht="30" customHeight="1" x14ac:dyDescent="0.25">
      <c r="A180" s="326"/>
      <c r="B180" s="327" t="s">
        <v>95</v>
      </c>
      <c r="C180" s="348">
        <v>8187</v>
      </c>
      <c r="D180" s="348">
        <v>14195</v>
      </c>
      <c r="E180" s="348">
        <v>3342</v>
      </c>
      <c r="F180" s="348">
        <v>13706</v>
      </c>
      <c r="G180" s="349">
        <v>39430</v>
      </c>
      <c r="H180" s="330"/>
      <c r="Z180" s="300"/>
      <c r="AA180" s="300"/>
      <c r="AB180" s="361"/>
      <c r="AC180" s="361"/>
      <c r="AD180" s="361"/>
      <c r="AE180" s="361"/>
      <c r="AF180" s="361"/>
      <c r="AG180" s="361"/>
      <c r="AH180" s="300"/>
      <c r="AI180" s="300"/>
      <c r="AJ180" s="300"/>
      <c r="AK180" s="300"/>
      <c r="AL180" s="300"/>
      <c r="AM180" s="300"/>
      <c r="AN180" s="300"/>
      <c r="AO180" s="300"/>
      <c r="AP180" s="300"/>
      <c r="AQ180" s="300"/>
      <c r="AR180" s="300"/>
      <c r="AS180" s="300"/>
    </row>
    <row r="181" spans="1:45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  <c r="AB181" s="361"/>
      <c r="AC181" s="361"/>
      <c r="AD181" s="361"/>
      <c r="AE181" s="361"/>
      <c r="AF181" s="361"/>
      <c r="AG181" s="361"/>
    </row>
    <row r="182" spans="1:45" ht="24" customHeight="1" x14ac:dyDescent="0.25">
      <c r="B182" s="37" t="s">
        <v>188</v>
      </c>
      <c r="C182" s="354">
        <v>1921</v>
      </c>
      <c r="D182" s="354">
        <v>4250</v>
      </c>
      <c r="E182" s="354">
        <v>750</v>
      </c>
      <c r="F182" s="354">
        <v>3814</v>
      </c>
      <c r="G182" s="325">
        <v>10735</v>
      </c>
      <c r="AB182" s="361"/>
      <c r="AC182" s="361"/>
      <c r="AD182" s="361"/>
      <c r="AE182" s="361"/>
      <c r="AF182" s="361"/>
      <c r="AG182" s="361"/>
    </row>
    <row r="183" spans="1:45" ht="24" customHeight="1" x14ac:dyDescent="0.25">
      <c r="B183" s="37" t="s">
        <v>189</v>
      </c>
      <c r="C183" s="354">
        <v>1247</v>
      </c>
      <c r="D183" s="354">
        <v>4039</v>
      </c>
      <c r="E183" s="354">
        <v>608</v>
      </c>
      <c r="F183" s="354">
        <v>2898</v>
      </c>
      <c r="G183" s="193">
        <v>8792</v>
      </c>
      <c r="AB183" s="361"/>
      <c r="AC183" s="361"/>
      <c r="AD183" s="361"/>
      <c r="AE183" s="361"/>
      <c r="AF183" s="361"/>
      <c r="AG183" s="361"/>
    </row>
    <row r="184" spans="1:45" ht="24" customHeight="1" x14ac:dyDescent="0.25">
      <c r="B184" s="37" t="s">
        <v>190</v>
      </c>
      <c r="C184" s="354">
        <v>1317</v>
      </c>
      <c r="D184" s="354">
        <v>2079</v>
      </c>
      <c r="E184" s="354">
        <v>535</v>
      </c>
      <c r="F184" s="354">
        <v>2494</v>
      </c>
      <c r="G184" s="193">
        <v>6425</v>
      </c>
      <c r="AB184" s="361"/>
      <c r="AC184" s="361"/>
      <c r="AD184" s="361"/>
      <c r="AE184" s="361"/>
      <c r="AF184" s="361"/>
      <c r="AG184" s="361"/>
    </row>
    <row r="185" spans="1:45" ht="24" customHeight="1" x14ac:dyDescent="0.25">
      <c r="B185" s="37" t="s">
        <v>191</v>
      </c>
      <c r="C185" s="354">
        <v>2296</v>
      </c>
      <c r="D185" s="354">
        <v>1329</v>
      </c>
      <c r="E185" s="354">
        <v>733</v>
      </c>
      <c r="F185" s="354">
        <v>2917</v>
      </c>
      <c r="G185" s="193">
        <v>7275</v>
      </c>
      <c r="AB185" s="361"/>
      <c r="AC185" s="361"/>
      <c r="AD185" s="361"/>
      <c r="AE185" s="361"/>
      <c r="AF185" s="361"/>
      <c r="AG185" s="361"/>
    </row>
    <row r="186" spans="1:45" ht="24" customHeight="1" x14ac:dyDescent="0.25">
      <c r="B186" s="215"/>
      <c r="C186" s="354"/>
      <c r="D186" s="354"/>
      <c r="E186" s="354"/>
      <c r="F186" s="354"/>
      <c r="G186" s="371"/>
      <c r="AB186" s="361"/>
      <c r="AC186" s="361"/>
      <c r="AD186" s="361"/>
      <c r="AE186" s="361"/>
      <c r="AF186" s="361"/>
      <c r="AG186" s="361"/>
    </row>
    <row r="187" spans="1:45" s="331" customFormat="1" ht="24" customHeight="1" x14ac:dyDescent="0.25">
      <c r="A187" s="326"/>
      <c r="B187" s="327" t="s">
        <v>95</v>
      </c>
      <c r="C187" s="328">
        <v>6781</v>
      </c>
      <c r="D187" s="328">
        <v>11697</v>
      </c>
      <c r="E187" s="328">
        <v>2626</v>
      </c>
      <c r="F187" s="328">
        <v>12123</v>
      </c>
      <c r="G187" s="329">
        <v>33227</v>
      </c>
      <c r="H187" s="330"/>
      <c r="Z187" s="300"/>
      <c r="AA187" s="300"/>
      <c r="AB187" s="361"/>
      <c r="AC187" s="361"/>
      <c r="AD187" s="361"/>
      <c r="AE187" s="361"/>
      <c r="AF187" s="361"/>
      <c r="AG187" s="361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</row>
    <row r="188" spans="1:45" ht="16.5" customHeight="1" x14ac:dyDescent="0.25">
      <c r="B188" s="302"/>
      <c r="C188" s="378"/>
      <c r="D188" s="378"/>
      <c r="E188" s="378"/>
      <c r="F188" s="378"/>
      <c r="G188" s="378"/>
      <c r="AB188" s="361"/>
      <c r="AC188" s="361"/>
      <c r="AD188" s="361"/>
      <c r="AE188" s="361"/>
      <c r="AF188" s="361"/>
      <c r="AG188" s="361"/>
    </row>
    <row r="189" spans="1:45" s="381" customFormat="1" ht="24" customHeight="1" x14ac:dyDescent="0.2">
      <c r="A189" s="379"/>
      <c r="B189" s="291" t="s">
        <v>192</v>
      </c>
      <c r="C189" s="291"/>
      <c r="D189" s="291"/>
      <c r="E189" s="291"/>
      <c r="F189" s="291"/>
      <c r="G189" s="291"/>
      <c r="H189" s="380"/>
      <c r="Z189" s="300"/>
      <c r="AA189" s="300"/>
      <c r="AB189" s="361"/>
      <c r="AC189" s="361"/>
      <c r="AD189" s="361"/>
      <c r="AE189" s="361"/>
      <c r="AF189" s="361"/>
      <c r="AG189" s="361"/>
      <c r="AH189" s="300"/>
      <c r="AI189" s="300"/>
      <c r="AJ189" s="300"/>
      <c r="AK189" s="300"/>
      <c r="AL189" s="300"/>
      <c r="AM189" s="300"/>
      <c r="AN189" s="300"/>
      <c r="AO189" s="300"/>
      <c r="AP189" s="300"/>
      <c r="AQ189" s="300"/>
      <c r="AR189" s="300"/>
      <c r="AS189" s="300"/>
    </row>
    <row r="190" spans="1:45" ht="16.5" customHeight="1" x14ac:dyDescent="0.2">
      <c r="B190" s="291" t="s">
        <v>193</v>
      </c>
      <c r="C190" s="291"/>
      <c r="D190" s="291"/>
      <c r="E190" s="291"/>
      <c r="F190" s="291"/>
      <c r="G190" s="291"/>
      <c r="AB190" s="361"/>
      <c r="AC190" s="361"/>
      <c r="AD190" s="361"/>
      <c r="AE190" s="361"/>
      <c r="AF190" s="361"/>
      <c r="AG190" s="361"/>
    </row>
    <row r="191" spans="1:45" ht="16.5" customHeight="1" x14ac:dyDescent="0.2">
      <c r="B191" s="291" t="s">
        <v>194</v>
      </c>
      <c r="C191" s="291"/>
      <c r="D191" s="291"/>
      <c r="E191" s="291"/>
      <c r="F191" s="291"/>
      <c r="G191" s="291"/>
      <c r="AB191" s="361"/>
      <c r="AC191" s="361"/>
      <c r="AD191" s="361"/>
      <c r="AE191" s="361"/>
      <c r="AF191" s="361"/>
      <c r="AG191" s="361"/>
    </row>
    <row r="192" spans="1:45" ht="19.5" customHeight="1" x14ac:dyDescent="0.2">
      <c r="B192" s="291" t="s">
        <v>195</v>
      </c>
      <c r="C192" s="291"/>
      <c r="D192" s="291"/>
      <c r="E192" s="291"/>
      <c r="F192" s="291"/>
      <c r="G192" s="291"/>
      <c r="AB192" s="361"/>
      <c r="AC192" s="361"/>
      <c r="AD192" s="361"/>
      <c r="AE192" s="361"/>
      <c r="AF192" s="361"/>
      <c r="AG192" s="361"/>
    </row>
    <row r="193" spans="1:45" ht="19.5" customHeight="1" x14ac:dyDescent="0.25">
      <c r="B193" s="291"/>
      <c r="AB193" s="361"/>
      <c r="AC193" s="361"/>
      <c r="AD193" s="361"/>
      <c r="AE193" s="361"/>
      <c r="AF193" s="361"/>
      <c r="AG193" s="361"/>
    </row>
    <row r="194" spans="1:45" ht="19.5" customHeight="1" x14ac:dyDescent="0.25">
      <c r="AB194" s="361"/>
      <c r="AC194" s="361"/>
      <c r="AD194" s="361"/>
      <c r="AE194" s="361"/>
      <c r="AF194" s="361"/>
      <c r="AG194" s="361"/>
    </row>
    <row r="195" spans="1:45" ht="4.5" customHeight="1" x14ac:dyDescent="0.25">
      <c r="AB195" s="361"/>
      <c r="AC195" s="361"/>
      <c r="AD195" s="361"/>
      <c r="AE195" s="361"/>
      <c r="AF195" s="361"/>
      <c r="AG195" s="361"/>
    </row>
    <row r="196" spans="1:45" ht="4.5" customHeight="1" x14ac:dyDescent="0.25">
      <c r="AB196" s="361"/>
      <c r="AC196" s="361"/>
      <c r="AD196" s="361"/>
      <c r="AE196" s="361"/>
      <c r="AF196" s="361"/>
      <c r="AG196" s="361"/>
    </row>
    <row r="197" spans="1:45" ht="4.5" customHeight="1" x14ac:dyDescent="0.25">
      <c r="AB197" s="361"/>
      <c r="AC197" s="361"/>
      <c r="AD197" s="361"/>
      <c r="AE197" s="361"/>
      <c r="AF197" s="361"/>
      <c r="AG197" s="361"/>
    </row>
    <row r="198" spans="1:45" s="291" customFormat="1" ht="36" customHeight="1" x14ac:dyDescent="0.25">
      <c r="A198" s="287"/>
      <c r="B198" s="47" t="s">
        <v>223</v>
      </c>
      <c r="C198" s="518" t="str">
        <f>+C2</f>
        <v>ARTIGIANI</v>
      </c>
      <c r="D198" s="518"/>
      <c r="E198" s="518"/>
      <c r="F198" s="518"/>
      <c r="G198" s="518"/>
      <c r="H198" s="290"/>
      <c r="J198" s="544" t="str">
        <f>+C198</f>
        <v>ARTIGIANI</v>
      </c>
      <c r="K198" s="544"/>
      <c r="L198" s="544"/>
      <c r="M198" s="544"/>
      <c r="N198" s="544"/>
      <c r="O198" s="544"/>
      <c r="Z198" s="300"/>
      <c r="AA198" s="300"/>
      <c r="AB198" s="361"/>
      <c r="AC198" s="361"/>
      <c r="AD198" s="361"/>
      <c r="AE198" s="361"/>
      <c r="AF198" s="361"/>
      <c r="AG198" s="361"/>
      <c r="AH198" s="300"/>
      <c r="AI198" s="300"/>
      <c r="AJ198" s="300"/>
      <c r="AK198" s="300"/>
      <c r="AL198" s="300"/>
      <c r="AM198" s="300"/>
      <c r="AN198" s="300"/>
      <c r="AO198" s="300"/>
      <c r="AP198" s="300"/>
      <c r="AQ198" s="300"/>
      <c r="AR198" s="300"/>
      <c r="AS198" s="300"/>
    </row>
    <row r="199" spans="1:45" ht="25.5" customHeight="1" x14ac:dyDescent="0.25">
      <c r="C199" s="542"/>
      <c r="D199" s="542"/>
      <c r="E199" s="542"/>
      <c r="F199" s="542"/>
      <c r="G199" s="542"/>
      <c r="P199" s="464"/>
      <c r="Q199" s="464"/>
      <c r="R199" s="464"/>
      <c r="S199" s="464"/>
      <c r="T199" s="464"/>
      <c r="U199" s="464"/>
      <c r="V199" s="464"/>
      <c r="W199" s="464"/>
      <c r="X199" s="464"/>
      <c r="Y199" s="464"/>
      <c r="AB199" s="361"/>
      <c r="AC199" s="361"/>
      <c r="AD199" s="361"/>
      <c r="AE199" s="361"/>
      <c r="AF199" s="361"/>
      <c r="AG199" s="361"/>
    </row>
    <row r="200" spans="1:45" ht="42" customHeight="1" x14ac:dyDescent="0.25">
      <c r="C200" s="534" t="s">
        <v>24</v>
      </c>
      <c r="D200" s="534"/>
      <c r="E200" s="534"/>
      <c r="F200" s="534"/>
      <c r="G200" s="534"/>
      <c r="J200" s="421" t="s">
        <v>197</v>
      </c>
      <c r="AB200" s="361"/>
      <c r="AC200" s="361"/>
      <c r="AD200" s="361"/>
      <c r="AE200" s="361"/>
      <c r="AF200" s="361"/>
      <c r="AG200" s="361"/>
    </row>
    <row r="201" spans="1:45" ht="10.15" customHeight="1" x14ac:dyDescent="0.25">
      <c r="B201" s="47"/>
      <c r="C201" s="383"/>
      <c r="D201" s="384"/>
      <c r="E201" s="48"/>
      <c r="F201" s="48"/>
      <c r="G201" s="48"/>
      <c r="AB201" s="361"/>
      <c r="AC201" s="361"/>
      <c r="AD201" s="361"/>
      <c r="AE201" s="361"/>
      <c r="AF201" s="361"/>
      <c r="AG201" s="361"/>
    </row>
    <row r="202" spans="1:45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AB202" s="361"/>
      <c r="AC202" s="361"/>
      <c r="AD202" s="361"/>
      <c r="AE202" s="361"/>
      <c r="AF202" s="361"/>
      <c r="AG202" s="361"/>
    </row>
    <row r="203" spans="1:45" x14ac:dyDescent="0.25">
      <c r="B203" s="47"/>
      <c r="C203" s="530" t="s">
        <v>198</v>
      </c>
      <c r="D203" s="530"/>
      <c r="E203" s="530"/>
      <c r="F203" s="530"/>
      <c r="G203" s="530"/>
      <c r="AB203" s="361"/>
      <c r="AC203" s="361"/>
      <c r="AD203" s="361"/>
      <c r="AE203" s="361"/>
      <c r="AF203" s="361"/>
      <c r="AG203" s="361"/>
    </row>
    <row r="204" spans="1:45" x14ac:dyDescent="0.25">
      <c r="C204" s="48"/>
      <c r="D204" s="298"/>
      <c r="E204" s="48"/>
      <c r="F204" s="48"/>
      <c r="G204" s="48"/>
      <c r="AB204" s="361"/>
      <c r="AC204" s="361"/>
      <c r="AD204" s="361"/>
      <c r="AE204" s="361"/>
      <c r="AF204" s="361"/>
      <c r="AG204" s="361"/>
    </row>
    <row r="205" spans="1:45" x14ac:dyDescent="0.25">
      <c r="B205" s="302"/>
      <c r="C205" s="303"/>
      <c r="D205" s="304"/>
      <c r="E205" s="304"/>
      <c r="F205" s="304"/>
      <c r="G205" s="305"/>
      <c r="AB205" s="361"/>
      <c r="AC205" s="361"/>
      <c r="AD205" s="361"/>
      <c r="AE205" s="361"/>
      <c r="AF205" s="361"/>
      <c r="AG205" s="361"/>
    </row>
    <row r="206" spans="1:45" ht="33" customHeight="1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  <c r="AB206" s="361"/>
      <c r="AC206" s="361"/>
      <c r="AD206" s="361"/>
      <c r="AE206" s="361"/>
      <c r="AF206" s="361"/>
      <c r="AG206" s="361"/>
    </row>
    <row r="207" spans="1:45" x14ac:dyDescent="0.25">
      <c r="B207" s="387"/>
      <c r="C207" s="314"/>
      <c r="D207" s="315"/>
      <c r="E207" s="315"/>
      <c r="F207" s="315"/>
      <c r="G207" s="316"/>
      <c r="AB207" s="361"/>
      <c r="AC207" s="361"/>
      <c r="AD207" s="361"/>
      <c r="AE207" s="361"/>
      <c r="AF207" s="361"/>
      <c r="AG207" s="361"/>
    </row>
    <row r="208" spans="1:45" ht="22.5" customHeight="1" x14ac:dyDescent="0.25">
      <c r="B208" s="318"/>
      <c r="C208" s="231"/>
      <c r="D208" s="388"/>
      <c r="E208" s="231"/>
      <c r="F208" s="231"/>
      <c r="G208" s="319"/>
      <c r="AB208" s="361"/>
      <c r="AC208" s="361"/>
      <c r="AD208" s="361"/>
      <c r="AE208" s="361"/>
      <c r="AF208" s="361"/>
      <c r="AG208" s="361"/>
    </row>
    <row r="209" spans="2:33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  <c r="AB209" s="361"/>
      <c r="AC209" s="361"/>
      <c r="AD209" s="361"/>
      <c r="AE209" s="361"/>
      <c r="AF209" s="361"/>
      <c r="AG209" s="361"/>
    </row>
    <row r="210" spans="2:33" s="300" customFormat="1" ht="22.5" customHeight="1" x14ac:dyDescent="0.25">
      <c r="B210" s="323" t="s">
        <v>183</v>
      </c>
      <c r="C210" s="423">
        <v>66.8</v>
      </c>
      <c r="D210" s="423">
        <v>61.12</v>
      </c>
      <c r="E210" s="423">
        <v>56</v>
      </c>
      <c r="F210" s="423">
        <v>75.02</v>
      </c>
      <c r="G210" s="424">
        <v>63.12</v>
      </c>
      <c r="AB210" s="361"/>
      <c r="AC210" s="361"/>
      <c r="AD210" s="361"/>
      <c r="AE210" s="361"/>
      <c r="AF210" s="361"/>
      <c r="AG210" s="361"/>
    </row>
    <row r="211" spans="2:33" s="300" customFormat="1" ht="22.5" customHeight="1" x14ac:dyDescent="0.25">
      <c r="B211" s="323" t="s">
        <v>184</v>
      </c>
      <c r="C211" s="423">
        <v>64.8</v>
      </c>
      <c r="D211" s="423">
        <v>60.31</v>
      </c>
      <c r="E211" s="423">
        <v>54.43</v>
      </c>
      <c r="F211" s="423">
        <v>71.650000000000006</v>
      </c>
      <c r="G211" s="424">
        <v>68.75</v>
      </c>
      <c r="AB211" s="361"/>
      <c r="AC211" s="361"/>
      <c r="AD211" s="361"/>
      <c r="AE211" s="361"/>
      <c r="AF211" s="361"/>
      <c r="AG211" s="361"/>
    </row>
    <row r="212" spans="2:33" s="300" customFormat="1" ht="22.5" customHeight="1" x14ac:dyDescent="0.25">
      <c r="B212" s="405"/>
      <c r="C212" s="425"/>
      <c r="D212" s="425"/>
      <c r="E212" s="425"/>
      <c r="F212" s="425"/>
      <c r="G212" s="426"/>
      <c r="AB212" s="361"/>
      <c r="AC212" s="361"/>
      <c r="AD212" s="361"/>
      <c r="AE212" s="361"/>
      <c r="AF212" s="361"/>
      <c r="AG212" s="361"/>
    </row>
    <row r="213" spans="2:33" s="300" customFormat="1" ht="22.5" customHeight="1" x14ac:dyDescent="0.25">
      <c r="B213" s="392" t="s">
        <v>95</v>
      </c>
      <c r="C213" s="427">
        <v>66.53</v>
      </c>
      <c r="D213" s="428">
        <v>60.98</v>
      </c>
      <c r="E213" s="428">
        <v>55.71</v>
      </c>
      <c r="F213" s="428">
        <v>72.02</v>
      </c>
      <c r="G213" s="427">
        <v>65.430000000000007</v>
      </c>
      <c r="AB213" s="361"/>
      <c r="AC213" s="361"/>
      <c r="AD213" s="361"/>
      <c r="AE213" s="361"/>
      <c r="AF213" s="361"/>
      <c r="AG213" s="361"/>
    </row>
    <row r="214" spans="2:33" s="300" customFormat="1" ht="28.5" customHeight="1" x14ac:dyDescent="0.25">
      <c r="B214" s="409"/>
      <c r="C214" s="429"/>
      <c r="D214" s="430"/>
      <c r="E214" s="430"/>
      <c r="F214" s="430"/>
      <c r="G214" s="429"/>
      <c r="AB214" s="361"/>
      <c r="AC214" s="361"/>
      <c r="AD214" s="361"/>
      <c r="AE214" s="361"/>
      <c r="AF214" s="361"/>
      <c r="AG214" s="361"/>
    </row>
    <row r="215" spans="2:33" s="300" customFormat="1" ht="28.5" customHeight="1" x14ac:dyDescent="0.2">
      <c r="B215" s="411"/>
      <c r="C215" s="431"/>
      <c r="D215" s="432" t="str">
        <f>+D140</f>
        <v>di cui: Decorrenti gennaio-giugno 2017</v>
      </c>
      <c r="E215" s="433"/>
      <c r="F215" s="433"/>
      <c r="G215" s="431"/>
      <c r="AB215" s="361"/>
      <c r="AC215" s="361"/>
      <c r="AD215" s="361"/>
      <c r="AE215" s="361"/>
      <c r="AF215" s="361"/>
      <c r="AG215" s="361"/>
    </row>
    <row r="216" spans="2:33" s="300" customFormat="1" ht="28.5" customHeight="1" x14ac:dyDescent="0.25">
      <c r="B216" s="323" t="s">
        <v>183</v>
      </c>
      <c r="C216" s="423">
        <v>66.84</v>
      </c>
      <c r="D216" s="423">
        <v>61.16</v>
      </c>
      <c r="E216" s="423">
        <v>55.81</v>
      </c>
      <c r="F216" s="423">
        <v>74.92</v>
      </c>
      <c r="G216" s="424">
        <v>63.15</v>
      </c>
      <c r="AB216" s="361"/>
      <c r="AC216" s="361"/>
      <c r="AD216" s="361"/>
      <c r="AE216" s="361"/>
      <c r="AF216" s="361"/>
      <c r="AG216" s="361"/>
    </row>
    <row r="217" spans="2:33" s="300" customFormat="1" ht="28.5" customHeight="1" x14ac:dyDescent="0.25">
      <c r="B217" s="323" t="s">
        <v>184</v>
      </c>
      <c r="C217" s="423">
        <v>64.37</v>
      </c>
      <c r="D217" s="423">
        <v>60.31</v>
      </c>
      <c r="E217" s="423">
        <v>54.51</v>
      </c>
      <c r="F217" s="423">
        <v>71.61</v>
      </c>
      <c r="G217" s="424">
        <v>68.55</v>
      </c>
      <c r="AB217" s="361"/>
      <c r="AC217" s="361"/>
      <c r="AD217" s="361"/>
      <c r="AE217" s="361"/>
      <c r="AF217" s="361"/>
      <c r="AG217" s="361"/>
    </row>
    <row r="218" spans="2:33" s="300" customFormat="1" ht="28.5" customHeight="1" x14ac:dyDescent="0.25">
      <c r="B218" s="405"/>
      <c r="C218" s="425"/>
      <c r="D218" s="425"/>
      <c r="E218" s="425"/>
      <c r="F218" s="425"/>
      <c r="G218" s="426"/>
      <c r="AB218" s="361"/>
      <c r="AC218" s="361"/>
      <c r="AD218" s="361"/>
      <c r="AE218" s="361"/>
      <c r="AF218" s="361"/>
      <c r="AG218" s="361"/>
    </row>
    <row r="219" spans="2:33" s="300" customFormat="1" ht="28.5" customHeight="1" x14ac:dyDescent="0.25">
      <c r="B219" s="392" t="s">
        <v>95</v>
      </c>
      <c r="C219" s="427">
        <v>66.38</v>
      </c>
      <c r="D219" s="428">
        <v>61</v>
      </c>
      <c r="E219" s="428">
        <v>55.58</v>
      </c>
      <c r="F219" s="428">
        <v>71.989999999999995</v>
      </c>
      <c r="G219" s="427">
        <v>65.48</v>
      </c>
      <c r="AB219" s="361"/>
      <c r="AC219" s="361"/>
      <c r="AD219" s="361"/>
      <c r="AE219" s="361"/>
      <c r="AF219" s="361"/>
      <c r="AG219" s="361"/>
    </row>
    <row r="220" spans="2:33" s="300" customFormat="1" ht="28.5" customHeight="1" x14ac:dyDescent="0.25">
      <c r="B220" s="238"/>
      <c r="C220" s="434"/>
      <c r="D220" s="434"/>
      <c r="E220" s="434"/>
      <c r="F220" s="434"/>
      <c r="G220" s="434"/>
      <c r="AB220" s="361"/>
      <c r="AC220" s="361"/>
      <c r="AD220" s="361"/>
      <c r="AE220" s="361"/>
      <c r="AF220" s="361"/>
      <c r="AG220" s="361"/>
    </row>
    <row r="221" spans="2:33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  <c r="AB221" s="361"/>
      <c r="AC221" s="361"/>
      <c r="AD221" s="361"/>
      <c r="AE221" s="361"/>
      <c r="AF221" s="361"/>
      <c r="AG221" s="361"/>
    </row>
    <row r="222" spans="2:33" s="300" customFormat="1" ht="22.5" customHeight="1" x14ac:dyDescent="0.25">
      <c r="B222" s="323" t="s">
        <v>183</v>
      </c>
      <c r="C222" s="423">
        <v>66.81</v>
      </c>
      <c r="D222" s="423">
        <v>61.21</v>
      </c>
      <c r="E222" s="423">
        <v>56.14</v>
      </c>
      <c r="F222" s="423">
        <v>75.760000000000005</v>
      </c>
      <c r="G222" s="424">
        <v>63.42</v>
      </c>
      <c r="AB222" s="361"/>
      <c r="AC222" s="361"/>
      <c r="AD222" s="361"/>
      <c r="AE222" s="361"/>
      <c r="AF222" s="361"/>
      <c r="AG222" s="361"/>
    </row>
    <row r="223" spans="2:33" s="300" customFormat="1" ht="22.5" customHeight="1" x14ac:dyDescent="0.25">
      <c r="B223" s="323" t="s">
        <v>184</v>
      </c>
      <c r="C223" s="423">
        <v>66.58</v>
      </c>
      <c r="D223" s="423">
        <v>60.27</v>
      </c>
      <c r="E223" s="423">
        <v>54.66</v>
      </c>
      <c r="F223" s="423">
        <v>72.28</v>
      </c>
      <c r="G223" s="424">
        <v>69.87</v>
      </c>
      <c r="AB223" s="361"/>
      <c r="AC223" s="361"/>
      <c r="AD223" s="361"/>
      <c r="AE223" s="361"/>
      <c r="AF223" s="361"/>
      <c r="AG223" s="361"/>
    </row>
    <row r="224" spans="2:33" s="300" customFormat="1" ht="22.5" customHeight="1" x14ac:dyDescent="0.25">
      <c r="B224" s="405"/>
      <c r="C224" s="425"/>
      <c r="D224" s="425"/>
      <c r="E224" s="425"/>
      <c r="F224" s="425"/>
      <c r="G224" s="426"/>
      <c r="AB224" s="361"/>
      <c r="AC224" s="361"/>
      <c r="AD224" s="361"/>
      <c r="AE224" s="361"/>
      <c r="AF224" s="361"/>
      <c r="AG224" s="361"/>
    </row>
    <row r="225" spans="2:33" s="300" customFormat="1" ht="22.5" customHeight="1" x14ac:dyDescent="0.25">
      <c r="B225" s="415" t="s">
        <v>95</v>
      </c>
      <c r="C225" s="438">
        <v>66.8</v>
      </c>
      <c r="D225" s="439">
        <v>61.06</v>
      </c>
      <c r="E225" s="439">
        <v>55.88</v>
      </c>
      <c r="F225" s="439">
        <v>72.63</v>
      </c>
      <c r="G225" s="438">
        <v>66.040000000000006</v>
      </c>
      <c r="AB225" s="361"/>
      <c r="AC225" s="361"/>
      <c r="AD225" s="361"/>
      <c r="AE225" s="361"/>
      <c r="AF225" s="361"/>
      <c r="AG225" s="361"/>
    </row>
    <row r="226" spans="2:33" s="300" customFormat="1" x14ac:dyDescent="0.25">
      <c r="B226" s="238"/>
      <c r="C226" s="238"/>
      <c r="D226" s="238"/>
      <c r="E226" s="238"/>
      <c r="F226" s="238"/>
      <c r="G226" s="238"/>
      <c r="AB226" s="361"/>
      <c r="AC226" s="361"/>
      <c r="AD226" s="361"/>
      <c r="AE226" s="361"/>
      <c r="AF226" s="361"/>
      <c r="AG226" s="361"/>
    </row>
    <row r="227" spans="2:33" s="300" customFormat="1" x14ac:dyDescent="0.25">
      <c r="B227" s="238"/>
      <c r="C227" s="238"/>
      <c r="D227" s="238"/>
      <c r="E227" s="238"/>
      <c r="F227" s="238"/>
      <c r="G227" s="238"/>
      <c r="AB227" s="361"/>
      <c r="AC227" s="361"/>
      <c r="AD227" s="361"/>
      <c r="AE227" s="361"/>
      <c r="AF227" s="361"/>
      <c r="AG227" s="361"/>
    </row>
    <row r="228" spans="2:33" s="300" customFormat="1" x14ac:dyDescent="0.25">
      <c r="B228" s="238"/>
      <c r="C228" s="238"/>
      <c r="D228" s="238"/>
      <c r="E228" s="238"/>
      <c r="F228" s="238"/>
      <c r="G228" s="238"/>
      <c r="AB228" s="361"/>
      <c r="AC228" s="361"/>
      <c r="AD228" s="361"/>
      <c r="AE228" s="361"/>
      <c r="AF228" s="361"/>
      <c r="AG228" s="361"/>
    </row>
    <row r="229" spans="2:33" s="300" customFormat="1" hidden="1" x14ac:dyDescent="0.25">
      <c r="B229" s="238"/>
      <c r="C229" s="238"/>
      <c r="D229" s="238"/>
      <c r="E229" s="238"/>
      <c r="F229" s="238"/>
      <c r="G229" s="238"/>
      <c r="AB229" s="361"/>
      <c r="AC229" s="361"/>
      <c r="AD229" s="361"/>
      <c r="AE229" s="361"/>
      <c r="AF229" s="361"/>
      <c r="AG229" s="361"/>
    </row>
    <row r="230" spans="2:33" s="300" customFormat="1" hidden="1" x14ac:dyDescent="0.25">
      <c r="B230" s="238"/>
      <c r="C230" s="238"/>
      <c r="D230" s="238"/>
      <c r="E230" s="238"/>
      <c r="F230" s="238"/>
      <c r="G230" s="238"/>
      <c r="AB230" s="361"/>
      <c r="AC230" s="361"/>
      <c r="AD230" s="361"/>
      <c r="AE230" s="361"/>
      <c r="AF230" s="361"/>
      <c r="AG230" s="361"/>
    </row>
    <row r="231" spans="2:33" s="300" customFormat="1" hidden="1" x14ac:dyDescent="0.25">
      <c r="B231" s="238"/>
      <c r="C231" s="238"/>
      <c r="D231" s="238"/>
      <c r="E231" s="238"/>
      <c r="F231" s="238"/>
      <c r="G231" s="238"/>
      <c r="AB231" s="361"/>
      <c r="AC231" s="361"/>
      <c r="AD231" s="361"/>
      <c r="AE231" s="361"/>
      <c r="AF231" s="361"/>
      <c r="AG231" s="361"/>
    </row>
    <row r="232" spans="2:33" s="300" customFormat="1" hidden="1" x14ac:dyDescent="0.25">
      <c r="B232" s="238"/>
      <c r="C232" s="238"/>
      <c r="D232" s="238"/>
      <c r="E232" s="238"/>
      <c r="F232" s="238"/>
      <c r="G232" s="238"/>
      <c r="AB232" s="361"/>
      <c r="AC232" s="361"/>
      <c r="AD232" s="361"/>
      <c r="AE232" s="361"/>
      <c r="AF232" s="361"/>
      <c r="AG232" s="361"/>
    </row>
    <row r="233" spans="2:33" s="300" customFormat="1" hidden="1" x14ac:dyDescent="0.25">
      <c r="B233" s="238"/>
      <c r="C233" s="238"/>
      <c r="D233" s="238"/>
      <c r="E233" s="238"/>
      <c r="F233" s="238"/>
      <c r="G233" s="238"/>
      <c r="AB233" s="361"/>
      <c r="AC233" s="361"/>
      <c r="AD233" s="361"/>
      <c r="AE233" s="361"/>
      <c r="AF233" s="361"/>
      <c r="AG233" s="361"/>
    </row>
    <row r="234" spans="2:33" s="300" customFormat="1" hidden="1" x14ac:dyDescent="0.25">
      <c r="B234" s="238"/>
      <c r="C234" s="238"/>
      <c r="D234" s="238"/>
      <c r="E234" s="238"/>
      <c r="F234" s="238"/>
      <c r="G234" s="238"/>
      <c r="AB234" s="361"/>
      <c r="AC234" s="361"/>
      <c r="AD234" s="361"/>
      <c r="AE234" s="361"/>
      <c r="AF234" s="361"/>
      <c r="AG234" s="361"/>
    </row>
    <row r="235" spans="2:33" s="300" customFormat="1" hidden="1" x14ac:dyDescent="0.25">
      <c r="B235" s="238"/>
      <c r="C235" s="238"/>
      <c r="D235" s="238"/>
      <c r="E235" s="238"/>
      <c r="F235" s="238"/>
      <c r="G235" s="238"/>
      <c r="AB235" s="361"/>
      <c r="AC235" s="361"/>
      <c r="AD235" s="361"/>
      <c r="AE235" s="361"/>
      <c r="AF235" s="361"/>
      <c r="AG235" s="361"/>
    </row>
    <row r="236" spans="2:33" s="300" customFormat="1" hidden="1" x14ac:dyDescent="0.25">
      <c r="B236" s="238"/>
      <c r="C236" s="238"/>
      <c r="D236" s="238"/>
      <c r="E236" s="238"/>
      <c r="F236" s="238"/>
      <c r="G236" s="238"/>
      <c r="AB236" s="361"/>
      <c r="AC236" s="361"/>
      <c r="AD236" s="361"/>
      <c r="AE236" s="361"/>
      <c r="AF236" s="361"/>
      <c r="AG236" s="361"/>
    </row>
    <row r="237" spans="2:33" s="300" customFormat="1" hidden="1" x14ac:dyDescent="0.25">
      <c r="B237" s="238"/>
      <c r="C237" s="238"/>
      <c r="D237" s="238"/>
      <c r="E237" s="238"/>
      <c r="F237" s="238"/>
      <c r="G237" s="238"/>
      <c r="AB237" s="361"/>
      <c r="AC237" s="361"/>
      <c r="AD237" s="361"/>
      <c r="AE237" s="361"/>
      <c r="AF237" s="361"/>
      <c r="AG237" s="361"/>
    </row>
    <row r="238" spans="2:33" s="300" customFormat="1" hidden="1" x14ac:dyDescent="0.25">
      <c r="B238" s="238"/>
      <c r="C238" s="238"/>
      <c r="D238" s="238"/>
      <c r="E238" s="238"/>
      <c r="F238" s="238"/>
      <c r="G238" s="238"/>
      <c r="AB238" s="361"/>
      <c r="AC238" s="361"/>
      <c r="AD238" s="361"/>
      <c r="AE238" s="361"/>
      <c r="AF238" s="361"/>
      <c r="AG238" s="361"/>
    </row>
    <row r="239" spans="2:33" s="300" customFormat="1" hidden="1" x14ac:dyDescent="0.25">
      <c r="B239" s="238"/>
      <c r="C239" s="238"/>
      <c r="D239" s="238"/>
      <c r="E239" s="238"/>
      <c r="F239" s="238"/>
      <c r="G239" s="238"/>
      <c r="AB239" s="361"/>
      <c r="AC239" s="361"/>
      <c r="AD239" s="361"/>
      <c r="AE239" s="361"/>
      <c r="AF239" s="361"/>
      <c r="AG239" s="361"/>
    </row>
    <row r="240" spans="2:33" s="300" customFormat="1" hidden="1" x14ac:dyDescent="0.25">
      <c r="B240" s="238"/>
      <c r="C240" s="238"/>
      <c r="D240" s="238"/>
      <c r="E240" s="238"/>
      <c r="F240" s="238"/>
      <c r="G240" s="238"/>
      <c r="AB240" s="361"/>
      <c r="AC240" s="361"/>
      <c r="AD240" s="361"/>
      <c r="AE240" s="361"/>
      <c r="AF240" s="361"/>
      <c r="AG240" s="361"/>
    </row>
    <row r="241" spans="2:33" s="300" customFormat="1" hidden="1" x14ac:dyDescent="0.25">
      <c r="B241" s="238"/>
      <c r="C241" s="238"/>
      <c r="D241" s="238"/>
      <c r="E241" s="238"/>
      <c r="F241" s="238"/>
      <c r="G241" s="238"/>
      <c r="AB241" s="361"/>
      <c r="AC241" s="361"/>
      <c r="AD241" s="361"/>
      <c r="AE241" s="361"/>
      <c r="AF241" s="361"/>
      <c r="AG241" s="361"/>
    </row>
    <row r="242" spans="2:33" s="300" customFormat="1" hidden="1" x14ac:dyDescent="0.25">
      <c r="B242" s="238"/>
      <c r="C242" s="238"/>
      <c r="D242" s="238"/>
      <c r="E242" s="238"/>
      <c r="F242" s="238"/>
      <c r="G242" s="238"/>
      <c r="AB242" s="361"/>
      <c r="AC242" s="361"/>
      <c r="AD242" s="361"/>
      <c r="AE242" s="361"/>
      <c r="AF242" s="361"/>
      <c r="AG242" s="361"/>
    </row>
    <row r="243" spans="2:33" s="300" customFormat="1" hidden="1" x14ac:dyDescent="0.25">
      <c r="B243" s="238"/>
      <c r="C243" s="238"/>
      <c r="D243" s="238"/>
      <c r="E243" s="238"/>
      <c r="F243" s="238"/>
      <c r="G243" s="238"/>
      <c r="AB243" s="361"/>
      <c r="AC243" s="361"/>
      <c r="AD243" s="361"/>
      <c r="AE243" s="361"/>
      <c r="AF243" s="361"/>
      <c r="AG243" s="361"/>
    </row>
    <row r="244" spans="2:33" hidden="1" x14ac:dyDescent="0.25">
      <c r="AB244" s="361"/>
      <c r="AC244" s="361"/>
      <c r="AD244" s="361"/>
      <c r="AE244" s="361"/>
      <c r="AF244" s="361"/>
      <c r="AG244" s="361"/>
    </row>
    <row r="245" spans="2:33" hidden="1" x14ac:dyDescent="0.25">
      <c r="AB245" s="361"/>
      <c r="AC245" s="361"/>
      <c r="AD245" s="361"/>
      <c r="AE245" s="361"/>
      <c r="AF245" s="361"/>
      <c r="AG245" s="361"/>
    </row>
    <row r="246" spans="2:33" hidden="1" x14ac:dyDescent="0.25">
      <c r="AB246" s="361"/>
      <c r="AC246" s="361"/>
      <c r="AD246" s="361"/>
      <c r="AE246" s="361"/>
      <c r="AF246" s="361"/>
      <c r="AG246" s="361"/>
    </row>
    <row r="247" spans="2:33" hidden="1" x14ac:dyDescent="0.25">
      <c r="AB247" s="361"/>
      <c r="AC247" s="361"/>
      <c r="AD247" s="361"/>
      <c r="AE247" s="361"/>
      <c r="AF247" s="361"/>
      <c r="AG247" s="361"/>
    </row>
    <row r="248" spans="2:33" hidden="1" x14ac:dyDescent="0.25">
      <c r="AB248" s="361"/>
      <c r="AC248" s="361"/>
      <c r="AD248" s="361"/>
      <c r="AE248" s="361"/>
      <c r="AF248" s="361"/>
      <c r="AG248" s="361"/>
    </row>
    <row r="249" spans="2:33" hidden="1" x14ac:dyDescent="0.25">
      <c r="AB249" s="361"/>
      <c r="AC249" s="361"/>
      <c r="AD249" s="361"/>
      <c r="AE249" s="361"/>
      <c r="AF249" s="361"/>
      <c r="AG249" s="361"/>
    </row>
    <row r="250" spans="2:33" hidden="1" x14ac:dyDescent="0.25">
      <c r="AB250" s="361"/>
      <c r="AC250" s="361"/>
      <c r="AD250" s="361"/>
      <c r="AE250" s="361"/>
      <c r="AF250" s="361"/>
      <c r="AG250" s="361"/>
    </row>
    <row r="251" spans="2:33" hidden="1" x14ac:dyDescent="0.25">
      <c r="AB251" s="361"/>
      <c r="AC251" s="361"/>
      <c r="AD251" s="361"/>
      <c r="AE251" s="361"/>
      <c r="AF251" s="361"/>
      <c r="AG251" s="361"/>
    </row>
    <row r="252" spans="2:33" s="300" customFormat="1" ht="13.5" hidden="1" customHeight="1" x14ac:dyDescent="0.25">
      <c r="B252" s="238"/>
      <c r="C252" s="238"/>
      <c r="D252" s="238"/>
      <c r="E252" s="238"/>
      <c r="F252" s="238"/>
      <c r="G252" s="238"/>
      <c r="AB252" s="361"/>
      <c r="AC252" s="361"/>
      <c r="AD252" s="361"/>
      <c r="AE252" s="361"/>
      <c r="AF252" s="361"/>
      <c r="AG252" s="361"/>
    </row>
    <row r="253" spans="2:33" hidden="1" x14ac:dyDescent="0.25">
      <c r="AB253" s="361"/>
      <c r="AC253" s="361"/>
      <c r="AD253" s="361"/>
      <c r="AE253" s="361"/>
      <c r="AF253" s="361"/>
      <c r="AG253" s="361"/>
    </row>
    <row r="254" spans="2:33" x14ac:dyDescent="0.25">
      <c r="AB254" s="361"/>
      <c r="AC254" s="361"/>
      <c r="AD254" s="361"/>
      <c r="AE254" s="361"/>
      <c r="AF254" s="361"/>
      <c r="AG254" s="361"/>
    </row>
    <row r="255" spans="2:33" x14ac:dyDescent="0.25">
      <c r="AB255" s="361"/>
      <c r="AC255" s="361"/>
      <c r="AD255" s="361"/>
      <c r="AE255" s="361"/>
      <c r="AF255" s="361"/>
      <c r="AG255" s="361"/>
    </row>
    <row r="256" spans="2:33" x14ac:dyDescent="0.25">
      <c r="AB256" s="361"/>
      <c r="AC256" s="361"/>
      <c r="AD256" s="361"/>
      <c r="AE256" s="361"/>
      <c r="AF256" s="361"/>
      <c r="AG256" s="361"/>
    </row>
    <row r="257" spans="1:45" s="297" customFormat="1" x14ac:dyDescent="0.25">
      <c r="B257" s="440"/>
      <c r="C257" s="440"/>
      <c r="D257" s="440"/>
      <c r="E257" s="440"/>
      <c r="F257" s="440"/>
      <c r="G257" s="440"/>
      <c r="Z257" s="300"/>
      <c r="AA257" s="300"/>
      <c r="AB257" s="361"/>
      <c r="AC257" s="361"/>
      <c r="AD257" s="361"/>
      <c r="AE257" s="361"/>
      <c r="AF257" s="361"/>
      <c r="AG257" s="361"/>
      <c r="AH257" s="300"/>
      <c r="AI257" s="300"/>
      <c r="AJ257" s="300"/>
      <c r="AK257" s="300"/>
      <c r="AL257" s="300"/>
      <c r="AM257" s="300"/>
      <c r="AN257" s="300"/>
      <c r="AO257" s="300"/>
      <c r="AP257" s="300"/>
      <c r="AQ257" s="300"/>
      <c r="AR257" s="300"/>
      <c r="AS257" s="300"/>
    </row>
    <row r="258" spans="1:45" s="297" customFormat="1" x14ac:dyDescent="0.25">
      <c r="A258" s="287"/>
      <c r="B258" s="441"/>
      <c r="C258" s="193"/>
      <c r="D258" s="371"/>
      <c r="E258" s="371"/>
      <c r="F258" s="371"/>
      <c r="G258" s="371"/>
      <c r="H258" s="290"/>
      <c r="Z258" s="300"/>
      <c r="AA258" s="300"/>
      <c r="AB258" s="361"/>
      <c r="AC258" s="361"/>
      <c r="AD258" s="361"/>
      <c r="AE258" s="361"/>
      <c r="AF258" s="361"/>
      <c r="AG258" s="361"/>
      <c r="AH258" s="300"/>
      <c r="AI258" s="300"/>
      <c r="AJ258" s="300"/>
      <c r="AK258" s="300"/>
      <c r="AL258" s="300"/>
      <c r="AM258" s="300"/>
      <c r="AN258" s="300"/>
      <c r="AO258" s="300"/>
      <c r="AP258" s="300"/>
      <c r="AQ258" s="300"/>
      <c r="AR258" s="300"/>
      <c r="AS258" s="300"/>
    </row>
    <row r="259" spans="1:45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  <c r="Z259" s="300"/>
      <c r="AA259" s="300"/>
      <c r="AB259" s="361"/>
      <c r="AC259" s="361"/>
      <c r="AD259" s="361"/>
      <c r="AE259" s="361"/>
      <c r="AF259" s="361"/>
      <c r="AG259" s="361"/>
      <c r="AH259" s="300"/>
      <c r="AI259" s="300"/>
      <c r="AJ259" s="300"/>
      <c r="AK259" s="300"/>
      <c r="AL259" s="300"/>
      <c r="AM259" s="300"/>
      <c r="AN259" s="300"/>
      <c r="AO259" s="300"/>
      <c r="AP259" s="300"/>
      <c r="AQ259" s="300"/>
      <c r="AR259" s="300"/>
      <c r="AS259" s="300"/>
    </row>
    <row r="260" spans="1:45" s="297" customFormat="1" x14ac:dyDescent="0.25">
      <c r="A260" s="293"/>
      <c r="B260" s="37"/>
      <c r="C260" s="440"/>
      <c r="D260" s="371"/>
      <c r="E260" s="371"/>
      <c r="F260" s="371"/>
      <c r="G260" s="371"/>
      <c r="H260" s="290"/>
      <c r="Z260" s="300"/>
      <c r="AA260" s="300"/>
      <c r="AB260" s="361"/>
      <c r="AC260" s="361"/>
      <c r="AD260" s="361"/>
      <c r="AE260" s="361"/>
      <c r="AF260" s="361"/>
      <c r="AG260" s="361"/>
      <c r="AH260" s="300"/>
      <c r="AI260" s="300"/>
      <c r="AJ260" s="300"/>
      <c r="AK260" s="300"/>
      <c r="AL260" s="300"/>
      <c r="AM260" s="300"/>
      <c r="AN260" s="300"/>
      <c r="AO260" s="300"/>
      <c r="AP260" s="300"/>
      <c r="AQ260" s="300"/>
      <c r="AR260" s="300"/>
      <c r="AS260" s="300"/>
    </row>
    <row r="261" spans="1:45" s="297" customFormat="1" x14ac:dyDescent="0.25">
      <c r="A261" s="290"/>
      <c r="B261" s="420"/>
      <c r="C261" s="440"/>
      <c r="D261" s="384"/>
      <c r="E261" s="371"/>
      <c r="F261" s="371"/>
      <c r="G261" s="371"/>
      <c r="H261" s="290"/>
      <c r="Z261" s="300"/>
      <c r="AA261" s="300"/>
      <c r="AB261" s="361"/>
      <c r="AC261" s="361"/>
      <c r="AD261" s="361"/>
      <c r="AE261" s="361"/>
      <c r="AF261" s="361"/>
      <c r="AG261" s="361"/>
      <c r="AH261" s="300"/>
      <c r="AI261" s="300"/>
      <c r="AJ261" s="300"/>
      <c r="AK261" s="300"/>
      <c r="AL261" s="300"/>
      <c r="AM261" s="300"/>
      <c r="AN261" s="300"/>
      <c r="AO261" s="300"/>
      <c r="AP261" s="300"/>
      <c r="AQ261" s="300"/>
      <c r="AR261" s="300"/>
      <c r="AS261" s="300"/>
    </row>
    <row r="262" spans="1:45" s="297" customFormat="1" x14ac:dyDescent="0.25">
      <c r="A262" s="290"/>
      <c r="B262" s="441"/>
      <c r="C262" s="440"/>
      <c r="D262" s="325"/>
      <c r="E262" s="442"/>
      <c r="F262" s="371"/>
      <c r="G262" s="371"/>
      <c r="H262" s="290"/>
      <c r="Z262" s="300"/>
      <c r="AA262" s="300"/>
      <c r="AB262" s="361"/>
      <c r="AC262" s="361"/>
      <c r="AD262" s="361"/>
      <c r="AE262" s="361"/>
      <c r="AF262" s="361"/>
      <c r="AG262" s="361"/>
      <c r="AH262" s="300"/>
      <c r="AI262" s="300"/>
      <c r="AJ262" s="300"/>
      <c r="AK262" s="300"/>
      <c r="AL262" s="300"/>
      <c r="AM262" s="300"/>
      <c r="AN262" s="300"/>
      <c r="AO262" s="300"/>
      <c r="AP262" s="300"/>
      <c r="AQ262" s="300"/>
      <c r="AR262" s="300"/>
      <c r="AS262" s="300"/>
    </row>
    <row r="263" spans="1:45" s="297" customFormat="1" x14ac:dyDescent="0.25">
      <c r="B263" s="441"/>
      <c r="C263" s="443"/>
      <c r="D263" s="444"/>
      <c r="E263" s="445"/>
      <c r="F263" s="346"/>
      <c r="G263" s="371"/>
      <c r="Z263" s="300"/>
      <c r="AA263" s="300"/>
      <c r="AB263" s="361"/>
      <c r="AC263" s="361"/>
      <c r="AD263" s="361"/>
      <c r="AE263" s="361"/>
      <c r="AF263" s="361"/>
      <c r="AG263" s="361"/>
      <c r="AH263" s="300"/>
      <c r="AI263" s="300"/>
      <c r="AJ263" s="300"/>
      <c r="AK263" s="300"/>
      <c r="AL263" s="300"/>
      <c r="AM263" s="300"/>
      <c r="AN263" s="300"/>
      <c r="AO263" s="300"/>
      <c r="AP263" s="300"/>
      <c r="AQ263" s="300"/>
      <c r="AR263" s="300"/>
      <c r="AS263" s="300"/>
    </row>
    <row r="264" spans="1:45" s="297" customFormat="1" x14ac:dyDescent="0.25">
      <c r="B264" s="440"/>
      <c r="C264" s="371"/>
      <c r="D264" s="377"/>
      <c r="E264" s="371"/>
      <c r="F264" s="371"/>
      <c r="G264" s="371"/>
      <c r="Z264" s="300"/>
      <c r="AA264" s="300"/>
      <c r="AB264" s="361"/>
      <c r="AC264" s="361"/>
      <c r="AD264" s="361"/>
      <c r="AE264" s="361"/>
      <c r="AF264" s="361"/>
      <c r="AG264" s="361"/>
      <c r="AH264" s="300"/>
      <c r="AI264" s="300"/>
      <c r="AJ264" s="300"/>
      <c r="AK264" s="300"/>
      <c r="AL264" s="300"/>
      <c r="AM264" s="300"/>
      <c r="AN264" s="300"/>
      <c r="AO264" s="300"/>
      <c r="AP264" s="300"/>
      <c r="AQ264" s="300"/>
      <c r="AR264" s="300"/>
      <c r="AS264" s="300"/>
    </row>
    <row r="265" spans="1:45" s="297" customFormat="1" ht="23.25" customHeight="1" x14ac:dyDescent="0.25">
      <c r="B265" s="440"/>
      <c r="C265" s="371"/>
      <c r="D265" s="446"/>
      <c r="E265" s="446"/>
      <c r="F265" s="446"/>
      <c r="G265" s="371"/>
      <c r="Z265" s="300"/>
      <c r="AA265" s="300"/>
      <c r="AB265" s="361"/>
      <c r="AC265" s="361"/>
      <c r="AD265" s="361"/>
      <c r="AE265" s="361"/>
      <c r="AF265" s="361"/>
      <c r="AG265" s="361"/>
      <c r="AH265" s="300"/>
      <c r="AI265" s="300"/>
      <c r="AJ265" s="300"/>
      <c r="AK265" s="300"/>
      <c r="AL265" s="300"/>
      <c r="AM265" s="300"/>
      <c r="AN265" s="300"/>
      <c r="AO265" s="300"/>
      <c r="AP265" s="300"/>
      <c r="AQ265" s="300"/>
      <c r="AR265" s="300"/>
      <c r="AS265" s="300"/>
    </row>
    <row r="266" spans="1:45" s="297" customFormat="1" ht="33" customHeight="1" x14ac:dyDescent="0.25">
      <c r="B266" s="369"/>
      <c r="C266" s="388"/>
      <c r="D266" s="307"/>
      <c r="E266" s="388"/>
      <c r="F266" s="388"/>
      <c r="G266" s="52"/>
      <c r="Z266" s="300"/>
      <c r="AA266" s="300"/>
      <c r="AB266" s="361"/>
      <c r="AC266" s="361"/>
      <c r="AD266" s="361"/>
      <c r="AE266" s="361"/>
      <c r="AF266" s="361"/>
      <c r="AG266" s="361"/>
      <c r="AH266" s="300"/>
      <c r="AI266" s="300"/>
      <c r="AJ266" s="300"/>
      <c r="AK266" s="300"/>
      <c r="AL266" s="300"/>
      <c r="AM266" s="300"/>
      <c r="AN266" s="300"/>
      <c r="AO266" s="300"/>
      <c r="AP266" s="300"/>
      <c r="AQ266" s="300"/>
      <c r="AR266" s="300"/>
      <c r="AS266" s="300"/>
    </row>
    <row r="267" spans="1:45" s="297" customFormat="1" ht="23.25" customHeight="1" x14ac:dyDescent="0.25">
      <c r="B267" s="369"/>
      <c r="C267" s="447"/>
      <c r="D267" s="388"/>
      <c r="E267" s="388"/>
      <c r="F267" s="388"/>
      <c r="G267" s="448"/>
      <c r="Z267" s="300"/>
      <c r="AA267" s="300"/>
      <c r="AB267" s="361"/>
      <c r="AC267" s="361"/>
      <c r="AD267" s="361"/>
      <c r="AE267" s="361"/>
      <c r="AF267" s="361"/>
      <c r="AG267" s="361"/>
      <c r="AH267" s="300"/>
      <c r="AI267" s="300"/>
      <c r="AJ267" s="300"/>
      <c r="AK267" s="300"/>
      <c r="AL267" s="300"/>
      <c r="AM267" s="300"/>
      <c r="AN267" s="300"/>
      <c r="AO267" s="300"/>
      <c r="AP267" s="300"/>
      <c r="AQ267" s="300"/>
      <c r="AR267" s="300"/>
      <c r="AS267" s="300"/>
    </row>
    <row r="268" spans="1:45" s="297" customFormat="1" ht="23.25" customHeight="1" x14ac:dyDescent="0.25">
      <c r="B268" s="369"/>
      <c r="C268" s="231"/>
      <c r="D268" s="440"/>
      <c r="E268" s="231"/>
      <c r="F268" s="231"/>
      <c r="G268" s="52"/>
      <c r="Z268" s="300"/>
      <c r="AA268" s="300"/>
      <c r="AB268" s="361"/>
      <c r="AC268" s="361"/>
      <c r="AD268" s="361"/>
      <c r="AE268" s="361"/>
      <c r="AF268" s="361"/>
      <c r="AG268" s="361"/>
      <c r="AH268" s="300"/>
      <c r="AI268" s="300"/>
      <c r="AJ268" s="300"/>
      <c r="AK268" s="300"/>
      <c r="AL268" s="300"/>
      <c r="AM268" s="300"/>
      <c r="AN268" s="300"/>
      <c r="AO268" s="300"/>
      <c r="AP268" s="300"/>
      <c r="AQ268" s="300"/>
      <c r="AR268" s="300"/>
      <c r="AS268" s="300"/>
    </row>
    <row r="269" spans="1:45" s="297" customFormat="1" ht="23.25" customHeight="1" x14ac:dyDescent="0.25">
      <c r="B269" s="369"/>
      <c r="C269" s="320"/>
      <c r="D269" s="321"/>
      <c r="E269" s="322"/>
      <c r="F269" s="231"/>
      <c r="G269" s="52"/>
      <c r="Z269" s="300"/>
      <c r="AA269" s="300"/>
      <c r="AB269" s="361"/>
      <c r="AC269" s="361"/>
      <c r="AD269" s="361"/>
      <c r="AE269" s="361"/>
      <c r="AF269" s="361"/>
      <c r="AG269" s="361"/>
      <c r="AH269" s="300"/>
      <c r="AI269" s="300"/>
      <c r="AJ269" s="300"/>
      <c r="AK269" s="300"/>
      <c r="AL269" s="300"/>
      <c r="AM269" s="300"/>
      <c r="AN269" s="300"/>
      <c r="AO269" s="300"/>
      <c r="AP269" s="300"/>
      <c r="AQ269" s="300"/>
      <c r="AR269" s="300"/>
      <c r="AS269" s="300"/>
    </row>
    <row r="270" spans="1:45" s="297" customFormat="1" ht="23.25" customHeight="1" x14ac:dyDescent="0.25">
      <c r="B270" s="449"/>
      <c r="C270" s="371"/>
      <c r="D270" s="371"/>
      <c r="E270" s="371"/>
      <c r="F270" s="371"/>
      <c r="G270" s="193"/>
      <c r="Z270" s="300"/>
      <c r="AA270" s="300"/>
      <c r="AB270" s="361"/>
      <c r="AC270" s="361"/>
      <c r="AD270" s="361"/>
      <c r="AE270" s="361"/>
      <c r="AF270" s="361"/>
      <c r="AG270" s="361"/>
      <c r="AH270" s="300"/>
      <c r="AI270" s="300"/>
      <c r="AJ270" s="300"/>
      <c r="AK270" s="300"/>
      <c r="AL270" s="300"/>
      <c r="AM270" s="300"/>
      <c r="AN270" s="300"/>
      <c r="AO270" s="300"/>
      <c r="AP270" s="300"/>
      <c r="AQ270" s="300"/>
      <c r="AR270" s="300"/>
      <c r="AS270" s="300"/>
    </row>
    <row r="271" spans="1:45" s="297" customFormat="1" ht="23.25" customHeight="1" x14ac:dyDescent="0.25">
      <c r="B271" s="449"/>
      <c r="C271" s="371"/>
      <c r="D271" s="371"/>
      <c r="E271" s="371"/>
      <c r="F271" s="371"/>
      <c r="G271" s="193"/>
      <c r="Z271" s="300"/>
      <c r="AA271" s="300"/>
      <c r="AB271" s="361"/>
      <c r="AC271" s="361"/>
      <c r="AD271" s="361"/>
      <c r="AE271" s="361"/>
      <c r="AF271" s="361"/>
      <c r="AG271" s="361"/>
      <c r="AH271" s="300"/>
      <c r="AI271" s="300"/>
      <c r="AJ271" s="300"/>
      <c r="AK271" s="300"/>
      <c r="AL271" s="300"/>
      <c r="AM271" s="300"/>
      <c r="AN271" s="300"/>
      <c r="AO271" s="300"/>
      <c r="AP271" s="300"/>
      <c r="AQ271" s="300"/>
      <c r="AR271" s="300"/>
      <c r="AS271" s="300"/>
    </row>
    <row r="272" spans="1:45" s="297" customFormat="1" ht="23.25" customHeight="1" x14ac:dyDescent="0.25">
      <c r="B272" s="449"/>
      <c r="C272" s="371"/>
      <c r="D272" s="371"/>
      <c r="E272" s="371"/>
      <c r="F272" s="371"/>
      <c r="G272" s="193"/>
      <c r="Z272" s="300"/>
      <c r="AA272" s="300"/>
      <c r="AB272" s="361"/>
      <c r="AC272" s="361"/>
      <c r="AD272" s="361"/>
      <c r="AE272" s="361"/>
      <c r="AF272" s="361"/>
      <c r="AG272" s="361"/>
      <c r="AH272" s="300"/>
      <c r="AI272" s="300"/>
      <c r="AJ272" s="300"/>
      <c r="AK272" s="300"/>
      <c r="AL272" s="300"/>
      <c r="AM272" s="300"/>
      <c r="AN272" s="300"/>
      <c r="AO272" s="300"/>
      <c r="AP272" s="300"/>
      <c r="AQ272" s="300"/>
      <c r="AR272" s="300"/>
      <c r="AS272" s="300"/>
    </row>
    <row r="273" spans="1:45" s="297" customFormat="1" ht="23.25" customHeight="1" x14ac:dyDescent="0.25">
      <c r="B273" s="449"/>
      <c r="C273" s="371"/>
      <c r="D273" s="371"/>
      <c r="E273" s="371"/>
      <c r="F273" s="371"/>
      <c r="G273" s="193"/>
      <c r="Z273" s="300"/>
      <c r="AA273" s="300"/>
      <c r="AB273" s="361"/>
      <c r="AC273" s="361"/>
      <c r="AD273" s="361"/>
      <c r="AE273" s="361"/>
      <c r="AF273" s="361"/>
      <c r="AG273" s="361"/>
      <c r="AH273" s="300"/>
      <c r="AI273" s="300"/>
      <c r="AJ273" s="300"/>
      <c r="AK273" s="300"/>
      <c r="AL273" s="300"/>
      <c r="AM273" s="300"/>
      <c r="AN273" s="300"/>
      <c r="AO273" s="300"/>
      <c r="AP273" s="300"/>
      <c r="AQ273" s="300"/>
      <c r="AR273" s="300"/>
      <c r="AS273" s="300"/>
    </row>
    <row r="274" spans="1:45" s="297" customFormat="1" ht="23.25" customHeight="1" x14ac:dyDescent="0.25">
      <c r="B274" s="449"/>
      <c r="C274" s="371"/>
      <c r="D274" s="371"/>
      <c r="E274" s="371"/>
      <c r="F274" s="371"/>
      <c r="G274" s="193"/>
      <c r="Z274" s="300"/>
      <c r="AA274" s="300"/>
      <c r="AB274" s="361"/>
      <c r="AC274" s="361"/>
      <c r="AD274" s="361"/>
      <c r="AE274" s="361"/>
      <c r="AF274" s="361"/>
      <c r="AG274" s="361"/>
      <c r="AH274" s="300"/>
      <c r="AI274" s="300"/>
      <c r="AJ274" s="300"/>
      <c r="AK274" s="300"/>
      <c r="AL274" s="300"/>
      <c r="AM274" s="300"/>
      <c r="AN274" s="300"/>
      <c r="AO274" s="300"/>
      <c r="AP274" s="300"/>
      <c r="AQ274" s="300"/>
      <c r="AR274" s="300"/>
      <c r="AS274" s="300"/>
    </row>
    <row r="275" spans="1:45" s="297" customFormat="1" ht="23.25" customHeight="1" x14ac:dyDescent="0.25">
      <c r="B275" s="449"/>
      <c r="C275" s="371"/>
      <c r="D275" s="371"/>
      <c r="E275" s="371"/>
      <c r="F275" s="371"/>
      <c r="G275" s="193"/>
      <c r="Z275" s="300"/>
      <c r="AA275" s="300"/>
      <c r="AB275" s="361"/>
      <c r="AC275" s="361"/>
      <c r="AD275" s="361"/>
      <c r="AE275" s="361"/>
      <c r="AF275" s="361"/>
      <c r="AG275" s="361"/>
      <c r="AH275" s="300"/>
      <c r="AI275" s="300"/>
      <c r="AJ275" s="300"/>
      <c r="AK275" s="300"/>
      <c r="AL275" s="300"/>
      <c r="AM275" s="300"/>
      <c r="AN275" s="300"/>
      <c r="AO275" s="300"/>
      <c r="AP275" s="300"/>
      <c r="AQ275" s="300"/>
      <c r="AR275" s="300"/>
      <c r="AS275" s="300"/>
    </row>
    <row r="276" spans="1:45" s="297" customFormat="1" ht="23.25" customHeight="1" x14ac:dyDescent="0.25">
      <c r="B276" s="450"/>
      <c r="C276" s="371"/>
      <c r="D276" s="371"/>
      <c r="E276" s="371"/>
      <c r="F276" s="371"/>
      <c r="G276" s="371"/>
      <c r="Z276" s="300"/>
      <c r="AA276" s="300"/>
      <c r="AB276" s="361"/>
      <c r="AC276" s="361"/>
      <c r="AD276" s="361"/>
      <c r="AE276" s="361"/>
      <c r="AF276" s="361"/>
      <c r="AG276" s="361"/>
      <c r="AH276" s="300"/>
      <c r="AI276" s="300"/>
      <c r="AJ276" s="300"/>
      <c r="AK276" s="300"/>
      <c r="AL276" s="300"/>
      <c r="AM276" s="300"/>
      <c r="AN276" s="300"/>
      <c r="AO276" s="300"/>
      <c r="AP276" s="300"/>
      <c r="AQ276" s="300"/>
      <c r="AR276" s="300"/>
      <c r="AS276" s="300"/>
    </row>
    <row r="277" spans="1:45" s="330" customFormat="1" ht="23.25" customHeight="1" x14ac:dyDescent="0.25">
      <c r="A277" s="326"/>
      <c r="B277" s="451"/>
      <c r="C277" s="329"/>
      <c r="D277" s="329"/>
      <c r="E277" s="329"/>
      <c r="F277" s="329"/>
      <c r="G277" s="329"/>
      <c r="Z277" s="300"/>
      <c r="AA277" s="300"/>
      <c r="AB277" s="361"/>
      <c r="AC277" s="361"/>
      <c r="AD277" s="361"/>
      <c r="AE277" s="361"/>
      <c r="AF277" s="361"/>
      <c r="AG277" s="361"/>
      <c r="AH277" s="300"/>
      <c r="AI277" s="300"/>
      <c r="AJ277" s="300"/>
      <c r="AK277" s="300"/>
      <c r="AL277" s="300"/>
      <c r="AM277" s="300"/>
      <c r="AN277" s="300"/>
      <c r="AO277" s="300"/>
      <c r="AP277" s="300"/>
      <c r="AQ277" s="300"/>
      <c r="AR277" s="300"/>
      <c r="AS277" s="300"/>
    </row>
    <row r="278" spans="1:45" s="297" customFormat="1" ht="23.25" customHeight="1" x14ac:dyDescent="0.25">
      <c r="B278" s="290"/>
      <c r="C278" s="231"/>
      <c r="D278" s="231"/>
      <c r="E278" s="231"/>
      <c r="F278" s="231"/>
      <c r="G278" s="52"/>
      <c r="Z278" s="300"/>
      <c r="AA278" s="300"/>
      <c r="AB278" s="361"/>
      <c r="AC278" s="361"/>
      <c r="AD278" s="361"/>
      <c r="AE278" s="361"/>
      <c r="AF278" s="361"/>
      <c r="AG278" s="361"/>
      <c r="AH278" s="300"/>
      <c r="AI278" s="300"/>
      <c r="AJ278" s="300"/>
      <c r="AK278" s="300"/>
      <c r="AL278" s="300"/>
      <c r="AM278" s="300"/>
      <c r="AN278" s="300"/>
      <c r="AO278" s="300"/>
      <c r="AP278" s="300"/>
      <c r="AQ278" s="300"/>
      <c r="AR278" s="300"/>
      <c r="AS278" s="300"/>
    </row>
    <row r="279" spans="1:45" s="297" customFormat="1" ht="23.25" customHeight="1" x14ac:dyDescent="0.25">
      <c r="B279" s="452"/>
      <c r="C279" s="120"/>
      <c r="D279" s="342"/>
      <c r="E279" s="231"/>
      <c r="F279" s="231"/>
      <c r="G279" s="52"/>
      <c r="Z279" s="300"/>
      <c r="AA279" s="300"/>
      <c r="AB279" s="361"/>
      <c r="AC279" s="361"/>
      <c r="AD279" s="361"/>
      <c r="AE279" s="361"/>
      <c r="AF279" s="361"/>
      <c r="AG279" s="361"/>
      <c r="AH279" s="300"/>
      <c r="AI279" s="300"/>
      <c r="AJ279" s="300"/>
      <c r="AK279" s="300"/>
      <c r="AL279" s="300"/>
      <c r="AM279" s="300"/>
      <c r="AN279" s="300"/>
      <c r="AO279" s="300"/>
      <c r="AP279" s="300"/>
      <c r="AQ279" s="300"/>
      <c r="AR279" s="300"/>
      <c r="AS279" s="300"/>
    </row>
    <row r="280" spans="1:45" s="297" customFormat="1" ht="23.25" customHeight="1" x14ac:dyDescent="0.25">
      <c r="B280" s="453"/>
      <c r="C280" s="377"/>
      <c r="D280" s="377"/>
      <c r="E280" s="377"/>
      <c r="F280" s="377"/>
      <c r="G280" s="346"/>
      <c r="Z280" s="300"/>
      <c r="AA280" s="300"/>
      <c r="AB280" s="361"/>
      <c r="AC280" s="361"/>
      <c r="AD280" s="361"/>
      <c r="AE280" s="361"/>
      <c r="AF280" s="361"/>
      <c r="AG280" s="361"/>
      <c r="AH280" s="300"/>
      <c r="AI280" s="300"/>
      <c r="AJ280" s="300"/>
      <c r="AK280" s="300"/>
      <c r="AL280" s="300"/>
      <c r="AM280" s="300"/>
      <c r="AN280" s="300"/>
      <c r="AO280" s="300"/>
      <c r="AP280" s="300"/>
      <c r="AQ280" s="300"/>
      <c r="AR280" s="300"/>
      <c r="AS280" s="300"/>
    </row>
    <row r="281" spans="1:45" s="297" customFormat="1" ht="23.25" customHeight="1" x14ac:dyDescent="0.25">
      <c r="B281" s="453"/>
      <c r="C281" s="377"/>
      <c r="D281" s="377"/>
      <c r="E281" s="377"/>
      <c r="F281" s="377"/>
      <c r="G281" s="346"/>
      <c r="Z281" s="300"/>
      <c r="AA281" s="300"/>
      <c r="AB281" s="361"/>
      <c r="AC281" s="361"/>
      <c r="AD281" s="361"/>
      <c r="AE281" s="361"/>
      <c r="AF281" s="361"/>
      <c r="AG281" s="361"/>
      <c r="AH281" s="300"/>
      <c r="AI281" s="300"/>
      <c r="AJ281" s="300"/>
      <c r="AK281" s="300"/>
      <c r="AL281" s="300"/>
      <c r="AM281" s="300"/>
      <c r="AN281" s="300"/>
      <c r="AO281" s="300"/>
      <c r="AP281" s="300"/>
      <c r="AQ281" s="300"/>
      <c r="AR281" s="300"/>
      <c r="AS281" s="300"/>
    </row>
    <row r="282" spans="1:45" s="297" customFormat="1" ht="23.25" customHeight="1" x14ac:dyDescent="0.25">
      <c r="B282" s="453"/>
      <c r="C282" s="377"/>
      <c r="D282" s="377"/>
      <c r="E282" s="377"/>
      <c r="F282" s="377"/>
      <c r="G282" s="346"/>
      <c r="Z282" s="300"/>
      <c r="AA282" s="300"/>
      <c r="AB282" s="361"/>
      <c r="AC282" s="361"/>
      <c r="AD282" s="361"/>
      <c r="AE282" s="361"/>
      <c r="AF282" s="361"/>
      <c r="AG282" s="361"/>
      <c r="AH282" s="300"/>
      <c r="AI282" s="300"/>
      <c r="AJ282" s="300"/>
      <c r="AK282" s="300"/>
      <c r="AL282" s="300"/>
      <c r="AM282" s="300"/>
      <c r="AN282" s="300"/>
      <c r="AO282" s="300"/>
      <c r="AP282" s="300"/>
      <c r="AQ282" s="300"/>
      <c r="AR282" s="300"/>
      <c r="AS282" s="300"/>
    </row>
    <row r="283" spans="1:45" s="297" customFormat="1" ht="23.25" customHeight="1" x14ac:dyDescent="0.25">
      <c r="B283" s="453"/>
      <c r="C283" s="377"/>
      <c r="D283" s="377"/>
      <c r="E283" s="377"/>
      <c r="F283" s="377"/>
      <c r="G283" s="346"/>
      <c r="Z283" s="300"/>
      <c r="AA283" s="300"/>
      <c r="AB283" s="361"/>
      <c r="AC283" s="361"/>
      <c r="AD283" s="361"/>
      <c r="AE283" s="361"/>
      <c r="AF283" s="361"/>
      <c r="AG283" s="361"/>
      <c r="AH283" s="300"/>
      <c r="AI283" s="300"/>
      <c r="AJ283" s="300"/>
      <c r="AK283" s="300"/>
      <c r="AL283" s="300"/>
      <c r="AM283" s="300"/>
      <c r="AN283" s="300"/>
      <c r="AO283" s="300"/>
      <c r="AP283" s="300"/>
      <c r="AQ283" s="300"/>
      <c r="AR283" s="300"/>
      <c r="AS283" s="300"/>
    </row>
    <row r="284" spans="1:45" s="297" customFormat="1" ht="23.25" customHeight="1" x14ac:dyDescent="0.25">
      <c r="B284" s="453"/>
      <c r="C284" s="377"/>
      <c r="D284" s="377"/>
      <c r="E284" s="377"/>
      <c r="F284" s="377"/>
      <c r="G284" s="346"/>
      <c r="Z284" s="300"/>
      <c r="AA284" s="300"/>
      <c r="AB284" s="361"/>
      <c r="AC284" s="361"/>
      <c r="AD284" s="361"/>
      <c r="AE284" s="361"/>
      <c r="AF284" s="361"/>
      <c r="AG284" s="361"/>
      <c r="AH284" s="300"/>
      <c r="AI284" s="300"/>
      <c r="AJ284" s="300"/>
      <c r="AK284" s="300"/>
      <c r="AL284" s="300"/>
      <c r="AM284" s="300"/>
      <c r="AN284" s="300"/>
      <c r="AO284" s="300"/>
      <c r="AP284" s="300"/>
      <c r="AQ284" s="300"/>
      <c r="AR284" s="300"/>
      <c r="AS284" s="300"/>
    </row>
    <row r="285" spans="1:45" s="297" customFormat="1" ht="23.25" customHeight="1" x14ac:dyDescent="0.25">
      <c r="B285" s="453"/>
      <c r="C285" s="377"/>
      <c r="D285" s="377"/>
      <c r="E285" s="377"/>
      <c r="F285" s="377"/>
      <c r="G285" s="346"/>
      <c r="Z285" s="300"/>
      <c r="AA285" s="300"/>
      <c r="AB285" s="361"/>
      <c r="AC285" s="361"/>
      <c r="AD285" s="361"/>
      <c r="AE285" s="361"/>
      <c r="AF285" s="361"/>
      <c r="AG285" s="361"/>
      <c r="AH285" s="300"/>
      <c r="AI285" s="300"/>
      <c r="AJ285" s="300"/>
      <c r="AK285" s="300"/>
      <c r="AL285" s="300"/>
      <c r="AM285" s="300"/>
      <c r="AN285" s="300"/>
      <c r="AO285" s="300"/>
      <c r="AP285" s="300"/>
      <c r="AQ285" s="300"/>
      <c r="AR285" s="300"/>
      <c r="AS285" s="300"/>
    </row>
    <row r="286" spans="1:45" s="297" customFormat="1" ht="23.25" customHeight="1" x14ac:dyDescent="0.25">
      <c r="B286" s="450"/>
      <c r="C286" s="377"/>
      <c r="D286" s="377"/>
      <c r="E286" s="377"/>
      <c r="F286" s="377"/>
      <c r="G286" s="377"/>
      <c r="Z286" s="300"/>
      <c r="AA286" s="300"/>
      <c r="AB286" s="361"/>
      <c r="AC286" s="361"/>
      <c r="AD286" s="361"/>
      <c r="AE286" s="361"/>
      <c r="AF286" s="361"/>
      <c r="AG286" s="361"/>
      <c r="AH286" s="300"/>
      <c r="AI286" s="300"/>
      <c r="AJ286" s="300"/>
      <c r="AK286" s="300"/>
      <c r="AL286" s="300"/>
      <c r="AM286" s="300"/>
      <c r="AN286" s="300"/>
      <c r="AO286" s="300"/>
      <c r="AP286" s="300"/>
      <c r="AQ286" s="300"/>
      <c r="AR286" s="300"/>
      <c r="AS286" s="300"/>
    </row>
    <row r="287" spans="1:45" s="326" customFormat="1" ht="23.25" customHeight="1" x14ac:dyDescent="0.25">
      <c r="B287" s="451"/>
      <c r="C287" s="349"/>
      <c r="D287" s="349"/>
      <c r="E287" s="349"/>
      <c r="F287" s="349"/>
      <c r="G287" s="349"/>
      <c r="Z287" s="300"/>
      <c r="AA287" s="300"/>
      <c r="AB287" s="361"/>
      <c r="AC287" s="361"/>
      <c r="AD287" s="361"/>
      <c r="AE287" s="361"/>
      <c r="AF287" s="361"/>
      <c r="AG287" s="361"/>
      <c r="AH287" s="300"/>
      <c r="AI287" s="300"/>
      <c r="AJ287" s="300"/>
      <c r="AK287" s="300"/>
      <c r="AL287" s="300"/>
      <c r="AM287" s="300"/>
      <c r="AN287" s="300"/>
      <c r="AO287" s="300"/>
      <c r="AP287" s="300"/>
      <c r="AQ287" s="300"/>
      <c r="AR287" s="300"/>
      <c r="AS287" s="300"/>
    </row>
    <row r="288" spans="1:45" s="297" customFormat="1" ht="23.25" customHeight="1" x14ac:dyDescent="0.25">
      <c r="A288" s="326"/>
      <c r="B288" s="452"/>
      <c r="C288" s="346"/>
      <c r="D288" s="346"/>
      <c r="E288" s="346"/>
      <c r="F288" s="346"/>
      <c r="G288" s="346"/>
      <c r="Z288" s="300"/>
      <c r="AA288" s="300"/>
      <c r="AB288" s="361"/>
      <c r="AC288" s="361"/>
      <c r="AD288" s="361"/>
      <c r="AE288" s="361"/>
      <c r="AF288" s="361"/>
      <c r="AG288" s="361"/>
      <c r="AH288" s="300"/>
      <c r="AI288" s="300"/>
      <c r="AJ288" s="300"/>
      <c r="AK288" s="300"/>
      <c r="AL288" s="300"/>
      <c r="AM288" s="300"/>
      <c r="AN288" s="300"/>
      <c r="AO288" s="300"/>
      <c r="AP288" s="300"/>
      <c r="AQ288" s="300"/>
      <c r="AR288" s="300"/>
      <c r="AS288" s="300"/>
    </row>
    <row r="289" spans="1:45" s="297" customFormat="1" ht="23.25" customHeight="1" x14ac:dyDescent="0.25">
      <c r="B289" s="452"/>
      <c r="C289" s="320"/>
      <c r="D289" s="321"/>
      <c r="E289" s="322"/>
      <c r="F289" s="231"/>
      <c r="G289" s="52"/>
      <c r="Z289" s="300"/>
      <c r="AA289" s="300"/>
      <c r="AB289" s="361"/>
      <c r="AC289" s="361"/>
      <c r="AD289" s="361"/>
      <c r="AE289" s="361"/>
      <c r="AF289" s="361"/>
      <c r="AG289" s="361"/>
      <c r="AH289" s="300"/>
      <c r="AI289" s="300"/>
      <c r="AJ289" s="300"/>
      <c r="AK289" s="300"/>
      <c r="AL289" s="300"/>
      <c r="AM289" s="300"/>
      <c r="AN289" s="300"/>
      <c r="AO289" s="300"/>
      <c r="AP289" s="300"/>
      <c r="AQ289" s="300"/>
      <c r="AR289" s="300"/>
      <c r="AS289" s="300"/>
    </row>
    <row r="290" spans="1:45" s="297" customFormat="1" ht="23.25" customHeight="1" x14ac:dyDescent="0.25">
      <c r="B290" s="449"/>
      <c r="C290" s="371"/>
      <c r="D290" s="371"/>
      <c r="E290" s="371"/>
      <c r="F290" s="371"/>
      <c r="G290" s="193"/>
      <c r="Z290" s="300"/>
      <c r="AA290" s="300"/>
      <c r="AB290" s="361"/>
      <c r="AC290" s="361"/>
      <c r="AD290" s="361"/>
      <c r="AE290" s="361"/>
      <c r="AF290" s="361"/>
      <c r="AG290" s="361"/>
      <c r="AH290" s="300"/>
      <c r="AI290" s="300"/>
      <c r="AJ290" s="300"/>
      <c r="AK290" s="300"/>
      <c r="AL290" s="300"/>
      <c r="AM290" s="300"/>
      <c r="AN290" s="300"/>
      <c r="AO290" s="300"/>
      <c r="AP290" s="300"/>
      <c r="AQ290" s="300"/>
      <c r="AR290" s="300"/>
      <c r="AS290" s="300"/>
    </row>
    <row r="291" spans="1:45" s="297" customFormat="1" ht="23.25" customHeight="1" x14ac:dyDescent="0.25">
      <c r="B291" s="449"/>
      <c r="C291" s="371"/>
      <c r="D291" s="371"/>
      <c r="E291" s="371"/>
      <c r="F291" s="371"/>
      <c r="G291" s="193"/>
      <c r="Z291" s="300"/>
      <c r="AA291" s="300"/>
      <c r="AB291" s="361"/>
      <c r="AC291" s="361"/>
      <c r="AD291" s="361"/>
      <c r="AE291" s="361"/>
      <c r="AF291" s="361"/>
      <c r="AG291" s="361"/>
      <c r="AH291" s="300"/>
      <c r="AI291" s="300"/>
      <c r="AJ291" s="300"/>
      <c r="AK291" s="300"/>
      <c r="AL291" s="300"/>
      <c r="AM291" s="300"/>
      <c r="AN291" s="300"/>
      <c r="AO291" s="300"/>
      <c r="AP291" s="300"/>
      <c r="AQ291" s="300"/>
      <c r="AR291" s="300"/>
      <c r="AS291" s="300"/>
    </row>
    <row r="292" spans="1:45" s="297" customFormat="1" ht="23.25" customHeight="1" x14ac:dyDescent="0.25">
      <c r="B292" s="449"/>
      <c r="C292" s="371"/>
      <c r="D292" s="371"/>
      <c r="E292" s="371"/>
      <c r="F292" s="371"/>
      <c r="G292" s="193"/>
      <c r="Z292" s="300"/>
      <c r="AA292" s="300"/>
      <c r="AB292" s="361"/>
      <c r="AC292" s="361"/>
      <c r="AD292" s="361"/>
      <c r="AE292" s="361"/>
      <c r="AF292" s="361"/>
      <c r="AG292" s="361"/>
      <c r="AH292" s="300"/>
      <c r="AI292" s="300"/>
      <c r="AJ292" s="300"/>
      <c r="AK292" s="300"/>
      <c r="AL292" s="300"/>
      <c r="AM292" s="300"/>
      <c r="AN292" s="300"/>
      <c r="AO292" s="300"/>
      <c r="AP292" s="300"/>
      <c r="AQ292" s="300"/>
      <c r="AR292" s="300"/>
      <c r="AS292" s="300"/>
    </row>
    <row r="293" spans="1:45" s="297" customFormat="1" ht="23.25" customHeight="1" x14ac:dyDescent="0.25">
      <c r="B293" s="449"/>
      <c r="C293" s="371"/>
      <c r="D293" s="371"/>
      <c r="E293" s="371"/>
      <c r="F293" s="371"/>
      <c r="G293" s="193"/>
    </row>
    <row r="294" spans="1:45" s="297" customFormat="1" ht="23.25" customHeight="1" x14ac:dyDescent="0.25">
      <c r="B294" s="449"/>
      <c r="C294" s="371"/>
      <c r="D294" s="371"/>
      <c r="E294" s="371"/>
      <c r="F294" s="371"/>
      <c r="G294" s="193"/>
    </row>
    <row r="295" spans="1:45" s="297" customFormat="1" ht="23.25" customHeight="1" x14ac:dyDescent="0.25">
      <c r="B295" s="449"/>
      <c r="C295" s="371"/>
      <c r="D295" s="371"/>
      <c r="E295" s="371"/>
      <c r="F295" s="371"/>
      <c r="G295" s="193"/>
    </row>
    <row r="296" spans="1:45" s="297" customFormat="1" ht="23.25" customHeight="1" x14ac:dyDescent="0.25">
      <c r="B296" s="450"/>
      <c r="C296" s="371"/>
      <c r="D296" s="371"/>
      <c r="E296" s="371"/>
      <c r="F296" s="371"/>
      <c r="G296" s="371"/>
    </row>
    <row r="297" spans="1:45" s="330" customFormat="1" ht="22.5" customHeight="1" x14ac:dyDescent="0.25">
      <c r="B297" s="454"/>
      <c r="C297" s="329"/>
      <c r="D297" s="329"/>
      <c r="E297" s="329"/>
      <c r="F297" s="329"/>
      <c r="G297" s="329"/>
    </row>
    <row r="298" spans="1:45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45" s="297" customFormat="1" ht="23.25" customHeight="1" x14ac:dyDescent="0.25">
      <c r="A299" s="379"/>
      <c r="B299" s="440"/>
      <c r="C299" s="42"/>
      <c r="D299" s="42"/>
      <c r="E299" s="42"/>
      <c r="F299" s="42"/>
      <c r="G299" s="42"/>
      <c r="H299" s="380"/>
    </row>
    <row r="300" spans="1:45" ht="23.25" customHeight="1" x14ac:dyDescent="0.25">
      <c r="B300" s="369"/>
      <c r="C300" s="346"/>
      <c r="D300" s="346"/>
      <c r="E300" s="346"/>
      <c r="F300" s="346"/>
      <c r="G300" s="346"/>
    </row>
  </sheetData>
  <mergeCells count="42">
    <mergeCell ref="C6:G6"/>
    <mergeCell ref="C2:G2"/>
    <mergeCell ref="J2:O2"/>
    <mergeCell ref="C3:G3"/>
    <mergeCell ref="C4:G4"/>
    <mergeCell ref="J4:O5"/>
    <mergeCell ref="C89:G89"/>
    <mergeCell ref="J89:O90"/>
    <mergeCell ref="K8:N8"/>
    <mergeCell ref="K25:N25"/>
    <mergeCell ref="C42:G42"/>
    <mergeCell ref="C43:G43"/>
    <mergeCell ref="C44:G44"/>
    <mergeCell ref="J45:O45"/>
    <mergeCell ref="C46:G46"/>
    <mergeCell ref="J48:O50"/>
    <mergeCell ref="C87:G87"/>
    <mergeCell ref="J87:O87"/>
    <mergeCell ref="C88:G88"/>
    <mergeCell ref="C157:G157"/>
    <mergeCell ref="C91:G91"/>
    <mergeCell ref="K95:N95"/>
    <mergeCell ref="K110:N110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C158:G158"/>
    <mergeCell ref="J158:O158"/>
    <mergeCell ref="C160:G160"/>
    <mergeCell ref="J160:O162"/>
    <mergeCell ref="C198:G198"/>
    <mergeCell ref="J198:O198"/>
    <mergeCell ref="C199:G199"/>
    <mergeCell ref="C200:G200"/>
    <mergeCell ref="C202:G202"/>
    <mergeCell ref="C203:G203"/>
    <mergeCell ref="C259:G2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view="pageBreakPreview" topLeftCell="D1" zoomScale="80" zoomScaleNormal="100" zoomScaleSheetLayoutView="80" workbookViewId="0">
      <selection activeCell="F29" sqref="F29"/>
    </sheetView>
  </sheetViews>
  <sheetFormatPr defaultRowHeight="14.25" x14ac:dyDescent="0.2"/>
  <cols>
    <col min="1" max="1" width="18.42578125" style="39" customWidth="1"/>
    <col min="2" max="2" width="13.7109375" style="39" customWidth="1"/>
    <col min="3" max="3" width="13" style="39" customWidth="1"/>
    <col min="4" max="4" width="14.28515625" style="39" customWidth="1"/>
    <col min="5" max="5" width="14.140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38" customWidth="1"/>
    <col min="24" max="24" width="4.7109375" style="39" customWidth="1"/>
    <col min="25" max="16384" width="9.140625" style="39"/>
  </cols>
  <sheetData>
    <row r="1" spans="1:43" ht="22.5" customHeight="1" x14ac:dyDescent="0.25">
      <c r="A1" s="47" t="s">
        <v>224</v>
      </c>
      <c r="B1" s="518" t="s">
        <v>55</v>
      </c>
      <c r="C1" s="518"/>
      <c r="D1" s="518"/>
      <c r="E1" s="518"/>
      <c r="F1" s="518"/>
      <c r="G1" s="518"/>
      <c r="H1" s="518"/>
      <c r="I1" s="518"/>
      <c r="J1" s="518"/>
      <c r="K1" s="518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39"/>
    </row>
    <row r="2" spans="1:43" ht="36" customHeight="1" x14ac:dyDescent="0.25">
      <c r="A2" s="242"/>
      <c r="B2" s="457"/>
      <c r="C2" s="457"/>
      <c r="D2" s="457"/>
      <c r="E2" s="457"/>
      <c r="F2" s="457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39"/>
    </row>
    <row r="3" spans="1:43" ht="22.5" customHeight="1" x14ac:dyDescent="0.2">
      <c r="B3" s="524" t="s">
        <v>128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39"/>
    </row>
    <row r="4" spans="1:43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9"/>
    </row>
    <row r="5" spans="1:43" ht="22.5" customHeight="1" x14ac:dyDescent="0.2">
      <c r="A5" s="247"/>
      <c r="B5" s="525" t="str">
        <f>+[1]Copertina!D25</f>
        <v>Rilevazione al 2/7/2018</v>
      </c>
      <c r="C5" s="525"/>
      <c r="D5" s="525"/>
      <c r="E5" s="525"/>
      <c r="F5" s="525"/>
      <c r="G5" s="525"/>
      <c r="H5" s="525"/>
      <c r="I5" s="525"/>
      <c r="J5" s="525"/>
      <c r="K5" s="525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39"/>
    </row>
    <row r="6" spans="1:43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9"/>
    </row>
    <row r="7" spans="1:43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9"/>
    </row>
    <row r="8" spans="1:43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39"/>
    </row>
    <row r="9" spans="1:43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39"/>
    </row>
    <row r="10" spans="1:43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39"/>
    </row>
    <row r="11" spans="1:43" ht="22.5" customHeight="1" x14ac:dyDescent="0.2">
      <c r="A11" s="528"/>
      <c r="B11" s="256" t="s">
        <v>134</v>
      </c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39"/>
    </row>
    <row r="12" spans="1:43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39"/>
    </row>
    <row r="13" spans="1:43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39"/>
    </row>
    <row r="14" spans="1:43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22.5" customHeight="1" x14ac:dyDescent="0.2">
      <c r="A19" s="268" t="s">
        <v>137</v>
      </c>
      <c r="B19" s="271">
        <v>4699</v>
      </c>
      <c r="C19" s="272">
        <v>873</v>
      </c>
      <c r="D19" s="271">
        <v>4727</v>
      </c>
      <c r="E19" s="272">
        <v>1614</v>
      </c>
      <c r="F19" s="271">
        <v>1494</v>
      </c>
      <c r="G19" s="272">
        <v>702</v>
      </c>
      <c r="H19" s="271">
        <v>5448</v>
      </c>
      <c r="I19" s="272">
        <v>537</v>
      </c>
      <c r="J19" s="271">
        <v>16368</v>
      </c>
      <c r="K19" s="272">
        <v>959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ht="22.5" customHeight="1" x14ac:dyDescent="0.2">
      <c r="A20" s="268" t="s">
        <v>138</v>
      </c>
      <c r="B20" s="271">
        <v>4024</v>
      </c>
      <c r="C20" s="272">
        <v>891</v>
      </c>
      <c r="D20" s="271">
        <v>4744</v>
      </c>
      <c r="E20" s="272">
        <v>1561</v>
      </c>
      <c r="F20" s="271">
        <v>1557</v>
      </c>
      <c r="G20" s="272">
        <v>674</v>
      </c>
      <c r="H20" s="271">
        <v>4639</v>
      </c>
      <c r="I20" s="272">
        <v>542</v>
      </c>
      <c r="J20" s="271">
        <v>14964</v>
      </c>
      <c r="K20" s="272">
        <v>973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22.5" customHeight="1" x14ac:dyDescent="0.2">
      <c r="A21" s="268" t="s">
        <v>139</v>
      </c>
      <c r="B21" s="271">
        <v>4016</v>
      </c>
      <c r="C21" s="272">
        <v>940</v>
      </c>
      <c r="D21" s="271">
        <v>4258</v>
      </c>
      <c r="E21" s="272">
        <v>1628</v>
      </c>
      <c r="F21" s="271">
        <v>1256</v>
      </c>
      <c r="G21" s="272">
        <v>680</v>
      </c>
      <c r="H21" s="271">
        <v>4526</v>
      </c>
      <c r="I21" s="272">
        <v>546</v>
      </c>
      <c r="J21" s="271">
        <v>14056</v>
      </c>
      <c r="K21" s="272">
        <v>998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22.5" customHeight="1" x14ac:dyDescent="0.2">
      <c r="A22" s="268" t="s">
        <v>140</v>
      </c>
      <c r="B22" s="271">
        <v>4318</v>
      </c>
      <c r="C22" s="272">
        <v>984</v>
      </c>
      <c r="D22" s="271">
        <v>5074</v>
      </c>
      <c r="E22" s="272">
        <v>1664</v>
      </c>
      <c r="F22" s="271">
        <v>1550</v>
      </c>
      <c r="G22" s="272">
        <v>684</v>
      </c>
      <c r="H22" s="271">
        <v>4675</v>
      </c>
      <c r="I22" s="272">
        <v>557</v>
      </c>
      <c r="J22" s="271">
        <v>15617</v>
      </c>
      <c r="K22" s="272">
        <v>1047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s="280" customFormat="1" ht="22.5" customHeight="1" x14ac:dyDescent="0.2">
      <c r="A24" s="275" t="s">
        <v>141</v>
      </c>
      <c r="B24" s="276">
        <v>17057</v>
      </c>
      <c r="C24" s="277">
        <v>921</v>
      </c>
      <c r="D24" s="276">
        <v>18803</v>
      </c>
      <c r="E24" s="277">
        <v>1617</v>
      </c>
      <c r="F24" s="276">
        <v>5857</v>
      </c>
      <c r="G24" s="277">
        <v>685</v>
      </c>
      <c r="H24" s="276">
        <v>19288</v>
      </c>
      <c r="I24" s="277">
        <v>545</v>
      </c>
      <c r="J24" s="276">
        <v>61005</v>
      </c>
      <c r="K24" s="277">
        <v>994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3" ht="22.5" customHeight="1" x14ac:dyDescent="0.2">
      <c r="A29" s="268" t="s">
        <v>137</v>
      </c>
      <c r="B29" s="271">
        <v>3865</v>
      </c>
      <c r="C29" s="272">
        <v>1006</v>
      </c>
      <c r="D29" s="271">
        <v>4334</v>
      </c>
      <c r="E29" s="272">
        <v>1671</v>
      </c>
      <c r="F29" s="271">
        <v>1240</v>
      </c>
      <c r="G29" s="272">
        <v>701</v>
      </c>
      <c r="H29" s="271">
        <v>5232</v>
      </c>
      <c r="I29" s="272">
        <v>558</v>
      </c>
      <c r="J29" s="271">
        <v>14671</v>
      </c>
      <c r="K29" s="272">
        <v>1017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3" ht="22.5" customHeight="1" x14ac:dyDescent="0.2">
      <c r="A30" s="268" t="s">
        <v>138</v>
      </c>
      <c r="B30" s="271">
        <v>3278</v>
      </c>
      <c r="C30" s="272">
        <v>1061</v>
      </c>
      <c r="D30" s="271">
        <v>3227</v>
      </c>
      <c r="E30" s="272">
        <v>1732</v>
      </c>
      <c r="F30" s="271">
        <v>991</v>
      </c>
      <c r="G30" s="272">
        <v>662</v>
      </c>
      <c r="H30" s="271">
        <v>3933</v>
      </c>
      <c r="I30" s="272">
        <v>568</v>
      </c>
      <c r="J30" s="271">
        <v>11429</v>
      </c>
      <c r="K30" s="272">
        <v>1046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255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N33" s="38"/>
      <c r="O33" s="38"/>
      <c r="P33" s="38"/>
      <c r="Q33" s="38"/>
      <c r="R33" s="38"/>
      <c r="S33" s="38"/>
      <c r="T33" s="38"/>
      <c r="U33" s="267"/>
      <c r="V33" s="2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</row>
    <row r="34" spans="1:255" s="279" customFormat="1" ht="22.5" customHeight="1" x14ac:dyDescent="0.2">
      <c r="A34" s="282" t="s">
        <v>141</v>
      </c>
      <c r="B34" s="276">
        <v>7143</v>
      </c>
      <c r="C34" s="277">
        <v>1031</v>
      </c>
      <c r="D34" s="276">
        <v>7561</v>
      </c>
      <c r="E34" s="277">
        <v>1697</v>
      </c>
      <c r="F34" s="276">
        <v>2231</v>
      </c>
      <c r="G34" s="277">
        <v>683</v>
      </c>
      <c r="H34" s="276">
        <v>9165</v>
      </c>
      <c r="I34" s="277">
        <v>562</v>
      </c>
      <c r="J34" s="276">
        <v>26100</v>
      </c>
      <c r="K34" s="277">
        <v>1030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5" s="459" customFormat="1" ht="30.75" customHeight="1" x14ac:dyDescent="0.2">
      <c r="A35" s="522" t="s">
        <v>143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58"/>
      <c r="BB35" s="458"/>
      <c r="BC35" s="458"/>
      <c r="BD35" s="458"/>
      <c r="BE35" s="458"/>
      <c r="BF35" s="458"/>
      <c r="BG35" s="458"/>
      <c r="BH35" s="458"/>
      <c r="BI35" s="458"/>
      <c r="BJ35" s="458"/>
      <c r="BK35" s="458"/>
      <c r="BL35" s="458"/>
      <c r="BM35" s="458"/>
      <c r="BN35" s="458"/>
      <c r="BO35" s="458"/>
      <c r="BP35" s="458"/>
      <c r="BQ35" s="458"/>
      <c r="BR35" s="458"/>
      <c r="BS35" s="458"/>
      <c r="BT35" s="458"/>
      <c r="BU35" s="458"/>
      <c r="BV35" s="458"/>
      <c r="BW35" s="458"/>
      <c r="BX35" s="458"/>
      <c r="BY35" s="458"/>
      <c r="BZ35" s="458"/>
      <c r="CA35" s="458"/>
      <c r="CB35" s="458"/>
      <c r="CC35" s="458"/>
      <c r="CD35" s="458"/>
      <c r="CE35" s="458"/>
      <c r="CF35" s="458"/>
      <c r="CG35" s="458"/>
      <c r="CH35" s="458"/>
      <c r="CI35" s="458"/>
      <c r="CJ35" s="458"/>
      <c r="CK35" s="458"/>
      <c r="CL35" s="458"/>
      <c r="CM35" s="458"/>
      <c r="CN35" s="458"/>
      <c r="CO35" s="458"/>
      <c r="CP35" s="458"/>
      <c r="CQ35" s="458"/>
      <c r="CR35" s="458"/>
      <c r="CS35" s="458"/>
      <c r="CT35" s="458"/>
      <c r="CU35" s="458"/>
      <c r="CV35" s="458"/>
      <c r="CW35" s="458"/>
      <c r="CX35" s="458"/>
      <c r="CY35" s="458"/>
      <c r="CZ35" s="458"/>
      <c r="DA35" s="458"/>
      <c r="DB35" s="458"/>
      <c r="DC35" s="458"/>
      <c r="DD35" s="458"/>
      <c r="DE35" s="458"/>
      <c r="DF35" s="458"/>
      <c r="DG35" s="458"/>
      <c r="DH35" s="458"/>
      <c r="DI35" s="458"/>
      <c r="DJ35" s="458"/>
      <c r="DK35" s="458"/>
      <c r="DL35" s="458"/>
      <c r="DM35" s="458"/>
      <c r="DN35" s="458"/>
      <c r="DO35" s="458"/>
      <c r="DP35" s="458"/>
      <c r="DQ35" s="458"/>
      <c r="DR35" s="458"/>
      <c r="DS35" s="458"/>
      <c r="DT35" s="458"/>
      <c r="DU35" s="458"/>
      <c r="DV35" s="458"/>
      <c r="DW35" s="458"/>
      <c r="DX35" s="458"/>
      <c r="DY35" s="458"/>
      <c r="DZ35" s="458"/>
      <c r="EA35" s="458"/>
      <c r="EB35" s="458"/>
      <c r="EC35" s="458"/>
      <c r="ED35" s="458"/>
      <c r="EE35" s="458"/>
      <c r="EF35" s="458"/>
      <c r="EG35" s="458"/>
      <c r="EH35" s="458"/>
      <c r="EI35" s="458"/>
      <c r="EJ35" s="458"/>
      <c r="EK35" s="458"/>
      <c r="EL35" s="458"/>
      <c r="EM35" s="458"/>
      <c r="EN35" s="458"/>
      <c r="EO35" s="458"/>
      <c r="EP35" s="458"/>
      <c r="EQ35" s="458"/>
      <c r="ER35" s="458"/>
      <c r="ES35" s="458"/>
      <c r="ET35" s="458"/>
      <c r="EU35" s="458"/>
      <c r="EV35" s="458"/>
      <c r="EW35" s="458"/>
      <c r="EX35" s="458"/>
      <c r="EY35" s="458"/>
      <c r="EZ35" s="458"/>
      <c r="FA35" s="458"/>
      <c r="FB35" s="458"/>
      <c r="FC35" s="458"/>
      <c r="FD35" s="458"/>
      <c r="FE35" s="458"/>
      <c r="FF35" s="458"/>
      <c r="FG35" s="458"/>
      <c r="FH35" s="458"/>
      <c r="FI35" s="458"/>
      <c r="FJ35" s="458"/>
      <c r="FK35" s="458"/>
      <c r="FL35" s="458"/>
      <c r="FM35" s="458"/>
      <c r="FN35" s="458"/>
      <c r="FO35" s="458"/>
      <c r="FP35" s="458"/>
      <c r="FQ35" s="458"/>
      <c r="FR35" s="458"/>
      <c r="FS35" s="458"/>
      <c r="FT35" s="458"/>
      <c r="FU35" s="458"/>
      <c r="FV35" s="458"/>
      <c r="FW35" s="458"/>
      <c r="FX35" s="458"/>
      <c r="FY35" s="458"/>
      <c r="FZ35" s="458"/>
      <c r="GA35" s="458"/>
      <c r="GB35" s="458"/>
      <c r="GC35" s="458"/>
      <c r="GD35" s="458"/>
      <c r="GE35" s="458"/>
      <c r="GF35" s="458"/>
      <c r="GG35" s="458"/>
      <c r="GH35" s="458"/>
      <c r="GI35" s="458"/>
      <c r="GJ35" s="458"/>
      <c r="GK35" s="458"/>
      <c r="GL35" s="458"/>
      <c r="GM35" s="458"/>
      <c r="GN35" s="458"/>
      <c r="GO35" s="458"/>
      <c r="GP35" s="458"/>
      <c r="GQ35" s="458"/>
      <c r="GR35" s="458"/>
      <c r="GS35" s="458"/>
      <c r="GT35" s="458"/>
      <c r="GU35" s="458"/>
      <c r="GV35" s="458"/>
      <c r="GW35" s="458"/>
      <c r="GX35" s="458"/>
      <c r="GY35" s="458"/>
      <c r="GZ35" s="458"/>
      <c r="HA35" s="458"/>
      <c r="HB35" s="458"/>
      <c r="HC35" s="458"/>
      <c r="HD35" s="458"/>
      <c r="HE35" s="458"/>
      <c r="HF35" s="458"/>
      <c r="HG35" s="458"/>
      <c r="HH35" s="458"/>
      <c r="HI35" s="458"/>
      <c r="HJ35" s="458"/>
      <c r="HK35" s="458"/>
      <c r="HL35" s="458"/>
      <c r="HM35" s="458"/>
      <c r="HN35" s="458"/>
      <c r="HO35" s="458"/>
      <c r="HP35" s="458"/>
      <c r="HQ35" s="458"/>
      <c r="HR35" s="458"/>
      <c r="HS35" s="458"/>
      <c r="HT35" s="458"/>
      <c r="HU35" s="458"/>
      <c r="HV35" s="458"/>
      <c r="HW35" s="458"/>
      <c r="HX35" s="458"/>
      <c r="HY35" s="458"/>
      <c r="HZ35" s="458"/>
      <c r="IA35" s="458"/>
      <c r="IB35" s="458"/>
      <c r="IC35" s="458"/>
      <c r="ID35" s="458"/>
      <c r="IE35" s="458"/>
      <c r="IF35" s="458"/>
      <c r="IG35" s="458"/>
      <c r="IH35" s="458"/>
      <c r="II35" s="458"/>
      <c r="IJ35" s="458"/>
      <c r="IK35" s="458"/>
      <c r="IL35" s="458"/>
      <c r="IM35" s="458"/>
      <c r="IN35" s="458"/>
      <c r="IO35" s="458"/>
      <c r="IP35" s="458"/>
      <c r="IQ35" s="458"/>
      <c r="IR35" s="458"/>
      <c r="IS35" s="458"/>
      <c r="IT35" s="458"/>
      <c r="IU35" s="458"/>
    </row>
    <row r="36" spans="1:255" ht="22.5" customHeight="1" x14ac:dyDescent="0.2">
      <c r="A36" s="284" t="s">
        <v>144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1:255" ht="22.5" customHeight="1" x14ac:dyDescent="0.2">
      <c r="Y37" s="60"/>
    </row>
    <row r="44" spans="1:255" ht="13.5" customHeight="1" x14ac:dyDescent="0.2"/>
    <row r="47" spans="1:255" x14ac:dyDescent="0.2">
      <c r="I47" s="285"/>
    </row>
    <row r="51" spans="1:23" x14ac:dyDescent="0.2">
      <c r="I51" s="285"/>
      <c r="W51" s="39"/>
    </row>
    <row r="52" spans="1:23" x14ac:dyDescent="0.2">
      <c r="I52" s="285"/>
      <c r="W52" s="39"/>
    </row>
    <row r="53" spans="1:23" x14ac:dyDescent="0.2">
      <c r="I53" s="285"/>
      <c r="W53" s="39"/>
    </row>
    <row r="57" spans="1:23" x14ac:dyDescent="0.2">
      <c r="W57" s="39"/>
    </row>
    <row r="59" spans="1:23" x14ac:dyDescent="0.2">
      <c r="I59" s="285"/>
      <c r="W59" s="39"/>
    </row>
    <row r="60" spans="1:23" x14ac:dyDescent="0.2">
      <c r="I60" s="285"/>
      <c r="W60" s="39"/>
    </row>
    <row r="61" spans="1:23" x14ac:dyDescent="0.2">
      <c r="I61" s="285"/>
      <c r="W61" s="39"/>
    </row>
    <row r="62" spans="1:23" x14ac:dyDescent="0.2">
      <c r="A62" s="286"/>
      <c r="B62" s="286"/>
      <c r="C62" s="286"/>
      <c r="D62" s="286"/>
      <c r="E62" s="286"/>
      <c r="I62" s="285"/>
      <c r="W62" s="39"/>
    </row>
    <row r="63" spans="1:23" x14ac:dyDescent="0.2">
      <c r="I63" s="285"/>
      <c r="W63" s="39"/>
    </row>
    <row r="64" spans="1:23" x14ac:dyDescent="0.2">
      <c r="I64" s="285"/>
      <c r="W64" s="39"/>
    </row>
    <row r="65" spans="9:23" x14ac:dyDescent="0.2">
      <c r="I65" s="285"/>
      <c r="W65" s="39"/>
    </row>
    <row r="70" spans="9:23" x14ac:dyDescent="0.2">
      <c r="I70" s="285"/>
      <c r="W70" s="39"/>
    </row>
    <row r="71" spans="9:23" x14ac:dyDescent="0.2">
      <c r="I71" s="285"/>
      <c r="W71" s="39"/>
    </row>
    <row r="72" spans="9:23" x14ac:dyDescent="0.2">
      <c r="I72" s="285"/>
      <c r="W72" s="39"/>
    </row>
    <row r="73" spans="9:23" x14ac:dyDescent="0.2">
      <c r="I73" s="285"/>
      <c r="W73" s="39"/>
    </row>
    <row r="74" spans="9:23" x14ac:dyDescent="0.2">
      <c r="I74" s="285"/>
      <c r="W74" s="39"/>
    </row>
    <row r="75" spans="9:23" x14ac:dyDescent="0.2">
      <c r="I75" s="285"/>
      <c r="W75" s="39"/>
    </row>
    <row r="76" spans="9:23" x14ac:dyDescent="0.2">
      <c r="I76" s="285"/>
      <c r="W76" s="39"/>
    </row>
    <row r="81" spans="9:23" x14ac:dyDescent="0.2">
      <c r="I81" s="285"/>
      <c r="W81" s="39"/>
    </row>
    <row r="82" spans="9:23" x14ac:dyDescent="0.2">
      <c r="I82" s="285"/>
      <c r="W82" s="39"/>
    </row>
    <row r="83" spans="9:23" x14ac:dyDescent="0.2">
      <c r="I83" s="285"/>
      <c r="W83" s="39"/>
    </row>
    <row r="84" spans="9:23" x14ac:dyDescent="0.2">
      <c r="I84" s="285"/>
      <c r="W84" s="39"/>
    </row>
    <row r="85" spans="9:23" x14ac:dyDescent="0.2">
      <c r="I85" s="285"/>
      <c r="W85" s="39"/>
    </row>
    <row r="86" spans="9:23" x14ac:dyDescent="0.2">
      <c r="I86" s="285"/>
      <c r="W86" s="39"/>
    </row>
    <row r="87" spans="9:23" x14ac:dyDescent="0.2">
      <c r="I87" s="285"/>
      <c r="W87" s="39"/>
    </row>
    <row r="93" spans="9:23" x14ac:dyDescent="0.2">
      <c r="I93" s="285"/>
      <c r="W93" s="39"/>
    </row>
    <row r="94" spans="9:23" x14ac:dyDescent="0.2">
      <c r="I94" s="285"/>
      <c r="W94" s="39"/>
    </row>
    <row r="95" spans="9:23" x14ac:dyDescent="0.2">
      <c r="I95" s="285"/>
      <c r="W95" s="39"/>
    </row>
    <row r="96" spans="9:23" x14ac:dyDescent="0.2">
      <c r="I96" s="285"/>
      <c r="W96" s="39"/>
    </row>
    <row r="97" spans="9:23" x14ac:dyDescent="0.2">
      <c r="I97" s="285"/>
      <c r="W97" s="39"/>
    </row>
    <row r="98" spans="9:23" x14ac:dyDescent="0.2">
      <c r="I98" s="285"/>
      <c r="W98" s="39"/>
    </row>
    <row r="99" spans="9:23" x14ac:dyDescent="0.2">
      <c r="I99" s="285"/>
      <c r="W99" s="39"/>
    </row>
    <row r="101" spans="9:23" x14ac:dyDescent="0.2">
      <c r="W101" s="39"/>
    </row>
    <row r="105" spans="9:23" x14ac:dyDescent="0.2">
      <c r="I105" s="285"/>
      <c r="W105" s="39"/>
    </row>
    <row r="106" spans="9:23" x14ac:dyDescent="0.2">
      <c r="I106" s="285"/>
      <c r="W106" s="39"/>
    </row>
    <row r="107" spans="9:23" x14ac:dyDescent="0.2">
      <c r="I107" s="285"/>
      <c r="W107" s="39"/>
    </row>
    <row r="108" spans="9:23" x14ac:dyDescent="0.2">
      <c r="I108" s="285"/>
      <c r="W108" s="39"/>
    </row>
    <row r="109" spans="9:23" x14ac:dyDescent="0.2">
      <c r="I109" s="285"/>
      <c r="W109" s="39"/>
    </row>
    <row r="110" spans="9:23" x14ac:dyDescent="0.2">
      <c r="I110" s="285"/>
      <c r="W110" s="39"/>
    </row>
    <row r="111" spans="9:23" x14ac:dyDescent="0.2">
      <c r="I111" s="285"/>
      <c r="W111" s="39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H300"/>
  <sheetViews>
    <sheetView showGridLines="0" view="pageBreakPreview" topLeftCell="A92" zoomScale="80" zoomScaleNormal="100" zoomScaleSheetLayoutView="80" workbookViewId="0">
      <selection activeCell="G110" sqref="C110:G110"/>
    </sheetView>
  </sheetViews>
  <sheetFormatPr defaultColWidth="20.42578125" defaultRowHeight="18" x14ac:dyDescent="0.25"/>
  <cols>
    <col min="1" max="1" width="2.42578125" style="297" customWidth="1"/>
    <col min="2" max="2" width="25.85546875" style="238" customWidth="1"/>
    <col min="3" max="7" width="21.5703125" style="238" customWidth="1"/>
    <col min="8" max="8" width="2.42578125" style="297" customWidth="1"/>
    <col min="9" max="9" width="1.140625" style="300" customWidth="1"/>
    <col min="10" max="10" width="20.42578125" style="300"/>
    <col min="11" max="11" width="15.28515625" style="300" customWidth="1"/>
    <col min="12" max="12" width="16" style="300" customWidth="1"/>
    <col min="13" max="13" width="16.42578125" style="300" customWidth="1"/>
    <col min="14" max="14" width="16.7109375" style="300" customWidth="1"/>
    <col min="15" max="27" width="17" style="300" customWidth="1"/>
    <col min="28" max="28" width="39.42578125" style="300" customWidth="1"/>
    <col min="29" max="16384" width="20.42578125" style="300"/>
  </cols>
  <sheetData>
    <row r="1" spans="1:34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34" s="291" customFormat="1" ht="36" customHeight="1" x14ac:dyDescent="0.25">
      <c r="A2" s="287"/>
      <c r="B2" s="47" t="s">
        <v>225</v>
      </c>
      <c r="C2" s="518" t="s">
        <v>55</v>
      </c>
      <c r="D2" s="518"/>
      <c r="E2" s="518"/>
      <c r="F2" s="518"/>
      <c r="G2" s="518"/>
      <c r="H2" s="290"/>
      <c r="J2" s="518" t="str">
        <f>+C2</f>
        <v>COMMERCIANTI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</row>
    <row r="3" spans="1:34" s="291" customFormat="1" ht="12.75" customHeight="1" x14ac:dyDescent="0.25">
      <c r="A3" s="293"/>
      <c r="B3" s="238"/>
      <c r="C3" s="542"/>
      <c r="D3" s="542"/>
      <c r="E3" s="542"/>
      <c r="F3" s="542"/>
      <c r="G3" s="542"/>
      <c r="H3" s="290"/>
    </row>
    <row r="4" spans="1:34" s="291" customFormat="1" ht="44.25" customHeight="1" x14ac:dyDescent="0.2">
      <c r="A4" s="293"/>
      <c r="C4" s="534" t="s">
        <v>147</v>
      </c>
      <c r="D4" s="534"/>
      <c r="E4" s="534"/>
      <c r="F4" s="534"/>
      <c r="G4" s="534"/>
      <c r="H4" s="290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</row>
    <row r="5" spans="1:34" s="291" customFormat="1" ht="19.5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34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  <c r="AB6" s="465"/>
      <c r="AC6" s="465"/>
      <c r="AD6" s="465"/>
      <c r="AE6" s="465"/>
      <c r="AF6" s="465"/>
      <c r="AG6" s="465"/>
      <c r="AH6" s="465"/>
    </row>
    <row r="7" spans="1:34" ht="6" customHeight="1" x14ac:dyDescent="0.25">
      <c r="B7" s="47"/>
      <c r="C7" s="289"/>
      <c r="D7" s="298"/>
      <c r="E7" s="299"/>
      <c r="F7" s="288"/>
      <c r="G7" s="48"/>
      <c r="AB7" s="309"/>
      <c r="AC7" s="309"/>
      <c r="AD7" s="309"/>
      <c r="AE7" s="309"/>
      <c r="AF7" s="309"/>
      <c r="AG7" s="309"/>
      <c r="AH7" s="309"/>
    </row>
    <row r="8" spans="1:34" x14ac:dyDescent="0.25">
      <c r="C8" s="48"/>
      <c r="D8" s="298"/>
      <c r="E8" s="48"/>
      <c r="F8" s="48"/>
      <c r="G8" s="48"/>
      <c r="K8" s="543" t="str">
        <f>+D29</f>
        <v>Decorrenti gennaio-giugno 2018</v>
      </c>
      <c r="L8" s="543"/>
      <c r="M8" s="543"/>
      <c r="N8" s="543"/>
      <c r="AB8" s="309"/>
      <c r="AC8" s="309"/>
      <c r="AD8" s="309"/>
      <c r="AE8" s="309"/>
      <c r="AF8" s="309"/>
      <c r="AG8" s="309"/>
      <c r="AH8" s="309"/>
    </row>
    <row r="9" spans="1:34" x14ac:dyDescent="0.25">
      <c r="B9" s="302"/>
      <c r="C9" s="303"/>
      <c r="D9" s="304"/>
      <c r="E9" s="304"/>
      <c r="F9" s="304"/>
      <c r="G9" s="305"/>
      <c r="AB9" s="309"/>
      <c r="AC9" s="309"/>
      <c r="AD9" s="309"/>
      <c r="AE9" s="309"/>
      <c r="AF9" s="309"/>
      <c r="AG9" s="309"/>
      <c r="AH9" s="309"/>
    </row>
    <row r="10" spans="1:34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  <c r="AB10" s="309"/>
      <c r="AC10" s="310" t="s">
        <v>150</v>
      </c>
      <c r="AD10" s="311" t="s">
        <v>151</v>
      </c>
      <c r="AE10" s="310" t="s">
        <v>93</v>
      </c>
      <c r="AF10" s="310" t="s">
        <v>94</v>
      </c>
      <c r="AG10" s="312" t="s">
        <v>152</v>
      </c>
      <c r="AH10" s="309"/>
    </row>
    <row r="11" spans="1:34" ht="15" customHeight="1" x14ac:dyDescent="0.25">
      <c r="B11" s="313" t="s">
        <v>153</v>
      </c>
      <c r="C11" s="314" t="s">
        <v>154</v>
      </c>
      <c r="D11" s="315"/>
      <c r="E11" s="315"/>
      <c r="F11" s="315"/>
      <c r="G11" s="316"/>
      <c r="AB11" s="317"/>
      <c r="AC11" s="317"/>
      <c r="AD11" s="317" t="str">
        <f t="shared" ref="AD11:AG18" si="0">+D21</f>
        <v>di cui: Decorrenti gennaio-giugno 2017</v>
      </c>
      <c r="AE11" s="317"/>
      <c r="AF11" s="317"/>
      <c r="AG11" s="317"/>
      <c r="AH11" s="309"/>
    </row>
    <row r="12" spans="1:34" ht="15" customHeight="1" x14ac:dyDescent="0.25">
      <c r="B12" s="318"/>
      <c r="C12" s="231"/>
      <c r="E12" s="231"/>
      <c r="F12" s="231"/>
      <c r="G12" s="319"/>
      <c r="AB12" s="317" t="str">
        <f t="shared" ref="AB12:AC18" si="1">+B22</f>
        <v>fino a 54</v>
      </c>
      <c r="AC12" s="317">
        <f t="shared" si="1"/>
        <v>0</v>
      </c>
      <c r="AD12" s="317">
        <f t="shared" si="0"/>
        <v>1</v>
      </c>
      <c r="AE12" s="317">
        <f t="shared" si="0"/>
        <v>1275</v>
      </c>
      <c r="AF12" s="317">
        <f t="shared" si="0"/>
        <v>780</v>
      </c>
      <c r="AG12" s="317">
        <f t="shared" si="0"/>
        <v>2056</v>
      </c>
      <c r="AH12" s="309"/>
    </row>
    <row r="13" spans="1:34" ht="22.5" customHeight="1" x14ac:dyDescent="0.25">
      <c r="C13" s="320"/>
      <c r="D13" s="321" t="str">
        <f>+fpld_tot!D13</f>
        <v>Decorrenti 2017</v>
      </c>
      <c r="E13" s="322"/>
      <c r="F13" s="231"/>
      <c r="G13" s="52"/>
      <c r="AB13" s="317" t="str">
        <f t="shared" si="1"/>
        <v>55-59</v>
      </c>
      <c r="AC13" s="317">
        <f t="shared" si="1"/>
        <v>0</v>
      </c>
      <c r="AD13" s="317">
        <f t="shared" si="0"/>
        <v>2530</v>
      </c>
      <c r="AE13" s="317">
        <f t="shared" si="0"/>
        <v>875</v>
      </c>
      <c r="AF13" s="317">
        <f t="shared" si="0"/>
        <v>526</v>
      </c>
      <c r="AG13" s="317">
        <f t="shared" si="0"/>
        <v>3931</v>
      </c>
      <c r="AH13" s="309"/>
    </row>
    <row r="14" spans="1:34" ht="22.5" customHeight="1" x14ac:dyDescent="0.25">
      <c r="B14" s="323" t="s">
        <v>156</v>
      </c>
      <c r="C14" s="324">
        <v>0</v>
      </c>
      <c r="D14" s="324">
        <v>4</v>
      </c>
      <c r="E14" s="324">
        <v>2384</v>
      </c>
      <c r="F14" s="324">
        <v>1523</v>
      </c>
      <c r="G14" s="325">
        <v>3911</v>
      </c>
      <c r="AB14" s="317" t="str">
        <f t="shared" si="1"/>
        <v>60-64</v>
      </c>
      <c r="AC14" s="317">
        <f t="shared" si="1"/>
        <v>1695</v>
      </c>
      <c r="AD14" s="317">
        <f t="shared" si="0"/>
        <v>6203</v>
      </c>
      <c r="AE14" s="317">
        <f t="shared" si="0"/>
        <v>813</v>
      </c>
      <c r="AF14" s="317">
        <f t="shared" si="0"/>
        <v>848</v>
      </c>
      <c r="AG14" s="317">
        <f t="shared" si="0"/>
        <v>9559</v>
      </c>
      <c r="AH14" s="309"/>
    </row>
    <row r="15" spans="1:34" ht="22.5" customHeight="1" x14ac:dyDescent="0.25">
      <c r="B15" s="323" t="s">
        <v>157</v>
      </c>
      <c r="C15" s="324">
        <v>0</v>
      </c>
      <c r="D15" s="324">
        <v>4840</v>
      </c>
      <c r="E15" s="324">
        <v>1700</v>
      </c>
      <c r="F15" s="324">
        <v>1020</v>
      </c>
      <c r="G15" s="325">
        <v>7560</v>
      </c>
      <c r="AB15" s="317" t="str">
        <f t="shared" si="1"/>
        <v>65-67</v>
      </c>
      <c r="AC15" s="317">
        <f t="shared" si="1"/>
        <v>6528</v>
      </c>
      <c r="AD15" s="317">
        <f t="shared" si="0"/>
        <v>737</v>
      </c>
      <c r="AE15" s="317">
        <f t="shared" si="0"/>
        <v>78</v>
      </c>
      <c r="AF15" s="317">
        <f t="shared" si="0"/>
        <v>667</v>
      </c>
      <c r="AG15" s="317">
        <f t="shared" si="0"/>
        <v>8010</v>
      </c>
      <c r="AH15" s="309"/>
    </row>
    <row r="16" spans="1:34" ht="22.5" customHeight="1" x14ac:dyDescent="0.25">
      <c r="B16" s="323" t="s">
        <v>158</v>
      </c>
      <c r="C16" s="324">
        <v>2027</v>
      </c>
      <c r="D16" s="324">
        <v>12395</v>
      </c>
      <c r="E16" s="324">
        <v>1551</v>
      </c>
      <c r="F16" s="324">
        <v>1597</v>
      </c>
      <c r="G16" s="325">
        <v>17570</v>
      </c>
      <c r="AB16" s="317" t="str">
        <f t="shared" si="1"/>
        <v>68 e oltre</v>
      </c>
      <c r="AC16" s="317">
        <f t="shared" si="1"/>
        <v>500</v>
      </c>
      <c r="AD16" s="317">
        <f t="shared" si="0"/>
        <v>0</v>
      </c>
      <c r="AE16" s="317">
        <f t="shared" si="0"/>
        <v>10</v>
      </c>
      <c r="AF16" s="317">
        <f t="shared" si="0"/>
        <v>7266</v>
      </c>
      <c r="AG16" s="317">
        <f t="shared" si="0"/>
        <v>7776</v>
      </c>
      <c r="AH16" s="309"/>
    </row>
    <row r="17" spans="1:34" ht="22.5" customHeight="1" x14ac:dyDescent="0.25">
      <c r="B17" s="323" t="s">
        <v>159</v>
      </c>
      <c r="C17" s="324">
        <v>14131</v>
      </c>
      <c r="D17" s="324">
        <v>1564</v>
      </c>
      <c r="E17" s="324">
        <v>195</v>
      </c>
      <c r="F17" s="324">
        <v>1285</v>
      </c>
      <c r="G17" s="325">
        <v>17175</v>
      </c>
      <c r="AB17" s="317" t="str">
        <f t="shared" si="1"/>
        <v>Totale</v>
      </c>
      <c r="AC17" s="317">
        <f t="shared" si="1"/>
        <v>8723</v>
      </c>
      <c r="AD17" s="317">
        <f t="shared" si="0"/>
        <v>9471</v>
      </c>
      <c r="AE17" s="317">
        <f t="shared" si="0"/>
        <v>3051</v>
      </c>
      <c r="AF17" s="317">
        <f t="shared" si="0"/>
        <v>10087</v>
      </c>
      <c r="AG17" s="317">
        <f t="shared" si="0"/>
        <v>31332</v>
      </c>
      <c r="AH17" s="309"/>
    </row>
    <row r="18" spans="1:34" ht="22.5" customHeight="1" x14ac:dyDescent="0.25">
      <c r="B18" s="323" t="s">
        <v>160</v>
      </c>
      <c r="C18" s="324">
        <v>899</v>
      </c>
      <c r="D18" s="324">
        <v>0</v>
      </c>
      <c r="E18" s="324">
        <v>27</v>
      </c>
      <c r="F18" s="324">
        <v>13863</v>
      </c>
      <c r="G18" s="120">
        <v>14789</v>
      </c>
      <c r="AB18" s="317" t="str">
        <f t="shared" si="1"/>
        <v>Età media alla dec.</v>
      </c>
      <c r="AC18" s="317">
        <f t="shared" si="1"/>
        <v>66.41</v>
      </c>
      <c r="AD18" s="317">
        <f t="shared" si="0"/>
        <v>61.69</v>
      </c>
      <c r="AE18" s="317">
        <f t="shared" si="0"/>
        <v>55.24</v>
      </c>
      <c r="AF18" s="317">
        <f t="shared" si="0"/>
        <v>72.790000000000006</v>
      </c>
      <c r="AG18" s="317">
        <f t="shared" si="0"/>
        <v>65.95</v>
      </c>
      <c r="AH18" s="309"/>
    </row>
    <row r="19" spans="1:34" s="331" customFormat="1" ht="22.5" customHeight="1" x14ac:dyDescent="0.25">
      <c r="A19" s="326"/>
      <c r="B19" s="327" t="s">
        <v>95</v>
      </c>
      <c r="C19" s="328">
        <v>17057</v>
      </c>
      <c r="D19" s="328">
        <v>18803</v>
      </c>
      <c r="E19" s="328">
        <v>5857</v>
      </c>
      <c r="F19" s="328">
        <v>19288</v>
      </c>
      <c r="G19" s="329">
        <v>61005</v>
      </c>
      <c r="H19" s="330"/>
      <c r="AB19" s="460"/>
      <c r="AC19" s="317"/>
      <c r="AD19" s="317"/>
      <c r="AE19" s="317"/>
      <c r="AF19" s="317"/>
      <c r="AG19" s="317"/>
      <c r="AH19" s="460"/>
    </row>
    <row r="20" spans="1:34" s="338" customFormat="1" ht="25.5" customHeight="1" x14ac:dyDescent="0.2">
      <c r="A20" s="333"/>
      <c r="B20" s="334" t="s">
        <v>161</v>
      </c>
      <c r="C20" s="335">
        <v>66.59</v>
      </c>
      <c r="D20" s="336">
        <v>61.73</v>
      </c>
      <c r="E20" s="336">
        <v>55.39</v>
      </c>
      <c r="F20" s="336">
        <v>72.709999999999994</v>
      </c>
      <c r="G20" s="337">
        <v>65.95</v>
      </c>
      <c r="H20" s="33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462"/>
      <c r="AC20" s="462"/>
      <c r="AD20" s="462"/>
      <c r="AE20" s="462"/>
      <c r="AF20" s="462"/>
      <c r="AG20" s="462"/>
      <c r="AH20" s="462"/>
    </row>
    <row r="21" spans="1:34" s="332" customFormat="1" ht="25.5" customHeight="1" x14ac:dyDescent="0.25">
      <c r="A21" s="340"/>
      <c r="B21" s="341"/>
      <c r="C21" s="120"/>
      <c r="D21" s="342" t="str">
        <f>+fpld_tot!D21</f>
        <v>di cui: Decorrenti gennaio-giugno 2017</v>
      </c>
      <c r="E21" s="120"/>
      <c r="F21" s="120"/>
      <c r="G21" s="120"/>
      <c r="H21" s="340"/>
      <c r="AB21" s="317"/>
      <c r="AC21" s="317"/>
      <c r="AD21" s="317"/>
      <c r="AE21" s="317"/>
      <c r="AF21" s="317"/>
      <c r="AG21" s="317"/>
      <c r="AH21" s="317"/>
    </row>
    <row r="22" spans="1:34" s="347" customFormat="1" ht="25.5" customHeight="1" x14ac:dyDescent="0.25">
      <c r="A22" s="343"/>
      <c r="B22" s="344" t="s">
        <v>156</v>
      </c>
      <c r="C22" s="345">
        <v>0</v>
      </c>
      <c r="D22" s="345">
        <v>1</v>
      </c>
      <c r="E22" s="345">
        <v>1275</v>
      </c>
      <c r="F22" s="345">
        <v>780</v>
      </c>
      <c r="G22" s="346">
        <v>2056</v>
      </c>
      <c r="H22" s="343"/>
      <c r="AB22" s="463"/>
      <c r="AC22" s="463"/>
      <c r="AD22" s="463"/>
      <c r="AE22" s="463"/>
      <c r="AF22" s="463"/>
      <c r="AG22" s="463"/>
      <c r="AH22" s="463"/>
    </row>
    <row r="23" spans="1:34" s="347" customFormat="1" ht="25.5" customHeight="1" x14ac:dyDescent="0.25">
      <c r="A23" s="343"/>
      <c r="B23" s="344" t="s">
        <v>157</v>
      </c>
      <c r="C23" s="345">
        <v>0</v>
      </c>
      <c r="D23" s="345">
        <v>2530</v>
      </c>
      <c r="E23" s="345">
        <v>875</v>
      </c>
      <c r="F23" s="345">
        <v>526</v>
      </c>
      <c r="G23" s="346">
        <v>3931</v>
      </c>
      <c r="H23" s="343"/>
    </row>
    <row r="24" spans="1:34" s="347" customFormat="1" ht="25.5" customHeight="1" x14ac:dyDescent="0.25">
      <c r="A24" s="343"/>
      <c r="B24" s="344" t="s">
        <v>158</v>
      </c>
      <c r="C24" s="345">
        <v>1695</v>
      </c>
      <c r="D24" s="345">
        <v>6203</v>
      </c>
      <c r="E24" s="345">
        <v>813</v>
      </c>
      <c r="F24" s="345">
        <v>848</v>
      </c>
      <c r="G24" s="120">
        <v>9559</v>
      </c>
      <c r="H24" s="343"/>
    </row>
    <row r="25" spans="1:34" s="347" customFormat="1" ht="25.5" customHeight="1" x14ac:dyDescent="0.25">
      <c r="A25" s="343"/>
      <c r="B25" s="344" t="s">
        <v>159</v>
      </c>
      <c r="C25" s="345">
        <v>6528</v>
      </c>
      <c r="D25" s="345">
        <v>737</v>
      </c>
      <c r="E25" s="345">
        <v>78</v>
      </c>
      <c r="F25" s="345">
        <v>667</v>
      </c>
      <c r="G25" s="120">
        <v>8010</v>
      </c>
      <c r="H25" s="343"/>
      <c r="K25" s="543" t="str">
        <f>MID(D21,9,45)</f>
        <v>Decorrenti gennaio-giugno 2017</v>
      </c>
      <c r="L25" s="543"/>
      <c r="M25" s="543"/>
      <c r="N25" s="543"/>
    </row>
    <row r="26" spans="1:34" s="347" customFormat="1" ht="25.5" customHeight="1" x14ac:dyDescent="0.25">
      <c r="A26" s="343"/>
      <c r="B26" s="344" t="s">
        <v>160</v>
      </c>
      <c r="C26" s="345">
        <v>500</v>
      </c>
      <c r="D26" s="345">
        <v>0</v>
      </c>
      <c r="E26" s="345">
        <v>10</v>
      </c>
      <c r="F26" s="345">
        <v>7266</v>
      </c>
      <c r="G26" s="120">
        <v>7776</v>
      </c>
      <c r="H26" s="343"/>
    </row>
    <row r="27" spans="1:34" s="350" customFormat="1" ht="25.5" customHeight="1" x14ac:dyDescent="0.25">
      <c r="A27" s="326"/>
      <c r="B27" s="327" t="s">
        <v>95</v>
      </c>
      <c r="C27" s="348">
        <v>8723</v>
      </c>
      <c r="D27" s="348">
        <v>9471</v>
      </c>
      <c r="E27" s="348">
        <v>3051</v>
      </c>
      <c r="F27" s="348">
        <v>10087</v>
      </c>
      <c r="G27" s="349">
        <v>31332</v>
      </c>
      <c r="H27" s="326"/>
    </row>
    <row r="28" spans="1:34" s="338" customFormat="1" ht="25.5" customHeight="1" x14ac:dyDescent="0.2">
      <c r="A28" s="351"/>
      <c r="B28" s="334" t="s">
        <v>161</v>
      </c>
      <c r="C28" s="335">
        <v>66.41</v>
      </c>
      <c r="D28" s="336">
        <v>61.69</v>
      </c>
      <c r="E28" s="336">
        <v>55.24</v>
      </c>
      <c r="F28" s="336">
        <v>72.790000000000006</v>
      </c>
      <c r="G28" s="337">
        <v>65.95</v>
      </c>
      <c r="H28" s="333"/>
    </row>
    <row r="29" spans="1:34" ht="25.5" customHeight="1" x14ac:dyDescent="0.25">
      <c r="C29" s="352"/>
      <c r="D29" s="321" t="str">
        <f>+fpld_tot!D29</f>
        <v>Decorrenti gennaio-giugno 2018</v>
      </c>
      <c r="E29" s="352"/>
      <c r="F29" s="352"/>
      <c r="G29" s="42"/>
    </row>
    <row r="30" spans="1:34" ht="22.5" customHeight="1" x14ac:dyDescent="0.25">
      <c r="A30" s="326"/>
      <c r="B30" s="323" t="s">
        <v>156</v>
      </c>
      <c r="C30" s="354">
        <v>0</v>
      </c>
      <c r="D30" s="354">
        <v>2</v>
      </c>
      <c r="E30" s="354">
        <v>909</v>
      </c>
      <c r="F30" s="354">
        <v>603</v>
      </c>
      <c r="G30" s="193">
        <v>1514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</row>
    <row r="31" spans="1:34" ht="22.5" customHeight="1" x14ac:dyDescent="0.25">
      <c r="A31" s="326"/>
      <c r="B31" s="323" t="s">
        <v>157</v>
      </c>
      <c r="C31" s="354">
        <v>0</v>
      </c>
      <c r="D31" s="354">
        <v>1754</v>
      </c>
      <c r="E31" s="354">
        <v>628</v>
      </c>
      <c r="F31" s="354">
        <v>476</v>
      </c>
      <c r="G31" s="193">
        <v>2858</v>
      </c>
    </row>
    <row r="32" spans="1:34" ht="22.5" customHeight="1" x14ac:dyDescent="0.25">
      <c r="A32" s="326"/>
      <c r="B32" s="323" t="s">
        <v>158</v>
      </c>
      <c r="C32" s="354">
        <v>99</v>
      </c>
      <c r="D32" s="354">
        <v>5051</v>
      </c>
      <c r="E32" s="354">
        <v>592</v>
      </c>
      <c r="F32" s="354">
        <v>726</v>
      </c>
      <c r="G32" s="193">
        <v>6468</v>
      </c>
    </row>
    <row r="33" spans="1:33" ht="22.5" customHeight="1" x14ac:dyDescent="0.25">
      <c r="A33" s="326"/>
      <c r="B33" s="323" t="s">
        <v>159</v>
      </c>
      <c r="C33" s="354">
        <v>6584</v>
      </c>
      <c r="D33" s="354">
        <v>753</v>
      </c>
      <c r="E33" s="354">
        <v>89</v>
      </c>
      <c r="F33" s="354">
        <v>566</v>
      </c>
      <c r="G33" s="193">
        <v>7992</v>
      </c>
    </row>
    <row r="34" spans="1:33" ht="22.5" customHeight="1" x14ac:dyDescent="0.25">
      <c r="A34" s="326"/>
      <c r="B34" s="323" t="s">
        <v>160</v>
      </c>
      <c r="C34" s="354">
        <v>460</v>
      </c>
      <c r="D34" s="354">
        <v>1</v>
      </c>
      <c r="E34" s="354">
        <v>13</v>
      </c>
      <c r="F34" s="354">
        <v>6794</v>
      </c>
      <c r="G34" s="193">
        <v>7268</v>
      </c>
    </row>
    <row r="35" spans="1:33" s="350" customFormat="1" ht="22.5" customHeight="1" x14ac:dyDescent="0.25">
      <c r="A35" s="326"/>
      <c r="B35" s="327" t="s">
        <v>95</v>
      </c>
      <c r="C35" s="348">
        <v>7143</v>
      </c>
      <c r="D35" s="348">
        <v>7561</v>
      </c>
      <c r="E35" s="348">
        <v>2231</v>
      </c>
      <c r="F35" s="348">
        <v>9165</v>
      </c>
      <c r="G35" s="349">
        <v>26100</v>
      </c>
      <c r="H35" s="326"/>
      <c r="AC35" s="356"/>
    </row>
    <row r="36" spans="1:33" s="338" customFormat="1" ht="22.5" customHeight="1" x14ac:dyDescent="0.2">
      <c r="A36" s="351"/>
      <c r="B36" s="334" t="s">
        <v>161</v>
      </c>
      <c r="C36" s="335">
        <v>66.94</v>
      </c>
      <c r="D36" s="336">
        <v>61.87</v>
      </c>
      <c r="E36" s="336">
        <v>55.58</v>
      </c>
      <c r="F36" s="336">
        <v>73.39</v>
      </c>
      <c r="G36" s="337">
        <v>66.760000000000005</v>
      </c>
      <c r="H36" s="333"/>
    </row>
    <row r="37" spans="1:33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33" ht="15" customHeight="1" x14ac:dyDescent="0.25">
      <c r="B38" s="318"/>
      <c r="C38" s="358"/>
      <c r="D38" s="358"/>
      <c r="E38" s="358"/>
      <c r="F38" s="358"/>
      <c r="G38" s="358"/>
    </row>
    <row r="39" spans="1:33" ht="26.25" customHeight="1" x14ac:dyDescent="0.25">
      <c r="B39" s="359" t="s">
        <v>162</v>
      </c>
    </row>
    <row r="40" spans="1:33" ht="27" customHeight="1" x14ac:dyDescent="0.25">
      <c r="B40" s="238" t="s">
        <v>144</v>
      </c>
    </row>
    <row r="41" spans="1:33" ht="15" customHeight="1" x14ac:dyDescent="0.25"/>
    <row r="42" spans="1:33" s="291" customFormat="1" ht="36" customHeight="1" x14ac:dyDescent="0.25">
      <c r="A42" s="287"/>
      <c r="B42" s="47" t="s">
        <v>226</v>
      </c>
      <c r="C42" s="518" t="str">
        <f>+C2</f>
        <v>COMMERCIANTI</v>
      </c>
      <c r="D42" s="518"/>
      <c r="E42" s="518"/>
      <c r="F42" s="518"/>
      <c r="G42" s="518"/>
      <c r="H42" s="290"/>
    </row>
    <row r="43" spans="1:33" s="291" customFormat="1" ht="46.5" customHeight="1" x14ac:dyDescent="0.25">
      <c r="A43" s="293"/>
      <c r="B43" s="238"/>
      <c r="C43" s="542"/>
      <c r="D43" s="542"/>
      <c r="E43" s="542"/>
      <c r="F43" s="542"/>
      <c r="G43" s="542"/>
      <c r="H43" s="290"/>
    </row>
    <row r="44" spans="1:33" s="291" customFormat="1" ht="36" customHeight="1" x14ac:dyDescent="0.25">
      <c r="A44" s="293"/>
      <c r="C44" s="534" t="s">
        <v>16</v>
      </c>
      <c r="D44" s="534"/>
      <c r="E44" s="534"/>
      <c r="F44" s="534"/>
      <c r="G44" s="534"/>
      <c r="H44" s="290"/>
      <c r="K44" s="360"/>
      <c r="L44" s="357"/>
      <c r="M44" s="357"/>
    </row>
    <row r="45" spans="1:33" s="291" customFormat="1" x14ac:dyDescent="0.25">
      <c r="A45" s="290"/>
      <c r="B45" s="47"/>
      <c r="C45" s="296"/>
      <c r="D45" s="296"/>
      <c r="E45" s="296"/>
      <c r="F45" s="296"/>
      <c r="G45" s="296"/>
      <c r="H45" s="290"/>
      <c r="J45" s="518" t="str">
        <f>+C42</f>
        <v>COMMERCIANTI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</row>
    <row r="46" spans="1:33" s="291" customFormat="1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</row>
    <row r="47" spans="1:33" x14ac:dyDescent="0.25">
      <c r="B47" s="47"/>
      <c r="C47" s="289"/>
      <c r="D47" s="289"/>
      <c r="E47" s="289"/>
      <c r="F47" s="288"/>
      <c r="G47" s="48"/>
      <c r="I47" s="285">
        <v>2</v>
      </c>
      <c r="AB47" s="361"/>
      <c r="AC47" s="361"/>
      <c r="AD47" s="361"/>
      <c r="AE47" s="361"/>
      <c r="AF47" s="361"/>
      <c r="AG47" s="361"/>
    </row>
    <row r="48" spans="1:33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1"/>
      <c r="AC48" s="361"/>
      <c r="AD48" s="361"/>
      <c r="AE48" s="361"/>
      <c r="AF48" s="361"/>
      <c r="AG48" s="361"/>
    </row>
    <row r="49" spans="1:33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1"/>
      <c r="AC49" s="361"/>
      <c r="AD49" s="361"/>
      <c r="AE49" s="361"/>
      <c r="AF49" s="361"/>
      <c r="AG49" s="361"/>
    </row>
    <row r="50" spans="1:33" ht="26.25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1"/>
      <c r="AC50" s="361"/>
      <c r="AD50" s="361"/>
      <c r="AE50" s="361"/>
      <c r="AF50" s="361"/>
      <c r="AG50" s="361"/>
    </row>
    <row r="51" spans="1:33" ht="24" customHeight="1" x14ac:dyDescent="0.25">
      <c r="B51" s="367" t="s">
        <v>167</v>
      </c>
      <c r="C51" s="314"/>
      <c r="D51" s="315"/>
      <c r="E51" s="315"/>
      <c r="F51" s="315"/>
      <c r="G51" s="316"/>
      <c r="I51" s="285">
        <v>5</v>
      </c>
      <c r="AB51" s="361"/>
      <c r="AC51" s="361"/>
      <c r="AD51" s="361"/>
      <c r="AE51" s="361"/>
      <c r="AF51" s="361"/>
      <c r="AG51" s="361"/>
    </row>
    <row r="52" spans="1:33" ht="16.5" customHeight="1" x14ac:dyDescent="0.25">
      <c r="B52" s="318"/>
      <c r="C52" s="231"/>
      <c r="E52" s="231"/>
      <c r="F52" s="231"/>
      <c r="G52" s="319"/>
      <c r="I52" s="368">
        <f>+I51+1</f>
        <v>6</v>
      </c>
      <c r="AB52" s="361"/>
      <c r="AC52" s="361"/>
      <c r="AD52" s="361"/>
      <c r="AE52" s="361"/>
      <c r="AF52" s="361"/>
      <c r="AG52" s="361"/>
    </row>
    <row r="53" spans="1:33" ht="16.5" customHeight="1" x14ac:dyDescent="0.25">
      <c r="B53" s="369"/>
      <c r="C53" s="320"/>
      <c r="D53" s="321" t="str">
        <f>+D13</f>
        <v>Decorrenti 2017</v>
      </c>
      <c r="E53" s="322"/>
      <c r="F53" s="231"/>
      <c r="G53" s="52"/>
      <c r="I53" s="368">
        <f>+I52+1</f>
        <v>7</v>
      </c>
      <c r="AB53" s="361"/>
      <c r="AC53" s="361"/>
      <c r="AD53" s="361"/>
      <c r="AE53" s="361"/>
      <c r="AF53" s="361"/>
      <c r="AG53" s="361"/>
    </row>
    <row r="54" spans="1:33" ht="22.5" customHeight="1" x14ac:dyDescent="0.25">
      <c r="B54" s="370" t="s">
        <v>168</v>
      </c>
      <c r="C54" s="354">
        <v>2314</v>
      </c>
      <c r="D54" s="354">
        <v>166</v>
      </c>
      <c r="E54" s="354">
        <v>1518</v>
      </c>
      <c r="F54" s="354">
        <v>7250</v>
      </c>
      <c r="G54" s="193">
        <v>11248</v>
      </c>
      <c r="AB54" s="361"/>
      <c r="AC54" s="361"/>
      <c r="AD54" s="361"/>
      <c r="AE54" s="361"/>
      <c r="AF54" s="361"/>
      <c r="AG54" s="361"/>
    </row>
    <row r="55" spans="1:33" ht="22.5" customHeight="1" x14ac:dyDescent="0.25">
      <c r="B55" s="370" t="s">
        <v>169</v>
      </c>
      <c r="C55" s="354">
        <v>9260</v>
      </c>
      <c r="D55" s="354">
        <v>3148</v>
      </c>
      <c r="E55" s="354">
        <v>3363</v>
      </c>
      <c r="F55" s="354">
        <v>10774</v>
      </c>
      <c r="G55" s="193">
        <v>26545</v>
      </c>
      <c r="AB55" s="361"/>
      <c r="AC55" s="361"/>
      <c r="AD55" s="361"/>
      <c r="AE55" s="361"/>
      <c r="AF55" s="361"/>
      <c r="AG55" s="361"/>
    </row>
    <row r="56" spans="1:33" ht="22.5" customHeight="1" x14ac:dyDescent="0.25">
      <c r="B56" s="370" t="s">
        <v>170</v>
      </c>
      <c r="C56" s="354">
        <v>3321</v>
      </c>
      <c r="D56" s="354">
        <v>7642</v>
      </c>
      <c r="E56" s="354">
        <v>715</v>
      </c>
      <c r="F56" s="354">
        <v>907</v>
      </c>
      <c r="G56" s="193">
        <v>12585</v>
      </c>
      <c r="AB56" s="361"/>
      <c r="AC56" s="361"/>
      <c r="AD56" s="361"/>
      <c r="AE56" s="361"/>
      <c r="AF56" s="361"/>
      <c r="AG56" s="361"/>
    </row>
    <row r="57" spans="1:33" ht="22.5" customHeight="1" x14ac:dyDescent="0.25">
      <c r="B57" s="370" t="s">
        <v>171</v>
      </c>
      <c r="C57" s="354">
        <v>1129</v>
      </c>
      <c r="D57" s="354">
        <v>3700</v>
      </c>
      <c r="E57" s="354">
        <v>170</v>
      </c>
      <c r="F57" s="354">
        <v>254</v>
      </c>
      <c r="G57" s="193">
        <v>5253</v>
      </c>
      <c r="AB57" s="361"/>
      <c r="AC57" s="361"/>
      <c r="AD57" s="361"/>
      <c r="AE57" s="361"/>
      <c r="AF57" s="361"/>
      <c r="AG57" s="361"/>
    </row>
    <row r="58" spans="1:33" ht="22.5" customHeight="1" x14ac:dyDescent="0.25">
      <c r="B58" s="370" t="s">
        <v>172</v>
      </c>
      <c r="C58" s="354">
        <v>794</v>
      </c>
      <c r="D58" s="354">
        <v>2753</v>
      </c>
      <c r="E58" s="354">
        <v>79</v>
      </c>
      <c r="F58" s="354">
        <v>95</v>
      </c>
      <c r="G58" s="193">
        <v>3721</v>
      </c>
      <c r="AB58" s="361"/>
      <c r="AC58" s="361"/>
      <c r="AD58" s="361"/>
      <c r="AE58" s="361"/>
      <c r="AF58" s="361"/>
      <c r="AG58" s="361"/>
    </row>
    <row r="59" spans="1:33" ht="22.5" customHeight="1" x14ac:dyDescent="0.25">
      <c r="B59" s="370" t="s">
        <v>173</v>
      </c>
      <c r="C59" s="354">
        <v>239</v>
      </c>
      <c r="D59" s="354">
        <v>1394</v>
      </c>
      <c r="E59" s="354">
        <v>12</v>
      </c>
      <c r="F59" s="354">
        <v>8</v>
      </c>
      <c r="G59" s="193">
        <v>1653</v>
      </c>
      <c r="I59" s="368">
        <f>+I53+2</f>
        <v>9</v>
      </c>
      <c r="AB59" s="361"/>
      <c r="AC59" s="361"/>
      <c r="AD59" s="361"/>
      <c r="AE59" s="361"/>
      <c r="AF59" s="361"/>
      <c r="AG59" s="361"/>
    </row>
    <row r="60" spans="1:33" ht="22.5" customHeight="1" x14ac:dyDescent="0.25">
      <c r="B60" s="215"/>
      <c r="C60" s="354"/>
      <c r="D60" s="354"/>
      <c r="E60" s="354"/>
      <c r="F60" s="354"/>
      <c r="G60" s="371"/>
      <c r="I60" s="368">
        <f t="shared" ref="I60:I65" si="2">+I59+1</f>
        <v>10</v>
      </c>
      <c r="AB60" s="361"/>
      <c r="AC60" s="361"/>
      <c r="AD60" s="361"/>
      <c r="AE60" s="361"/>
      <c r="AF60" s="361"/>
      <c r="AG60" s="361"/>
    </row>
    <row r="61" spans="1:33" s="331" customFormat="1" ht="22.5" customHeight="1" x14ac:dyDescent="0.25">
      <c r="A61" s="326"/>
      <c r="B61" s="327" t="s">
        <v>95</v>
      </c>
      <c r="C61" s="328">
        <v>17057</v>
      </c>
      <c r="D61" s="328">
        <v>18803</v>
      </c>
      <c r="E61" s="328">
        <v>5857</v>
      </c>
      <c r="F61" s="328">
        <v>19288</v>
      </c>
      <c r="G61" s="329">
        <v>61005</v>
      </c>
      <c r="H61" s="330"/>
      <c r="I61" s="368">
        <f t="shared" si="2"/>
        <v>11</v>
      </c>
      <c r="AB61" s="361"/>
      <c r="AC61" s="361"/>
      <c r="AD61" s="361"/>
      <c r="AE61" s="361"/>
      <c r="AF61" s="361"/>
      <c r="AG61" s="361"/>
    </row>
    <row r="62" spans="1:33" ht="25.5" customHeight="1" x14ac:dyDescent="0.25">
      <c r="A62" s="333"/>
      <c r="B62" s="372"/>
      <c r="C62" s="373"/>
      <c r="D62" s="373"/>
      <c r="E62" s="373"/>
      <c r="F62" s="231"/>
      <c r="G62" s="52"/>
      <c r="I62" s="368">
        <f t="shared" si="2"/>
        <v>12</v>
      </c>
      <c r="AB62" s="361"/>
      <c r="AC62" s="361"/>
      <c r="AD62" s="361"/>
      <c r="AE62" s="361"/>
      <c r="AF62" s="361"/>
      <c r="AG62" s="361"/>
    </row>
    <row r="63" spans="1:33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>
        <f t="shared" si="2"/>
        <v>13</v>
      </c>
    </row>
    <row r="64" spans="1:33" ht="25.5" customHeight="1" x14ac:dyDescent="0.25">
      <c r="B64" s="375" t="s">
        <v>168</v>
      </c>
      <c r="C64" s="345">
        <v>1200</v>
      </c>
      <c r="D64" s="345">
        <v>112</v>
      </c>
      <c r="E64" s="345">
        <v>765</v>
      </c>
      <c r="F64" s="345">
        <v>3968</v>
      </c>
      <c r="G64" s="346">
        <v>6045</v>
      </c>
      <c r="I64" s="368">
        <f t="shared" si="2"/>
        <v>14</v>
      </c>
    </row>
    <row r="65" spans="1:33" ht="25.5" customHeight="1" x14ac:dyDescent="0.25">
      <c r="B65" s="375" t="s">
        <v>169</v>
      </c>
      <c r="C65" s="345">
        <v>4981</v>
      </c>
      <c r="D65" s="345">
        <v>1720</v>
      </c>
      <c r="E65" s="345">
        <v>1772</v>
      </c>
      <c r="F65" s="345">
        <v>5473</v>
      </c>
      <c r="G65" s="346">
        <v>13946</v>
      </c>
      <c r="I65" s="368">
        <f t="shared" si="2"/>
        <v>15</v>
      </c>
    </row>
    <row r="66" spans="1:33" ht="25.5" customHeight="1" x14ac:dyDescent="0.25">
      <c r="B66" s="375" t="s">
        <v>170</v>
      </c>
      <c r="C66" s="345">
        <v>1589</v>
      </c>
      <c r="D66" s="345">
        <v>3838</v>
      </c>
      <c r="E66" s="345">
        <v>371</v>
      </c>
      <c r="F66" s="345">
        <v>455</v>
      </c>
      <c r="G66" s="346">
        <v>6253</v>
      </c>
    </row>
    <row r="67" spans="1:33" ht="25.5" customHeight="1" x14ac:dyDescent="0.25">
      <c r="B67" s="375" t="s">
        <v>171</v>
      </c>
      <c r="C67" s="345">
        <v>541</v>
      </c>
      <c r="D67" s="345">
        <v>1802</v>
      </c>
      <c r="E67" s="345">
        <v>90</v>
      </c>
      <c r="F67" s="345">
        <v>143</v>
      </c>
      <c r="G67" s="346">
        <v>2576</v>
      </c>
    </row>
    <row r="68" spans="1:33" ht="25.5" customHeight="1" x14ac:dyDescent="0.25">
      <c r="B68" s="375" t="s">
        <v>172</v>
      </c>
      <c r="C68" s="345">
        <v>322</v>
      </c>
      <c r="D68" s="345">
        <v>1346</v>
      </c>
      <c r="E68" s="345">
        <v>45</v>
      </c>
      <c r="F68" s="345">
        <v>45</v>
      </c>
      <c r="G68" s="346">
        <v>1758</v>
      </c>
    </row>
    <row r="69" spans="1:33" ht="25.5" customHeight="1" x14ac:dyDescent="0.25">
      <c r="B69" s="375" t="s">
        <v>173</v>
      </c>
      <c r="C69" s="345">
        <v>90</v>
      </c>
      <c r="D69" s="345">
        <v>653</v>
      </c>
      <c r="E69" s="345">
        <v>8</v>
      </c>
      <c r="F69" s="345">
        <v>3</v>
      </c>
      <c r="G69" s="346">
        <v>754</v>
      </c>
    </row>
    <row r="70" spans="1:33" ht="25.5" customHeight="1" x14ac:dyDescent="0.25">
      <c r="B70" s="376"/>
      <c r="C70" s="345"/>
      <c r="D70" s="345"/>
      <c r="E70" s="345"/>
      <c r="F70" s="345"/>
      <c r="G70" s="377"/>
      <c r="I70" s="368">
        <f>+I65+2</f>
        <v>17</v>
      </c>
    </row>
    <row r="71" spans="1:33" s="331" customFormat="1" ht="25.5" customHeight="1" x14ac:dyDescent="0.25">
      <c r="A71" s="326"/>
      <c r="B71" s="327" t="s">
        <v>95</v>
      </c>
      <c r="C71" s="348">
        <v>8723</v>
      </c>
      <c r="D71" s="348">
        <v>9471</v>
      </c>
      <c r="E71" s="348">
        <v>3051</v>
      </c>
      <c r="F71" s="348">
        <v>10087</v>
      </c>
      <c r="G71" s="349">
        <v>31332</v>
      </c>
      <c r="H71" s="330"/>
      <c r="I71" s="368">
        <f t="shared" ref="I71:I76" si="3">+I70+1</f>
        <v>18</v>
      </c>
    </row>
    <row r="72" spans="1:33" ht="25.5" customHeight="1" x14ac:dyDescent="0.25">
      <c r="A72" s="326"/>
      <c r="B72" s="369"/>
      <c r="C72" s="346"/>
      <c r="D72" s="346"/>
      <c r="E72" s="346"/>
      <c r="F72" s="346"/>
      <c r="G72" s="346"/>
      <c r="I72" s="368">
        <f t="shared" si="3"/>
        <v>19</v>
      </c>
      <c r="AB72" s="361"/>
      <c r="AC72" s="361"/>
      <c r="AD72" s="361"/>
      <c r="AE72" s="361"/>
      <c r="AF72" s="361"/>
      <c r="AG72" s="361"/>
    </row>
    <row r="73" spans="1:33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>
        <f t="shared" si="3"/>
        <v>20</v>
      </c>
    </row>
    <row r="74" spans="1:33" ht="22.5" customHeight="1" x14ac:dyDescent="0.25">
      <c r="B74" s="370" t="s">
        <v>168</v>
      </c>
      <c r="C74" s="354">
        <v>798</v>
      </c>
      <c r="D74" s="354">
        <v>19</v>
      </c>
      <c r="E74" s="354">
        <v>581</v>
      </c>
      <c r="F74" s="354">
        <v>3323</v>
      </c>
      <c r="G74" s="193">
        <v>4721</v>
      </c>
      <c r="I74" s="368">
        <f t="shared" si="3"/>
        <v>21</v>
      </c>
    </row>
    <row r="75" spans="1:33" ht="22.5" customHeight="1" x14ac:dyDescent="0.25">
      <c r="B75" s="370" t="s">
        <v>169</v>
      </c>
      <c r="C75" s="354">
        <v>3482</v>
      </c>
      <c r="D75" s="354">
        <v>988</v>
      </c>
      <c r="E75" s="354">
        <v>1292</v>
      </c>
      <c r="F75" s="354">
        <v>5157</v>
      </c>
      <c r="G75" s="193">
        <v>10919</v>
      </c>
      <c r="I75" s="368">
        <f t="shared" si="3"/>
        <v>22</v>
      </c>
    </row>
    <row r="76" spans="1:33" ht="22.5" customHeight="1" x14ac:dyDescent="0.25">
      <c r="B76" s="370" t="s">
        <v>170</v>
      </c>
      <c r="C76" s="354">
        <v>1674</v>
      </c>
      <c r="D76" s="354">
        <v>3058</v>
      </c>
      <c r="E76" s="354">
        <v>267</v>
      </c>
      <c r="F76" s="354">
        <v>490</v>
      </c>
      <c r="G76" s="193">
        <v>5489</v>
      </c>
      <c r="I76" s="368">
        <f t="shared" si="3"/>
        <v>23</v>
      </c>
    </row>
    <row r="77" spans="1:33" ht="22.5" customHeight="1" x14ac:dyDescent="0.25">
      <c r="B77" s="370" t="s">
        <v>171</v>
      </c>
      <c r="C77" s="354">
        <v>586</v>
      </c>
      <c r="D77" s="354">
        <v>1637</v>
      </c>
      <c r="E77" s="354">
        <v>59</v>
      </c>
      <c r="F77" s="354">
        <v>156</v>
      </c>
      <c r="G77" s="193">
        <v>2438</v>
      </c>
    </row>
    <row r="78" spans="1:33" ht="22.5" customHeight="1" x14ac:dyDescent="0.25">
      <c r="B78" s="370" t="s">
        <v>172</v>
      </c>
      <c r="C78" s="354">
        <v>419</v>
      </c>
      <c r="D78" s="354">
        <v>1217</v>
      </c>
      <c r="E78" s="354">
        <v>23</v>
      </c>
      <c r="F78" s="354">
        <v>34</v>
      </c>
      <c r="G78" s="193">
        <v>1693</v>
      </c>
    </row>
    <row r="79" spans="1:33" ht="22.5" customHeight="1" x14ac:dyDescent="0.25">
      <c r="B79" s="370" t="s">
        <v>173</v>
      </c>
      <c r="C79" s="354">
        <v>184</v>
      </c>
      <c r="D79" s="354">
        <v>642</v>
      </c>
      <c r="E79" s="354">
        <v>9</v>
      </c>
      <c r="F79" s="354">
        <v>5</v>
      </c>
      <c r="G79" s="193">
        <v>840</v>
      </c>
    </row>
    <row r="80" spans="1:33" ht="22.5" customHeight="1" x14ac:dyDescent="0.25">
      <c r="B80" s="215"/>
      <c r="C80" s="354"/>
      <c r="D80" s="354"/>
      <c r="E80" s="354"/>
      <c r="F80" s="354"/>
      <c r="G80" s="371"/>
    </row>
    <row r="81" spans="1:33" s="331" customFormat="1" ht="22.5" customHeight="1" x14ac:dyDescent="0.25">
      <c r="A81" s="326"/>
      <c r="B81" s="327" t="s">
        <v>95</v>
      </c>
      <c r="C81" s="328">
        <v>7143</v>
      </c>
      <c r="D81" s="328">
        <v>7561</v>
      </c>
      <c r="E81" s="328">
        <v>2231</v>
      </c>
      <c r="F81" s="328">
        <v>9165</v>
      </c>
      <c r="G81" s="329">
        <v>26100</v>
      </c>
      <c r="H81" s="330"/>
      <c r="I81" s="368">
        <f>+I76+2</f>
        <v>25</v>
      </c>
    </row>
    <row r="82" spans="1:33" ht="16.5" customHeight="1" x14ac:dyDescent="0.25">
      <c r="B82" s="302"/>
      <c r="C82" s="378"/>
      <c r="D82" s="378"/>
      <c r="E82" s="378"/>
      <c r="F82" s="378"/>
      <c r="G82" s="378"/>
      <c r="I82" s="368">
        <f t="shared" ref="I82:I87" si="4">+I81+1</f>
        <v>26</v>
      </c>
    </row>
    <row r="83" spans="1:33" s="381" customFormat="1" ht="20.25" customHeight="1" x14ac:dyDescent="0.25">
      <c r="A83" s="379"/>
      <c r="B83" s="238"/>
      <c r="C83" s="42"/>
      <c r="D83" s="42"/>
      <c r="E83" s="42"/>
      <c r="F83" s="42"/>
      <c r="G83" s="42"/>
      <c r="H83" s="380"/>
      <c r="I83" s="368">
        <f t="shared" si="4"/>
        <v>27</v>
      </c>
    </row>
    <row r="84" spans="1:33" ht="16.5" customHeight="1" x14ac:dyDescent="0.25">
      <c r="B84" s="369"/>
      <c r="C84" s="346"/>
      <c r="D84" s="346"/>
      <c r="E84" s="346"/>
      <c r="F84" s="346"/>
      <c r="G84" s="346"/>
      <c r="I84" s="368">
        <f t="shared" si="4"/>
        <v>28</v>
      </c>
    </row>
    <row r="85" spans="1:33" ht="16.5" customHeight="1" x14ac:dyDescent="0.25">
      <c r="I85" s="368">
        <f t="shared" si="4"/>
        <v>29</v>
      </c>
    </row>
    <row r="86" spans="1:33" ht="16.5" customHeight="1" x14ac:dyDescent="0.25">
      <c r="I86" s="368">
        <f t="shared" si="4"/>
        <v>30</v>
      </c>
    </row>
    <row r="87" spans="1:33" s="291" customFormat="1" ht="16.5" customHeight="1" x14ac:dyDescent="0.25">
      <c r="A87" s="287"/>
      <c r="B87" s="47" t="s">
        <v>227</v>
      </c>
      <c r="C87" s="518" t="str">
        <f>+C2</f>
        <v>COMMERCIANTI</v>
      </c>
      <c r="D87" s="518"/>
      <c r="E87" s="518"/>
      <c r="F87" s="518"/>
      <c r="G87" s="518"/>
      <c r="H87" s="290"/>
      <c r="I87" s="368">
        <f t="shared" si="4"/>
        <v>31</v>
      </c>
      <c r="J87" s="518" t="str">
        <f>+C87</f>
        <v>COMMERCIANTI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</row>
    <row r="88" spans="1:33" s="291" customFormat="1" ht="27" customHeight="1" x14ac:dyDescent="0.25">
      <c r="A88" s="293"/>
      <c r="B88" s="238"/>
      <c r="C88" s="542"/>
      <c r="D88" s="542"/>
      <c r="E88" s="542"/>
      <c r="F88" s="542"/>
      <c r="G88" s="542"/>
      <c r="H88" s="290"/>
    </row>
    <row r="89" spans="1:33" s="291" customFormat="1" ht="45.75" customHeight="1" x14ac:dyDescent="0.25">
      <c r="C89" s="537" t="s">
        <v>18</v>
      </c>
      <c r="D89" s="537"/>
      <c r="E89" s="537"/>
      <c r="F89" s="537"/>
      <c r="G89" s="537"/>
      <c r="H89" s="467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</row>
    <row r="90" spans="1:33" s="291" customFormat="1" ht="19.5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</row>
    <row r="91" spans="1:33" s="291" customFormat="1" ht="37.5" customHeight="1" x14ac:dyDescent="0.25">
      <c r="A91" s="290"/>
      <c r="B91" s="47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  <c r="AA91" s="385"/>
    </row>
    <row r="92" spans="1:33" ht="12.75" customHeight="1" x14ac:dyDescent="0.25">
      <c r="B92" s="47"/>
      <c r="C92" s="289"/>
      <c r="D92" s="298"/>
      <c r="E92" s="299"/>
      <c r="F92" s="288"/>
      <c r="G92" s="48"/>
    </row>
    <row r="93" spans="1:33" ht="12.75" customHeight="1" x14ac:dyDescent="0.25">
      <c r="C93" s="48"/>
      <c r="D93" s="298"/>
      <c r="E93" s="48"/>
      <c r="F93" s="48"/>
      <c r="G93" s="48"/>
      <c r="I93" s="368">
        <f>+I87+2</f>
        <v>33</v>
      </c>
    </row>
    <row r="94" spans="1:33" ht="8.25" customHeight="1" x14ac:dyDescent="0.25">
      <c r="B94" s="302"/>
      <c r="C94" s="303"/>
      <c r="D94" s="304"/>
      <c r="E94" s="304"/>
      <c r="F94" s="304"/>
      <c r="G94" s="305"/>
      <c r="I94" s="368">
        <f t="shared" ref="I94:I99" si="5">+I93+1</f>
        <v>34</v>
      </c>
    </row>
    <row r="95" spans="1:33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>
        <f t="shared" si="5"/>
        <v>35</v>
      </c>
      <c r="K95" s="524" t="str">
        <f>+D113</f>
        <v>Decorrenti gennaio-giugno 2018</v>
      </c>
      <c r="L95" s="524"/>
      <c r="M95" s="524"/>
      <c r="N95" s="524"/>
    </row>
    <row r="96" spans="1:33" x14ac:dyDescent="0.25">
      <c r="B96" s="387"/>
      <c r="C96" s="314"/>
      <c r="D96" s="315"/>
      <c r="E96" s="315"/>
      <c r="F96" s="315"/>
      <c r="G96" s="316"/>
      <c r="I96" s="368">
        <f t="shared" si="5"/>
        <v>36</v>
      </c>
      <c r="AB96" s="361"/>
      <c r="AC96" s="361"/>
      <c r="AD96" s="361"/>
      <c r="AE96" s="361"/>
      <c r="AF96" s="361"/>
      <c r="AG96" s="361"/>
    </row>
    <row r="97" spans="1:33" ht="3" customHeight="1" x14ac:dyDescent="0.25">
      <c r="B97" s="318"/>
      <c r="C97" s="231"/>
      <c r="D97" s="388"/>
      <c r="E97" s="231"/>
      <c r="F97" s="231"/>
      <c r="G97" s="319"/>
      <c r="I97" s="368">
        <f t="shared" si="5"/>
        <v>37</v>
      </c>
      <c r="AB97" s="361"/>
      <c r="AC97" s="361"/>
      <c r="AD97" s="361"/>
      <c r="AE97" s="361"/>
      <c r="AF97" s="361"/>
      <c r="AG97" s="361"/>
    </row>
    <row r="98" spans="1:33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>
        <f t="shared" si="5"/>
        <v>38</v>
      </c>
      <c r="AB98" s="361"/>
      <c r="AC98" s="361"/>
      <c r="AD98" s="361"/>
      <c r="AE98" s="361"/>
      <c r="AF98" s="361"/>
      <c r="AG98" s="361"/>
    </row>
    <row r="99" spans="1:33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>
        <f t="shared" si="5"/>
        <v>39</v>
      </c>
      <c r="AB99" s="361"/>
      <c r="AC99" s="361"/>
      <c r="AD99" s="361"/>
      <c r="AE99" s="361"/>
      <c r="AF99" s="361"/>
      <c r="AG99" s="361"/>
    </row>
    <row r="100" spans="1:33" ht="22.5" customHeight="1" x14ac:dyDescent="0.25">
      <c r="B100" s="344"/>
      <c r="C100" s="150"/>
      <c r="D100" s="324"/>
      <c r="E100" s="324"/>
      <c r="F100" s="324"/>
      <c r="G100" s="120"/>
      <c r="AB100" s="361"/>
      <c r="AC100" s="361"/>
      <c r="AD100" s="361"/>
      <c r="AE100" s="361"/>
      <c r="AF100" s="361"/>
      <c r="AG100" s="361"/>
    </row>
    <row r="101" spans="1:33" ht="22.5" customHeight="1" x14ac:dyDescent="0.25">
      <c r="B101" s="390" t="s">
        <v>177</v>
      </c>
      <c r="C101" s="150">
        <v>16247</v>
      </c>
      <c r="D101" s="324">
        <v>17230</v>
      </c>
      <c r="E101" s="324">
        <v>5235</v>
      </c>
      <c r="F101" s="324">
        <v>19037</v>
      </c>
      <c r="G101" s="120">
        <v>57749</v>
      </c>
      <c r="AB101" s="361"/>
      <c r="AC101" s="361"/>
      <c r="AD101" s="361"/>
      <c r="AE101" s="361"/>
      <c r="AF101" s="361"/>
      <c r="AG101" s="361"/>
    </row>
    <row r="102" spans="1:33" ht="22.5" customHeight="1" x14ac:dyDescent="0.25">
      <c r="B102" s="323" t="s">
        <v>178</v>
      </c>
      <c r="C102" s="150">
        <v>810</v>
      </c>
      <c r="D102" s="324">
        <v>1573</v>
      </c>
      <c r="E102" s="324">
        <v>622</v>
      </c>
      <c r="F102" s="324">
        <v>251</v>
      </c>
      <c r="G102" s="120">
        <v>3256</v>
      </c>
      <c r="AB102" s="361"/>
      <c r="AC102" s="361"/>
      <c r="AD102" s="361"/>
      <c r="AE102" s="361"/>
      <c r="AF102" s="361"/>
      <c r="AG102" s="361"/>
    </row>
    <row r="103" spans="1:33" ht="22.5" customHeight="1" x14ac:dyDescent="0.25">
      <c r="B103" s="215"/>
      <c r="C103" s="150"/>
      <c r="D103" s="324"/>
      <c r="E103" s="324"/>
      <c r="F103" s="324"/>
      <c r="G103" s="120"/>
      <c r="AB103" s="361"/>
      <c r="AC103" s="361"/>
      <c r="AD103" s="361"/>
      <c r="AE103" s="361"/>
      <c r="AF103" s="361"/>
      <c r="AG103" s="361"/>
    </row>
    <row r="104" spans="1:33" ht="22.5" customHeight="1" x14ac:dyDescent="0.25">
      <c r="B104" s="392" t="s">
        <v>95</v>
      </c>
      <c r="C104" s="393">
        <v>17057</v>
      </c>
      <c r="D104" s="394">
        <v>18803</v>
      </c>
      <c r="E104" s="394">
        <v>5857</v>
      </c>
      <c r="F104" s="394">
        <v>19288</v>
      </c>
      <c r="G104" s="393">
        <v>61005</v>
      </c>
      <c r="AB104" s="361"/>
      <c r="AC104" s="361"/>
      <c r="AD104" s="361"/>
      <c r="AE104" s="361"/>
      <c r="AF104" s="361"/>
      <c r="AG104" s="361"/>
    </row>
    <row r="105" spans="1:33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>
        <f>+I99+2</f>
        <v>41</v>
      </c>
    </row>
    <row r="106" spans="1:33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>
        <f t="shared" ref="I106:I111" si="6">+I105+1</f>
        <v>42</v>
      </c>
    </row>
    <row r="107" spans="1:33" ht="27.75" customHeight="1" x14ac:dyDescent="0.25">
      <c r="B107" s="344"/>
      <c r="C107" s="345"/>
      <c r="D107" s="345"/>
      <c r="E107" s="345"/>
      <c r="F107" s="345"/>
      <c r="G107" s="346"/>
      <c r="I107" s="368">
        <f t="shared" si="6"/>
        <v>43</v>
      </c>
    </row>
    <row r="108" spans="1:33" ht="27.75" customHeight="1" x14ac:dyDescent="0.25">
      <c r="B108" s="390" t="s">
        <v>177</v>
      </c>
      <c r="C108" s="345">
        <v>8334</v>
      </c>
      <c r="D108" s="345">
        <v>8428</v>
      </c>
      <c r="E108" s="345">
        <v>2726</v>
      </c>
      <c r="F108" s="345">
        <v>9950</v>
      </c>
      <c r="G108" s="346">
        <v>29438</v>
      </c>
      <c r="I108" s="368">
        <f t="shared" si="6"/>
        <v>44</v>
      </c>
    </row>
    <row r="109" spans="1:33" ht="27.75" customHeight="1" x14ac:dyDescent="0.25">
      <c r="B109" s="323" t="s">
        <v>178</v>
      </c>
      <c r="C109" s="345">
        <v>389</v>
      </c>
      <c r="D109" s="345">
        <v>1043</v>
      </c>
      <c r="E109" s="345">
        <v>325</v>
      </c>
      <c r="F109" s="345">
        <v>137</v>
      </c>
      <c r="G109" s="346">
        <v>1894</v>
      </c>
      <c r="I109" s="368">
        <f t="shared" si="6"/>
        <v>45</v>
      </c>
    </row>
    <row r="110" spans="1:33" ht="27.75" customHeight="1" x14ac:dyDescent="0.25">
      <c r="B110" s="376"/>
      <c r="C110" s="345"/>
      <c r="D110" s="345"/>
      <c r="E110" s="345"/>
      <c r="F110" s="345"/>
      <c r="G110" s="377"/>
      <c r="I110" s="368">
        <f t="shared" si="6"/>
        <v>46</v>
      </c>
      <c r="K110" s="524" t="str">
        <f>MID(+D106,9,45)</f>
        <v>Decorrenti gennaio-giugno 2017</v>
      </c>
      <c r="L110" s="524"/>
      <c r="M110" s="524"/>
      <c r="N110" s="524"/>
    </row>
    <row r="111" spans="1:33" s="331" customFormat="1" ht="27.75" customHeight="1" x14ac:dyDescent="0.25">
      <c r="A111" s="326"/>
      <c r="B111" s="327" t="s">
        <v>95</v>
      </c>
      <c r="C111" s="348">
        <v>8723</v>
      </c>
      <c r="D111" s="348">
        <v>9471</v>
      </c>
      <c r="E111" s="348">
        <v>3051</v>
      </c>
      <c r="F111" s="348">
        <v>10087</v>
      </c>
      <c r="G111" s="349">
        <v>31332</v>
      </c>
      <c r="H111" s="330"/>
      <c r="I111" s="368">
        <f t="shared" si="6"/>
        <v>47</v>
      </c>
    </row>
    <row r="112" spans="1:33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</row>
    <row r="113" spans="1:27" ht="22.5" customHeight="1" x14ac:dyDescent="0.25">
      <c r="A113" s="326"/>
      <c r="B113" s="369"/>
      <c r="C113" s="346"/>
      <c r="D113" s="193" t="str">
        <f>+D73</f>
        <v>Decorrenti gennaio-giugno 2018</v>
      </c>
      <c r="E113" s="346"/>
      <c r="F113" s="346"/>
      <c r="G113" s="346"/>
    </row>
    <row r="114" spans="1:27" ht="22.5" customHeight="1" x14ac:dyDescent="0.25">
      <c r="B114" s="344"/>
      <c r="C114" s="354"/>
      <c r="D114" s="354"/>
      <c r="E114" s="354"/>
      <c r="F114" s="354"/>
      <c r="G114" s="193"/>
    </row>
    <row r="115" spans="1:27" ht="22.5" customHeight="1" x14ac:dyDescent="0.25">
      <c r="B115" s="390" t="s">
        <v>177</v>
      </c>
      <c r="C115" s="354">
        <v>6781</v>
      </c>
      <c r="D115" s="354">
        <v>7297</v>
      </c>
      <c r="E115" s="354">
        <v>1978</v>
      </c>
      <c r="F115" s="354">
        <v>9032</v>
      </c>
      <c r="G115" s="193">
        <v>25088</v>
      </c>
    </row>
    <row r="116" spans="1:27" ht="22.5" customHeight="1" x14ac:dyDescent="0.25">
      <c r="B116" s="323" t="s">
        <v>178</v>
      </c>
      <c r="C116" s="354">
        <v>362</v>
      </c>
      <c r="D116" s="354">
        <v>264</v>
      </c>
      <c r="E116" s="354">
        <v>253</v>
      </c>
      <c r="F116" s="354">
        <v>133</v>
      </c>
      <c r="G116" s="193">
        <v>1012</v>
      </c>
    </row>
    <row r="117" spans="1:27" ht="22.5" customHeight="1" x14ac:dyDescent="0.25">
      <c r="B117" s="215"/>
      <c r="C117" s="354"/>
      <c r="D117" s="354"/>
      <c r="E117" s="354"/>
      <c r="F117" s="354"/>
      <c r="G117" s="371"/>
      <c r="I117" s="300">
        <f>+I111+2</f>
        <v>49</v>
      </c>
    </row>
    <row r="118" spans="1:27" s="331" customFormat="1" ht="22.5" customHeight="1" x14ac:dyDescent="0.25">
      <c r="A118" s="326"/>
      <c r="B118" s="327" t="s">
        <v>95</v>
      </c>
      <c r="C118" s="328">
        <v>7143</v>
      </c>
      <c r="D118" s="328">
        <v>7561</v>
      </c>
      <c r="E118" s="328">
        <v>2231</v>
      </c>
      <c r="F118" s="328">
        <v>9165</v>
      </c>
      <c r="G118" s="329">
        <v>26100</v>
      </c>
      <c r="H118" s="330"/>
    </row>
    <row r="119" spans="1:27" ht="112.5" customHeight="1" x14ac:dyDescent="0.2">
      <c r="B119" s="536" t="s">
        <v>179</v>
      </c>
      <c r="C119" s="536"/>
      <c r="D119" s="536"/>
      <c r="E119" s="536"/>
      <c r="F119" s="536"/>
      <c r="G119" s="536"/>
    </row>
    <row r="120" spans="1:27" ht="22.5" customHeight="1" x14ac:dyDescent="0.25">
      <c r="C120" s="346"/>
      <c r="D120" s="346"/>
      <c r="E120" s="346"/>
      <c r="F120" s="346"/>
      <c r="G120" s="346"/>
    </row>
    <row r="121" spans="1:27" ht="21" customHeight="1" x14ac:dyDescent="0.25"/>
    <row r="122" spans="1:27" ht="10.5" customHeight="1" x14ac:dyDescent="0.25"/>
    <row r="123" spans="1:27" s="291" customFormat="1" ht="22.5" customHeight="1" x14ac:dyDescent="0.25">
      <c r="A123" s="287"/>
      <c r="B123" s="47" t="s">
        <v>228</v>
      </c>
      <c r="C123" s="518" t="str">
        <f>+C2</f>
        <v>COMMERCIANTI</v>
      </c>
      <c r="D123" s="518"/>
      <c r="E123" s="518"/>
      <c r="F123" s="518"/>
      <c r="G123" s="518"/>
      <c r="H123" s="290"/>
      <c r="J123" s="518" t="str">
        <f>+C123</f>
        <v>COMMERCIANTI</v>
      </c>
      <c r="K123" s="518"/>
      <c r="L123" s="518"/>
      <c r="M123" s="518"/>
      <c r="N123" s="518"/>
      <c r="O123" s="53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</row>
    <row r="124" spans="1:27" s="291" customFormat="1" ht="16.5" customHeight="1" x14ac:dyDescent="0.25">
      <c r="A124" s="293"/>
      <c r="B124" s="238"/>
      <c r="C124" s="542"/>
      <c r="D124" s="542"/>
      <c r="E124" s="542"/>
      <c r="F124" s="542"/>
      <c r="G124" s="542"/>
      <c r="H124" s="290"/>
      <c r="J124" s="532" t="s">
        <v>181</v>
      </c>
      <c r="K124" s="532"/>
      <c r="L124" s="532"/>
      <c r="M124" s="532"/>
      <c r="N124" s="532"/>
      <c r="O124" s="466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  <c r="AA124" s="401"/>
    </row>
    <row r="125" spans="1:27" s="291" customFormat="1" ht="49.5" customHeight="1" x14ac:dyDescent="0.2">
      <c r="A125" s="293"/>
      <c r="C125" s="534" t="s">
        <v>20</v>
      </c>
      <c r="D125" s="534"/>
      <c r="E125" s="534"/>
      <c r="F125" s="534"/>
      <c r="G125" s="534"/>
      <c r="H125" s="290"/>
      <c r="J125" s="532"/>
      <c r="K125" s="532"/>
      <c r="L125" s="532"/>
      <c r="M125" s="532"/>
      <c r="N125" s="532"/>
      <c r="O125" s="466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  <c r="AA125" s="401"/>
    </row>
    <row r="126" spans="1:27" s="291" customFormat="1" ht="22.5" customHeight="1" x14ac:dyDescent="0.25">
      <c r="A126" s="290"/>
      <c r="B126" s="47"/>
      <c r="C126" s="296"/>
      <c r="D126" s="296"/>
      <c r="E126" s="296"/>
      <c r="F126" s="296"/>
      <c r="G126" s="296"/>
      <c r="H126" s="290"/>
      <c r="K126" s="353" t="str">
        <f>+D146</f>
        <v>Decorrenti gennaio-giugno 2018</v>
      </c>
    </row>
    <row r="127" spans="1:27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</row>
    <row r="128" spans="1:27" ht="22.5" customHeight="1" x14ac:dyDescent="0.25">
      <c r="B128" s="47"/>
      <c r="C128" s="289"/>
      <c r="D128" s="289"/>
      <c r="E128" s="289"/>
      <c r="F128" s="288"/>
      <c r="G128" s="48"/>
    </row>
    <row r="129" spans="1:32" ht="22.5" customHeight="1" x14ac:dyDescent="0.25">
      <c r="C129" s="48"/>
      <c r="D129" s="298"/>
      <c r="E129" s="48"/>
      <c r="F129" s="48"/>
      <c r="G129" s="48"/>
    </row>
    <row r="130" spans="1:32" ht="22.5" customHeight="1" x14ac:dyDescent="0.25">
      <c r="B130" s="302"/>
      <c r="C130" s="303"/>
      <c r="D130" s="304"/>
      <c r="E130" s="304"/>
      <c r="F130" s="304"/>
      <c r="G130" s="305"/>
      <c r="I130" s="297"/>
    </row>
    <row r="131" spans="1:32" ht="30.75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</row>
    <row r="132" spans="1:32" ht="22.5" customHeight="1" x14ac:dyDescent="0.25">
      <c r="B132" s="387"/>
      <c r="C132" s="314"/>
      <c r="D132" s="315"/>
      <c r="E132" s="315"/>
      <c r="F132" s="315"/>
      <c r="G132" s="316"/>
      <c r="I132" s="297"/>
    </row>
    <row r="133" spans="1:32" ht="22.5" customHeight="1" x14ac:dyDescent="0.25">
      <c r="B133" s="318"/>
      <c r="C133" s="231"/>
      <c r="D133" s="388"/>
      <c r="E133" s="231"/>
      <c r="F133" s="231"/>
      <c r="G133" s="319"/>
      <c r="I133" s="297"/>
    </row>
    <row r="134" spans="1:32" ht="22.5" customHeight="1" x14ac:dyDescent="0.25">
      <c r="B134" s="369"/>
      <c r="C134" s="320"/>
      <c r="D134" s="321" t="str">
        <f>+D53</f>
        <v>Decorrenti 2017</v>
      </c>
      <c r="E134" s="322"/>
      <c r="F134" s="231"/>
      <c r="G134" s="52"/>
      <c r="I134" s="297"/>
    </row>
    <row r="135" spans="1:32" ht="22.5" customHeight="1" x14ac:dyDescent="0.25">
      <c r="B135" s="323" t="s">
        <v>183</v>
      </c>
      <c r="C135" s="354">
        <v>13678</v>
      </c>
      <c r="D135" s="354">
        <v>12418</v>
      </c>
      <c r="E135" s="354">
        <v>3744</v>
      </c>
      <c r="F135" s="354">
        <v>4260</v>
      </c>
      <c r="G135" s="193">
        <v>34100</v>
      </c>
      <c r="I135" s="297"/>
      <c r="AC135" s="402"/>
      <c r="AD135" s="402"/>
      <c r="AE135" s="402"/>
      <c r="AF135" s="402"/>
    </row>
    <row r="136" spans="1:32" ht="22.5" customHeight="1" x14ac:dyDescent="0.25">
      <c r="B136" s="323" t="s">
        <v>184</v>
      </c>
      <c r="C136" s="354">
        <v>3379</v>
      </c>
      <c r="D136" s="354">
        <v>6385</v>
      </c>
      <c r="E136" s="354">
        <v>2113</v>
      </c>
      <c r="F136" s="354">
        <v>15028</v>
      </c>
      <c r="G136" s="193">
        <v>26905</v>
      </c>
      <c r="I136" s="297"/>
      <c r="AC136" s="402"/>
      <c r="AD136" s="402"/>
      <c r="AE136" s="402"/>
      <c r="AF136" s="402"/>
    </row>
    <row r="137" spans="1:32" s="408" customFormat="1" ht="22.5" customHeight="1" x14ac:dyDescent="0.25">
      <c r="A137" s="404"/>
      <c r="B137" s="405"/>
      <c r="C137" s="406"/>
      <c r="D137" s="406"/>
      <c r="E137" s="406"/>
      <c r="F137" s="406"/>
      <c r="G137" s="407"/>
      <c r="H137" s="404"/>
      <c r="I137" s="404"/>
    </row>
    <row r="138" spans="1:32" s="408" customFormat="1" ht="22.5" customHeight="1" x14ac:dyDescent="0.25">
      <c r="A138" s="404"/>
      <c r="B138" s="392" t="s">
        <v>95</v>
      </c>
      <c r="C138" s="393">
        <v>17057</v>
      </c>
      <c r="D138" s="394">
        <v>18803</v>
      </c>
      <c r="E138" s="394">
        <v>5857</v>
      </c>
      <c r="F138" s="394">
        <v>19288</v>
      </c>
      <c r="G138" s="393">
        <v>61005</v>
      </c>
      <c r="H138" s="404"/>
      <c r="I138" s="404"/>
    </row>
    <row r="139" spans="1:32" ht="28.5" customHeight="1" x14ac:dyDescent="0.25">
      <c r="B139" s="409"/>
      <c r="C139" s="109"/>
      <c r="D139" s="410"/>
      <c r="E139" s="410"/>
      <c r="F139" s="410"/>
      <c r="G139" s="109"/>
      <c r="I139" s="297"/>
    </row>
    <row r="140" spans="1:32" s="338" customFormat="1" ht="28.5" customHeight="1" x14ac:dyDescent="0.2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  <c r="K140" s="353" t="str">
        <f>MID(D140,9,45)</f>
        <v>Decorrenti gennaio-giugno 2017</v>
      </c>
    </row>
    <row r="141" spans="1:32" ht="28.5" customHeight="1" x14ac:dyDescent="0.25">
      <c r="B141" s="323" t="s">
        <v>183</v>
      </c>
      <c r="C141" s="354">
        <v>6512</v>
      </c>
      <c r="D141" s="354">
        <v>6093</v>
      </c>
      <c r="E141" s="354">
        <v>1948</v>
      </c>
      <c r="F141" s="354">
        <v>2276</v>
      </c>
      <c r="G141" s="193">
        <v>16829</v>
      </c>
      <c r="I141" s="297"/>
    </row>
    <row r="142" spans="1:32" ht="28.5" customHeight="1" x14ac:dyDescent="0.25">
      <c r="B142" s="323" t="s">
        <v>184</v>
      </c>
      <c r="C142" s="354">
        <v>2211</v>
      </c>
      <c r="D142" s="354">
        <v>3378</v>
      </c>
      <c r="E142" s="354">
        <v>1103</v>
      </c>
      <c r="F142" s="354">
        <v>7811</v>
      </c>
      <c r="G142" s="193">
        <v>14503</v>
      </c>
      <c r="I142" s="297"/>
    </row>
    <row r="143" spans="1:32" s="408" customFormat="1" ht="28.5" customHeight="1" x14ac:dyDescent="0.25">
      <c r="A143" s="404"/>
      <c r="B143" s="405"/>
      <c r="C143" s="406"/>
      <c r="D143" s="406"/>
      <c r="E143" s="406"/>
      <c r="F143" s="406"/>
      <c r="G143" s="407"/>
      <c r="H143" s="404"/>
      <c r="I143" s="404"/>
      <c r="K143" s="291"/>
    </row>
    <row r="144" spans="1:32" s="408" customFormat="1" ht="28.5" customHeight="1" x14ac:dyDescent="0.25">
      <c r="A144" s="404"/>
      <c r="B144" s="392" t="s">
        <v>95</v>
      </c>
      <c r="C144" s="393">
        <v>8723</v>
      </c>
      <c r="D144" s="394">
        <v>9471</v>
      </c>
      <c r="E144" s="394">
        <v>3051</v>
      </c>
      <c r="F144" s="394">
        <v>10087</v>
      </c>
      <c r="G144" s="393">
        <v>31332</v>
      </c>
      <c r="H144" s="404"/>
      <c r="I144" s="404"/>
      <c r="K144" s="300"/>
    </row>
    <row r="145" spans="1:32" ht="28.5" customHeight="1" x14ac:dyDescent="0.25">
      <c r="I145" s="297"/>
    </row>
    <row r="146" spans="1:32" ht="22.5" customHeight="1" x14ac:dyDescent="0.25">
      <c r="B146" s="369"/>
      <c r="C146" s="320"/>
      <c r="D146" s="321" t="str">
        <f>+D29</f>
        <v>Decorrenti gennaio-giugno 2018</v>
      </c>
      <c r="E146" s="322"/>
      <c r="F146" s="231"/>
      <c r="G146" s="52"/>
      <c r="I146" s="297"/>
    </row>
    <row r="147" spans="1:32" ht="22.5" customHeight="1" x14ac:dyDescent="0.25">
      <c r="B147" s="323" t="s">
        <v>183</v>
      </c>
      <c r="C147" s="354">
        <v>6629</v>
      </c>
      <c r="D147" s="354">
        <v>5210</v>
      </c>
      <c r="E147" s="354">
        <v>1418</v>
      </c>
      <c r="F147" s="354">
        <v>1905</v>
      </c>
      <c r="G147" s="193">
        <v>15162</v>
      </c>
      <c r="I147" s="297"/>
      <c r="AC147" s="402"/>
      <c r="AD147" s="402"/>
      <c r="AE147" s="402"/>
      <c r="AF147" s="402"/>
    </row>
    <row r="148" spans="1:32" ht="22.5" customHeight="1" x14ac:dyDescent="0.25">
      <c r="B148" s="323" t="s">
        <v>184</v>
      </c>
      <c r="C148" s="354">
        <v>514</v>
      </c>
      <c r="D148" s="354">
        <v>2351</v>
      </c>
      <c r="E148" s="354">
        <v>813</v>
      </c>
      <c r="F148" s="354">
        <v>7260</v>
      </c>
      <c r="G148" s="193">
        <v>10938</v>
      </c>
      <c r="I148" s="297"/>
      <c r="AC148" s="402"/>
      <c r="AD148" s="402"/>
      <c r="AE148" s="402"/>
      <c r="AF148" s="402"/>
    </row>
    <row r="149" spans="1:32" s="408" customFormat="1" ht="22.5" customHeight="1" x14ac:dyDescent="0.25">
      <c r="A149" s="404"/>
      <c r="B149" s="405"/>
      <c r="C149" s="406"/>
      <c r="D149" s="406"/>
      <c r="E149" s="406"/>
      <c r="F149" s="406"/>
      <c r="G149" s="407"/>
      <c r="H149" s="404"/>
      <c r="I149" s="404"/>
      <c r="K149" s="300"/>
    </row>
    <row r="150" spans="1:32" s="408" customFormat="1" ht="22.5" customHeight="1" x14ac:dyDescent="0.25">
      <c r="A150" s="404"/>
      <c r="B150" s="415" t="s">
        <v>95</v>
      </c>
      <c r="C150" s="416">
        <v>7143</v>
      </c>
      <c r="D150" s="417">
        <v>7561</v>
      </c>
      <c r="E150" s="417">
        <v>2231</v>
      </c>
      <c r="F150" s="417">
        <v>9165</v>
      </c>
      <c r="G150" s="416">
        <v>26100</v>
      </c>
      <c r="H150" s="404"/>
      <c r="I150" s="404"/>
      <c r="K150" s="300"/>
    </row>
    <row r="151" spans="1:32" ht="15" customHeight="1" x14ac:dyDescent="0.25">
      <c r="I151" s="297"/>
    </row>
    <row r="152" spans="1:32" s="381" customFormat="1" ht="12" customHeight="1" x14ac:dyDescent="0.25">
      <c r="A152" s="379"/>
      <c r="B152" s="456"/>
      <c r="C152" s="42"/>
      <c r="D152" s="42"/>
      <c r="E152" s="42"/>
      <c r="F152" s="42"/>
      <c r="G152" s="42"/>
      <c r="H152" s="380"/>
      <c r="K152" s="300"/>
    </row>
    <row r="153" spans="1:32" ht="12" customHeight="1" x14ac:dyDescent="0.25">
      <c r="B153" s="369"/>
      <c r="C153" s="418"/>
      <c r="D153" s="418"/>
      <c r="E153" s="346"/>
      <c r="F153" s="346"/>
      <c r="G153" s="346"/>
      <c r="K153" s="408"/>
    </row>
    <row r="154" spans="1:32" ht="19.5" customHeight="1" x14ac:dyDescent="0.25"/>
    <row r="156" spans="1:32" s="291" customFormat="1" ht="36" customHeight="1" x14ac:dyDescent="0.25">
      <c r="A156" s="287"/>
      <c r="B156" s="47" t="s">
        <v>229</v>
      </c>
      <c r="C156" s="518" t="str">
        <f>+C2</f>
        <v>COMMERCIANTI</v>
      </c>
      <c r="D156" s="518"/>
      <c r="E156" s="518"/>
      <c r="F156" s="518"/>
      <c r="G156" s="518"/>
      <c r="H156" s="290"/>
    </row>
    <row r="157" spans="1:32" s="291" customFormat="1" ht="9" customHeight="1" x14ac:dyDescent="0.25">
      <c r="A157" s="293"/>
      <c r="B157" s="238"/>
      <c r="C157" s="542"/>
      <c r="D157" s="542"/>
      <c r="E157" s="542"/>
      <c r="F157" s="542"/>
      <c r="G157" s="542"/>
      <c r="H157" s="290"/>
    </row>
    <row r="158" spans="1:32" s="291" customFormat="1" ht="51" customHeight="1" x14ac:dyDescent="0.25">
      <c r="A158" s="293"/>
      <c r="C158" s="534" t="s">
        <v>22</v>
      </c>
      <c r="D158" s="534"/>
      <c r="E158" s="534"/>
      <c r="F158" s="534"/>
      <c r="G158" s="534"/>
      <c r="H158" s="296"/>
      <c r="J158" s="518" t="str">
        <f>+C156</f>
        <v>COMMERCIANTI</v>
      </c>
      <c r="K158" s="518"/>
      <c r="L158" s="518"/>
      <c r="M158" s="518"/>
      <c r="N158" s="518"/>
    </row>
    <row r="159" spans="1:32" s="291" customFormat="1" ht="10.5" customHeight="1" x14ac:dyDescent="0.25">
      <c r="A159" s="290"/>
      <c r="B159" s="47"/>
      <c r="C159" s="296"/>
      <c r="D159" s="296"/>
      <c r="E159" s="296"/>
      <c r="F159" s="296"/>
      <c r="G159" s="296"/>
      <c r="H159" s="290"/>
    </row>
    <row r="160" spans="1:32" s="291" customFormat="1" ht="34.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401"/>
      <c r="AA160" s="401"/>
    </row>
    <row r="161" spans="1:27" ht="12.75" customHeight="1" x14ac:dyDescent="0.25">
      <c r="B161" s="47"/>
      <c r="C161" s="289"/>
      <c r="D161" s="289"/>
      <c r="E161" s="289"/>
      <c r="F161" s="288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401"/>
      <c r="AA161" s="401"/>
    </row>
    <row r="162" spans="1:27" ht="39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401"/>
      <c r="AA162" s="401"/>
    </row>
    <row r="163" spans="1:27" x14ac:dyDescent="0.25">
      <c r="B163" s="302"/>
      <c r="C163" s="303"/>
      <c r="D163" s="304"/>
      <c r="E163" s="304"/>
      <c r="F163" s="304"/>
      <c r="G163" s="305"/>
    </row>
    <row r="164" spans="1:27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</row>
    <row r="165" spans="1:27" x14ac:dyDescent="0.25">
      <c r="B165" s="419" t="s">
        <v>153</v>
      </c>
      <c r="C165" s="314"/>
      <c r="D165" s="315"/>
      <c r="E165" s="315"/>
      <c r="F165" s="315"/>
      <c r="G165" s="316"/>
    </row>
    <row r="166" spans="1:27" ht="3.75" customHeight="1" x14ac:dyDescent="0.25">
      <c r="B166" s="318"/>
      <c r="C166" s="231"/>
      <c r="D166" s="388"/>
      <c r="E166" s="231"/>
      <c r="F166" s="231"/>
      <c r="G166" s="319"/>
    </row>
    <row r="167" spans="1:27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</row>
    <row r="168" spans="1:27" ht="24" customHeight="1" x14ac:dyDescent="0.25">
      <c r="B168" s="37" t="s">
        <v>188</v>
      </c>
      <c r="C168" s="354">
        <v>4657</v>
      </c>
      <c r="D168" s="354">
        <v>7070</v>
      </c>
      <c r="E168" s="354">
        <v>1434</v>
      </c>
      <c r="F168" s="354">
        <v>5578</v>
      </c>
      <c r="G168" s="325">
        <v>18739</v>
      </c>
    </row>
    <row r="169" spans="1:27" ht="24" customHeight="1" x14ac:dyDescent="0.25">
      <c r="B169" s="37" t="s">
        <v>189</v>
      </c>
      <c r="C169" s="354">
        <v>3653</v>
      </c>
      <c r="D169" s="354">
        <v>6645</v>
      </c>
      <c r="E169" s="354">
        <v>1260</v>
      </c>
      <c r="F169" s="354">
        <v>4369</v>
      </c>
      <c r="G169" s="193">
        <v>15927</v>
      </c>
    </row>
    <row r="170" spans="1:27" ht="24" customHeight="1" x14ac:dyDescent="0.25">
      <c r="B170" s="37" t="s">
        <v>190</v>
      </c>
      <c r="C170" s="354">
        <v>3642</v>
      </c>
      <c r="D170" s="354">
        <v>3182</v>
      </c>
      <c r="E170" s="354">
        <v>1278</v>
      </c>
      <c r="F170" s="354">
        <v>4061</v>
      </c>
      <c r="G170" s="193">
        <v>12163</v>
      </c>
    </row>
    <row r="171" spans="1:27" ht="24" customHeight="1" x14ac:dyDescent="0.25">
      <c r="B171" s="37" t="s">
        <v>191</v>
      </c>
      <c r="C171" s="354">
        <v>5105</v>
      </c>
      <c r="D171" s="354">
        <v>1906</v>
      </c>
      <c r="E171" s="354">
        <v>1885</v>
      </c>
      <c r="F171" s="354">
        <v>5280</v>
      </c>
      <c r="G171" s="193">
        <v>14176</v>
      </c>
    </row>
    <row r="172" spans="1:27" ht="24" customHeight="1" x14ac:dyDescent="0.25">
      <c r="B172" s="215"/>
      <c r="C172" s="354"/>
      <c r="D172" s="354"/>
      <c r="E172" s="354"/>
      <c r="F172" s="354"/>
      <c r="G172" s="371"/>
    </row>
    <row r="173" spans="1:27" s="331" customFormat="1" ht="30" customHeight="1" x14ac:dyDescent="0.25">
      <c r="A173" s="326"/>
      <c r="B173" s="327" t="s">
        <v>95</v>
      </c>
      <c r="C173" s="328">
        <v>17057</v>
      </c>
      <c r="D173" s="328">
        <v>18803</v>
      </c>
      <c r="E173" s="328">
        <v>5857</v>
      </c>
      <c r="F173" s="328">
        <v>19288</v>
      </c>
      <c r="G173" s="329">
        <v>61005</v>
      </c>
      <c r="H173" s="330"/>
    </row>
    <row r="174" spans="1:27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</row>
    <row r="175" spans="1:27" ht="30" customHeight="1" x14ac:dyDescent="0.25">
      <c r="B175" s="420" t="s">
        <v>188</v>
      </c>
      <c r="C175" s="345">
        <v>2444</v>
      </c>
      <c r="D175" s="345">
        <v>3541</v>
      </c>
      <c r="E175" s="345">
        <v>725</v>
      </c>
      <c r="F175" s="345">
        <v>2868</v>
      </c>
      <c r="G175" s="120">
        <v>9578</v>
      </c>
    </row>
    <row r="176" spans="1:27" ht="30" customHeight="1" x14ac:dyDescent="0.25">
      <c r="B176" s="420" t="s">
        <v>189</v>
      </c>
      <c r="C176" s="345">
        <v>1987</v>
      </c>
      <c r="D176" s="345">
        <v>3409</v>
      </c>
      <c r="E176" s="345">
        <v>623</v>
      </c>
      <c r="F176" s="345">
        <v>2283</v>
      </c>
      <c r="G176" s="346">
        <v>8302</v>
      </c>
    </row>
    <row r="177" spans="1:8" ht="30" customHeight="1" x14ac:dyDescent="0.25">
      <c r="B177" s="420" t="s">
        <v>190</v>
      </c>
      <c r="C177" s="345">
        <v>1870</v>
      </c>
      <c r="D177" s="345">
        <v>1579</v>
      </c>
      <c r="E177" s="345">
        <v>690</v>
      </c>
      <c r="F177" s="345">
        <v>2123</v>
      </c>
      <c r="G177" s="346">
        <v>6262</v>
      </c>
    </row>
    <row r="178" spans="1:8" ht="30" customHeight="1" x14ac:dyDescent="0.25">
      <c r="B178" s="420" t="s">
        <v>191</v>
      </c>
      <c r="C178" s="345">
        <v>2422</v>
      </c>
      <c r="D178" s="345">
        <v>942</v>
      </c>
      <c r="E178" s="345">
        <v>1013</v>
      </c>
      <c r="F178" s="345">
        <v>2813</v>
      </c>
      <c r="G178" s="346">
        <v>7190</v>
      </c>
    </row>
    <row r="179" spans="1:8" ht="30" customHeight="1" x14ac:dyDescent="0.25">
      <c r="B179" s="215"/>
      <c r="C179" s="345"/>
      <c r="D179" s="345"/>
      <c r="E179" s="345"/>
      <c r="F179" s="345"/>
      <c r="G179" s="377"/>
    </row>
    <row r="180" spans="1:8" s="331" customFormat="1" ht="30" customHeight="1" x14ac:dyDescent="0.25">
      <c r="A180" s="326"/>
      <c r="B180" s="327" t="s">
        <v>95</v>
      </c>
      <c r="C180" s="348">
        <v>8723</v>
      </c>
      <c r="D180" s="348">
        <v>9471</v>
      </c>
      <c r="E180" s="348">
        <v>3051</v>
      </c>
      <c r="F180" s="348">
        <v>10087</v>
      </c>
      <c r="G180" s="349">
        <v>31332</v>
      </c>
      <c r="H180" s="330"/>
    </row>
    <row r="181" spans="1:8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</row>
    <row r="182" spans="1:8" ht="24" customHeight="1" x14ac:dyDescent="0.25">
      <c r="B182" s="37" t="s">
        <v>188</v>
      </c>
      <c r="C182" s="354">
        <v>1980</v>
      </c>
      <c r="D182" s="354">
        <v>2879</v>
      </c>
      <c r="E182" s="354">
        <v>576</v>
      </c>
      <c r="F182" s="354">
        <v>2686</v>
      </c>
      <c r="G182" s="325">
        <v>8121</v>
      </c>
    </row>
    <row r="183" spans="1:8" ht="24" customHeight="1" x14ac:dyDescent="0.25">
      <c r="B183" s="37" t="s">
        <v>189</v>
      </c>
      <c r="C183" s="354">
        <v>1480</v>
      </c>
      <c r="D183" s="354">
        <v>2665</v>
      </c>
      <c r="E183" s="354">
        <v>444</v>
      </c>
      <c r="F183" s="354">
        <v>2118</v>
      </c>
      <c r="G183" s="193">
        <v>6707</v>
      </c>
    </row>
    <row r="184" spans="1:8" ht="24" customHeight="1" x14ac:dyDescent="0.25">
      <c r="B184" s="37" t="s">
        <v>190</v>
      </c>
      <c r="C184" s="354">
        <v>1470</v>
      </c>
      <c r="D184" s="354">
        <v>1254</v>
      </c>
      <c r="E184" s="354">
        <v>494</v>
      </c>
      <c r="F184" s="354">
        <v>1774</v>
      </c>
      <c r="G184" s="193">
        <v>4992</v>
      </c>
    </row>
    <row r="185" spans="1:8" ht="24" customHeight="1" x14ac:dyDescent="0.25">
      <c r="B185" s="37" t="s">
        <v>191</v>
      </c>
      <c r="C185" s="354">
        <v>2213</v>
      </c>
      <c r="D185" s="354">
        <v>763</v>
      </c>
      <c r="E185" s="354">
        <v>717</v>
      </c>
      <c r="F185" s="354">
        <v>2587</v>
      </c>
      <c r="G185" s="193">
        <v>6280</v>
      </c>
    </row>
    <row r="186" spans="1:8" ht="24" customHeight="1" x14ac:dyDescent="0.25">
      <c r="B186" s="215"/>
      <c r="C186" s="354"/>
      <c r="D186" s="354"/>
      <c r="E186" s="354"/>
      <c r="F186" s="354"/>
      <c r="G186" s="371"/>
    </row>
    <row r="187" spans="1:8" s="331" customFormat="1" ht="24" customHeight="1" x14ac:dyDescent="0.25">
      <c r="A187" s="326"/>
      <c r="B187" s="327" t="s">
        <v>95</v>
      </c>
      <c r="C187" s="328">
        <v>7143</v>
      </c>
      <c r="D187" s="328">
        <v>7561</v>
      </c>
      <c r="E187" s="328">
        <v>2231</v>
      </c>
      <c r="F187" s="328">
        <v>9165</v>
      </c>
      <c r="G187" s="329">
        <v>26100</v>
      </c>
      <c r="H187" s="330"/>
    </row>
    <row r="188" spans="1:8" ht="16.5" customHeight="1" x14ac:dyDescent="0.25">
      <c r="B188" s="302"/>
      <c r="C188" s="378"/>
      <c r="D188" s="378"/>
      <c r="E188" s="378"/>
      <c r="F188" s="378"/>
      <c r="G188" s="378"/>
    </row>
    <row r="189" spans="1:8" s="381" customFormat="1" ht="24" customHeight="1" x14ac:dyDescent="0.2">
      <c r="A189" s="379"/>
      <c r="B189" s="291" t="s">
        <v>192</v>
      </c>
      <c r="C189" s="291"/>
      <c r="D189" s="291"/>
      <c r="E189" s="291"/>
      <c r="F189" s="291"/>
      <c r="G189" s="291"/>
      <c r="H189" s="380"/>
    </row>
    <row r="190" spans="1:8" ht="16.5" customHeight="1" x14ac:dyDescent="0.2">
      <c r="B190" s="291" t="s">
        <v>193</v>
      </c>
      <c r="C190" s="291"/>
      <c r="D190" s="291"/>
      <c r="E190" s="291"/>
      <c r="F190" s="291"/>
      <c r="G190" s="291"/>
    </row>
    <row r="191" spans="1:8" ht="16.5" customHeight="1" x14ac:dyDescent="0.2">
      <c r="B191" s="291" t="s">
        <v>194</v>
      </c>
      <c r="C191" s="291"/>
      <c r="D191" s="291"/>
      <c r="E191" s="291"/>
      <c r="F191" s="291"/>
      <c r="G191" s="291"/>
    </row>
    <row r="192" spans="1:8" ht="19.5" customHeight="1" x14ac:dyDescent="0.2">
      <c r="B192" s="291" t="s">
        <v>195</v>
      </c>
      <c r="C192" s="291"/>
      <c r="D192" s="291"/>
      <c r="E192" s="291"/>
      <c r="F192" s="291"/>
      <c r="G192" s="291"/>
    </row>
    <row r="193" spans="1:33" ht="19.5" customHeight="1" x14ac:dyDescent="0.25">
      <c r="B193" s="291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91" customFormat="1" ht="36" customHeight="1" x14ac:dyDescent="0.25">
      <c r="A198" s="287"/>
      <c r="B198" s="47" t="s">
        <v>230</v>
      </c>
      <c r="C198" s="518" t="str">
        <f>+C2</f>
        <v>COMMERCIANTI</v>
      </c>
      <c r="D198" s="518"/>
      <c r="E198" s="518"/>
      <c r="F198" s="518"/>
      <c r="G198" s="518"/>
      <c r="H198" s="290"/>
    </row>
    <row r="199" spans="1:33" ht="29.25" customHeight="1" x14ac:dyDescent="0.25">
      <c r="C199" s="542"/>
      <c r="D199" s="542"/>
      <c r="E199" s="542"/>
      <c r="F199" s="542"/>
      <c r="G199" s="542"/>
      <c r="J199" s="518" t="str">
        <f>+C198</f>
        <v>COMMERCIANTI</v>
      </c>
      <c r="K199" s="518"/>
      <c r="L199" s="518"/>
      <c r="M199" s="518"/>
      <c r="N199" s="518"/>
      <c r="O199" s="518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</row>
    <row r="200" spans="1:33" ht="36.75" customHeight="1" x14ac:dyDescent="0.25">
      <c r="C200" s="534" t="s">
        <v>24</v>
      </c>
      <c r="D200" s="534"/>
      <c r="E200" s="534"/>
      <c r="F200" s="534"/>
      <c r="G200" s="534"/>
      <c r="J200" s="421" t="s">
        <v>197</v>
      </c>
    </row>
    <row r="201" spans="1:33" ht="10.15" customHeight="1" x14ac:dyDescent="0.25">
      <c r="B201" s="47"/>
      <c r="C201" s="383"/>
      <c r="D201" s="384"/>
      <c r="E201" s="48"/>
      <c r="F201" s="48"/>
      <c r="G201" s="48"/>
    </row>
    <row r="202" spans="1:33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AC202" s="422"/>
      <c r="AD202" s="422"/>
      <c r="AE202" s="422"/>
      <c r="AF202" s="422"/>
      <c r="AG202" s="422"/>
    </row>
    <row r="203" spans="1:33" x14ac:dyDescent="0.25">
      <c r="B203" s="47"/>
      <c r="C203" s="530" t="s">
        <v>198</v>
      </c>
      <c r="D203" s="530"/>
      <c r="E203" s="530"/>
      <c r="F203" s="530"/>
      <c r="G203" s="530"/>
      <c r="AC203" s="422"/>
      <c r="AD203" s="422"/>
      <c r="AE203" s="422"/>
      <c r="AF203" s="422"/>
      <c r="AG203" s="422"/>
    </row>
    <row r="204" spans="1:33" x14ac:dyDescent="0.25">
      <c r="C204" s="48"/>
      <c r="D204" s="298"/>
      <c r="E204" s="48"/>
      <c r="F204" s="48"/>
      <c r="G204" s="48"/>
      <c r="AC204" s="422"/>
      <c r="AD204" s="422"/>
      <c r="AE204" s="422"/>
      <c r="AF204" s="422"/>
      <c r="AG204" s="422"/>
    </row>
    <row r="205" spans="1:33" x14ac:dyDescent="0.25">
      <c r="B205" s="302"/>
      <c r="C205" s="303"/>
      <c r="D205" s="304"/>
      <c r="E205" s="304"/>
      <c r="F205" s="304"/>
      <c r="G205" s="305"/>
    </row>
    <row r="206" spans="1:33" ht="28.5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</row>
    <row r="207" spans="1:33" x14ac:dyDescent="0.25">
      <c r="B207" s="387"/>
      <c r="C207" s="314"/>
      <c r="D207" s="315"/>
      <c r="E207" s="315"/>
      <c r="F207" s="315"/>
      <c r="G207" s="316"/>
    </row>
    <row r="208" spans="1:33" ht="22.5" customHeight="1" x14ac:dyDescent="0.25">
      <c r="B208" s="318"/>
      <c r="C208" s="231"/>
      <c r="D208" s="388"/>
      <c r="E208" s="231"/>
      <c r="F208" s="231"/>
      <c r="G208" s="319"/>
    </row>
    <row r="209" spans="2:7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</row>
    <row r="210" spans="2:7" s="300" customFormat="1" ht="22.5" customHeight="1" x14ac:dyDescent="0.25">
      <c r="B210" s="323" t="s">
        <v>183</v>
      </c>
      <c r="C210" s="423">
        <v>66.87</v>
      </c>
      <c r="D210" s="423">
        <v>62.15</v>
      </c>
      <c r="E210" s="423">
        <v>56.04</v>
      </c>
      <c r="F210" s="423">
        <v>75.63</v>
      </c>
      <c r="G210" s="424">
        <v>65.05</v>
      </c>
    </row>
    <row r="211" spans="2:7" s="300" customFormat="1" ht="22.5" customHeight="1" x14ac:dyDescent="0.25">
      <c r="B211" s="323" t="s">
        <v>184</v>
      </c>
      <c r="C211" s="423">
        <v>65.489999999999995</v>
      </c>
      <c r="D211" s="423">
        <v>60.9</v>
      </c>
      <c r="E211" s="423">
        <v>54.23</v>
      </c>
      <c r="F211" s="423">
        <v>71.88</v>
      </c>
      <c r="G211" s="424">
        <v>67.08</v>
      </c>
    </row>
    <row r="212" spans="2:7" s="300" customFormat="1" ht="22.5" customHeight="1" x14ac:dyDescent="0.25">
      <c r="B212" s="405"/>
      <c r="C212" s="425"/>
      <c r="D212" s="425"/>
      <c r="E212" s="425"/>
      <c r="F212" s="425"/>
      <c r="G212" s="426"/>
    </row>
    <row r="213" spans="2:7" s="300" customFormat="1" ht="22.5" customHeight="1" x14ac:dyDescent="0.25">
      <c r="B213" s="392" t="s">
        <v>95</v>
      </c>
      <c r="C213" s="427">
        <v>66.59</v>
      </c>
      <c r="D213" s="428">
        <v>61.73</v>
      </c>
      <c r="E213" s="428">
        <v>55.39</v>
      </c>
      <c r="F213" s="428">
        <v>72.709999999999994</v>
      </c>
      <c r="G213" s="427">
        <v>65.95</v>
      </c>
    </row>
    <row r="214" spans="2:7" s="300" customFormat="1" ht="28.5" customHeight="1" x14ac:dyDescent="0.25">
      <c r="B214" s="409"/>
      <c r="C214" s="429"/>
      <c r="D214" s="430"/>
      <c r="E214" s="430"/>
      <c r="F214" s="430"/>
      <c r="G214" s="429"/>
    </row>
    <row r="215" spans="2:7" s="300" customFormat="1" ht="28.5" customHeight="1" x14ac:dyDescent="0.2">
      <c r="B215" s="411"/>
      <c r="C215" s="431"/>
      <c r="D215" s="432" t="str">
        <f>+D140</f>
        <v>di cui: Decorrenti gennaio-giugno 2017</v>
      </c>
      <c r="E215" s="433"/>
      <c r="F215" s="433"/>
      <c r="G215" s="431"/>
    </row>
    <row r="216" spans="2:7" s="300" customFormat="1" ht="28.5" customHeight="1" x14ac:dyDescent="0.25">
      <c r="B216" s="323" t="s">
        <v>183</v>
      </c>
      <c r="C216" s="423">
        <v>66.92</v>
      </c>
      <c r="D216" s="423">
        <v>62.16</v>
      </c>
      <c r="E216" s="423">
        <v>55.91</v>
      </c>
      <c r="F216" s="423">
        <v>75.33</v>
      </c>
      <c r="G216" s="424">
        <v>65.06</v>
      </c>
    </row>
    <row r="217" spans="2:7" s="300" customFormat="1" ht="28.5" customHeight="1" x14ac:dyDescent="0.25">
      <c r="B217" s="323" t="s">
        <v>184</v>
      </c>
      <c r="C217" s="423">
        <v>64.91</v>
      </c>
      <c r="D217" s="423">
        <v>60.83</v>
      </c>
      <c r="E217" s="423">
        <v>54.04</v>
      </c>
      <c r="F217" s="423">
        <v>72.040000000000006</v>
      </c>
      <c r="G217" s="424">
        <v>66.98</v>
      </c>
    </row>
    <row r="218" spans="2:7" s="300" customFormat="1" ht="28.5" customHeight="1" x14ac:dyDescent="0.25">
      <c r="B218" s="405"/>
      <c r="C218" s="425"/>
      <c r="D218" s="425"/>
      <c r="E218" s="425"/>
      <c r="F218" s="425"/>
      <c r="G218" s="426"/>
    </row>
    <row r="219" spans="2:7" s="300" customFormat="1" ht="28.5" customHeight="1" x14ac:dyDescent="0.25">
      <c r="B219" s="392" t="s">
        <v>95</v>
      </c>
      <c r="C219" s="427">
        <v>66.41</v>
      </c>
      <c r="D219" s="428">
        <v>61.69</v>
      </c>
      <c r="E219" s="428">
        <v>55.24</v>
      </c>
      <c r="F219" s="428">
        <v>72.790000000000006</v>
      </c>
      <c r="G219" s="427">
        <v>65.95</v>
      </c>
    </row>
    <row r="220" spans="2:7" s="300" customFormat="1" ht="28.5" customHeight="1" x14ac:dyDescent="0.25">
      <c r="B220" s="238"/>
      <c r="C220" s="434"/>
      <c r="D220" s="434"/>
      <c r="E220" s="434"/>
      <c r="F220" s="434"/>
      <c r="G220" s="434"/>
    </row>
    <row r="221" spans="2:7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</row>
    <row r="222" spans="2:7" s="300" customFormat="1" ht="22.5" customHeight="1" x14ac:dyDescent="0.25">
      <c r="B222" s="323" t="s">
        <v>183</v>
      </c>
      <c r="C222" s="423">
        <v>66.87</v>
      </c>
      <c r="D222" s="423">
        <v>62.2</v>
      </c>
      <c r="E222" s="423">
        <v>56.07</v>
      </c>
      <c r="F222" s="423">
        <v>77.06</v>
      </c>
      <c r="G222" s="424">
        <v>65.53</v>
      </c>
    </row>
    <row r="223" spans="2:7" s="300" customFormat="1" ht="22.5" customHeight="1" x14ac:dyDescent="0.25">
      <c r="B223" s="323" t="s">
        <v>184</v>
      </c>
      <c r="C223" s="423">
        <v>67.849999999999994</v>
      </c>
      <c r="D223" s="423">
        <v>61.15</v>
      </c>
      <c r="E223" s="423">
        <v>54.73</v>
      </c>
      <c r="F223" s="423">
        <v>72.430000000000007</v>
      </c>
      <c r="G223" s="424">
        <v>68.47</v>
      </c>
    </row>
    <row r="224" spans="2:7" s="300" customFormat="1" ht="22.5" customHeight="1" x14ac:dyDescent="0.25">
      <c r="B224" s="405"/>
      <c r="C224" s="425"/>
      <c r="D224" s="425"/>
      <c r="E224" s="425"/>
      <c r="F224" s="425"/>
      <c r="G224" s="426"/>
    </row>
    <row r="225" spans="2:7" s="300" customFormat="1" ht="22.5" customHeight="1" x14ac:dyDescent="0.25">
      <c r="B225" s="415" t="s">
        <v>95</v>
      </c>
      <c r="C225" s="438">
        <v>66.94</v>
      </c>
      <c r="D225" s="439">
        <v>61.87</v>
      </c>
      <c r="E225" s="439">
        <v>55.58</v>
      </c>
      <c r="F225" s="439">
        <v>73.39</v>
      </c>
      <c r="G225" s="438">
        <v>66.760000000000005</v>
      </c>
    </row>
    <row r="226" spans="2:7" s="300" customFormat="1" x14ac:dyDescent="0.25">
      <c r="B226" s="238"/>
      <c r="C226" s="238"/>
      <c r="D226" s="238"/>
      <c r="E226" s="238"/>
      <c r="F226" s="238"/>
      <c r="G226" s="238"/>
    </row>
    <row r="227" spans="2:7" s="300" customFormat="1" x14ac:dyDescent="0.25">
      <c r="B227" s="238"/>
      <c r="C227" s="238"/>
      <c r="D227" s="238"/>
      <c r="E227" s="238"/>
      <c r="F227" s="238"/>
      <c r="G227" s="238"/>
    </row>
    <row r="228" spans="2:7" s="300" customFormat="1" x14ac:dyDescent="0.25">
      <c r="B228" s="238"/>
      <c r="C228" s="238"/>
      <c r="D228" s="238"/>
      <c r="E228" s="238"/>
      <c r="F228" s="238"/>
      <c r="G228" s="238"/>
    </row>
    <row r="229" spans="2:7" s="300" customFormat="1" hidden="1" x14ac:dyDescent="0.25">
      <c r="B229" s="238"/>
      <c r="C229" s="238"/>
      <c r="D229" s="238"/>
      <c r="E229" s="238"/>
      <c r="F229" s="238"/>
      <c r="G229" s="238"/>
    </row>
    <row r="230" spans="2:7" s="300" customFormat="1" hidden="1" x14ac:dyDescent="0.25">
      <c r="B230" s="238"/>
      <c r="C230" s="238"/>
      <c r="D230" s="238"/>
      <c r="E230" s="238"/>
      <c r="F230" s="238"/>
      <c r="G230" s="238"/>
    </row>
    <row r="231" spans="2:7" s="300" customFormat="1" hidden="1" x14ac:dyDescent="0.25">
      <c r="B231" s="238"/>
      <c r="C231" s="238"/>
      <c r="D231" s="238"/>
      <c r="E231" s="238"/>
      <c r="F231" s="238"/>
      <c r="G231" s="238"/>
    </row>
    <row r="232" spans="2:7" s="300" customFormat="1" hidden="1" x14ac:dyDescent="0.25">
      <c r="B232" s="238"/>
      <c r="C232" s="238"/>
      <c r="D232" s="238"/>
      <c r="E232" s="238"/>
      <c r="F232" s="238"/>
      <c r="G232" s="238"/>
    </row>
    <row r="233" spans="2:7" s="300" customFormat="1" hidden="1" x14ac:dyDescent="0.25">
      <c r="B233" s="238"/>
      <c r="C233" s="238"/>
      <c r="D233" s="238"/>
      <c r="E233" s="238"/>
      <c r="F233" s="238"/>
      <c r="G233" s="238"/>
    </row>
    <row r="234" spans="2:7" s="300" customFormat="1" hidden="1" x14ac:dyDescent="0.25">
      <c r="B234" s="238"/>
      <c r="C234" s="238"/>
      <c r="D234" s="238"/>
      <c r="E234" s="238"/>
      <c r="F234" s="238"/>
      <c r="G234" s="238"/>
    </row>
    <row r="235" spans="2:7" s="300" customFormat="1" hidden="1" x14ac:dyDescent="0.25">
      <c r="B235" s="238"/>
      <c r="C235" s="238"/>
      <c r="D235" s="238"/>
      <c r="E235" s="238"/>
      <c r="F235" s="238"/>
      <c r="G235" s="238"/>
    </row>
    <row r="236" spans="2:7" s="300" customFormat="1" hidden="1" x14ac:dyDescent="0.25">
      <c r="B236" s="238"/>
      <c r="C236" s="238"/>
      <c r="D236" s="238"/>
      <c r="E236" s="238"/>
      <c r="F236" s="238"/>
      <c r="G236" s="238"/>
    </row>
    <row r="237" spans="2:7" s="300" customFormat="1" hidden="1" x14ac:dyDescent="0.25">
      <c r="B237" s="238"/>
      <c r="C237" s="238"/>
      <c r="D237" s="238"/>
      <c r="E237" s="238"/>
      <c r="F237" s="238"/>
      <c r="G237" s="238"/>
    </row>
    <row r="238" spans="2:7" s="300" customFormat="1" hidden="1" x14ac:dyDescent="0.25">
      <c r="B238" s="238"/>
      <c r="C238" s="238"/>
      <c r="D238" s="238"/>
      <c r="E238" s="238"/>
      <c r="F238" s="238"/>
      <c r="G238" s="238"/>
    </row>
    <row r="239" spans="2:7" s="300" customFormat="1" hidden="1" x14ac:dyDescent="0.25">
      <c r="B239" s="238"/>
      <c r="C239" s="238"/>
      <c r="D239" s="238"/>
      <c r="E239" s="238"/>
      <c r="F239" s="238"/>
      <c r="G239" s="238"/>
    </row>
    <row r="240" spans="2:7" s="300" customFormat="1" hidden="1" x14ac:dyDescent="0.25">
      <c r="B240" s="238"/>
      <c r="C240" s="238"/>
      <c r="D240" s="238"/>
      <c r="E240" s="238"/>
      <c r="F240" s="238"/>
      <c r="G240" s="238"/>
    </row>
    <row r="241" spans="1:8" hidden="1" x14ac:dyDescent="0.25">
      <c r="A241" s="300"/>
      <c r="H241" s="300"/>
    </row>
    <row r="242" spans="1:8" hidden="1" x14ac:dyDescent="0.25">
      <c r="A242" s="300"/>
      <c r="H242" s="300"/>
    </row>
    <row r="243" spans="1:8" hidden="1" x14ac:dyDescent="0.25">
      <c r="A243" s="300"/>
      <c r="H243" s="300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300"/>
      <c r="H252" s="300"/>
    </row>
    <row r="253" spans="1:8" hidden="1" x14ac:dyDescent="0.25"/>
    <row r="256" spans="1:8" s="297" customFormat="1" x14ac:dyDescent="0.25">
      <c r="B256" s="440"/>
      <c r="C256" s="440"/>
      <c r="D256" s="440"/>
      <c r="E256" s="440"/>
      <c r="F256" s="440"/>
      <c r="G256" s="440"/>
    </row>
    <row r="257" spans="1:8" s="297" customFormat="1" x14ac:dyDescent="0.25">
      <c r="B257" s="440"/>
      <c r="C257" s="440"/>
      <c r="D257" s="440"/>
      <c r="E257" s="440"/>
      <c r="F257" s="440"/>
      <c r="G257" s="440"/>
    </row>
    <row r="258" spans="1:8" s="297" customFormat="1" x14ac:dyDescent="0.25">
      <c r="A258" s="287"/>
      <c r="B258" s="441"/>
      <c r="C258" s="193"/>
      <c r="D258" s="371"/>
      <c r="E258" s="371"/>
      <c r="F258" s="371"/>
      <c r="G258" s="371"/>
      <c r="H258" s="290"/>
    </row>
    <row r="259" spans="1:8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</row>
    <row r="260" spans="1:8" s="297" customFormat="1" x14ac:dyDescent="0.25">
      <c r="A260" s="293"/>
      <c r="B260" s="37"/>
      <c r="C260" s="440"/>
      <c r="D260" s="371"/>
      <c r="E260" s="371"/>
      <c r="F260" s="371"/>
      <c r="G260" s="371"/>
      <c r="H260" s="290"/>
    </row>
    <row r="261" spans="1:8" s="297" customFormat="1" x14ac:dyDescent="0.25">
      <c r="A261" s="290"/>
      <c r="B261" s="420"/>
      <c r="C261" s="440"/>
      <c r="D261" s="384"/>
      <c r="E261" s="371"/>
      <c r="F261" s="371"/>
      <c r="G261" s="371"/>
      <c r="H261" s="290"/>
    </row>
    <row r="262" spans="1:8" s="297" customFormat="1" x14ac:dyDescent="0.25">
      <c r="A262" s="290"/>
      <c r="B262" s="441"/>
      <c r="C262" s="440"/>
      <c r="D262" s="325"/>
      <c r="E262" s="442"/>
      <c r="F262" s="371"/>
      <c r="G262" s="371"/>
      <c r="H262" s="290"/>
    </row>
    <row r="263" spans="1:8" s="297" customFormat="1" x14ac:dyDescent="0.25">
      <c r="B263" s="441"/>
      <c r="C263" s="443"/>
      <c r="D263" s="444"/>
      <c r="E263" s="445"/>
      <c r="F263" s="346"/>
      <c r="G263" s="371"/>
    </row>
    <row r="264" spans="1:8" s="297" customFormat="1" x14ac:dyDescent="0.25">
      <c r="B264" s="440"/>
      <c r="C264" s="371"/>
      <c r="D264" s="377"/>
      <c r="E264" s="371"/>
      <c r="F264" s="371"/>
      <c r="G264" s="371"/>
    </row>
    <row r="265" spans="1:8" s="297" customFormat="1" ht="23.25" customHeight="1" x14ac:dyDescent="0.25">
      <c r="B265" s="440"/>
      <c r="C265" s="371"/>
      <c r="D265" s="446"/>
      <c r="E265" s="446"/>
      <c r="F265" s="446"/>
      <c r="G265" s="371"/>
    </row>
    <row r="266" spans="1:8" s="297" customFormat="1" ht="34.5" customHeight="1" x14ac:dyDescent="0.25">
      <c r="B266" s="369"/>
      <c r="C266" s="388"/>
      <c r="D266" s="307"/>
      <c r="E266" s="388"/>
      <c r="F266" s="388"/>
      <c r="G266" s="52"/>
    </row>
    <row r="267" spans="1:8" s="297" customFormat="1" ht="23.25" customHeight="1" x14ac:dyDescent="0.25">
      <c r="B267" s="369"/>
      <c r="C267" s="447"/>
      <c r="D267" s="388"/>
      <c r="E267" s="388"/>
      <c r="F267" s="388"/>
      <c r="G267" s="448"/>
    </row>
    <row r="268" spans="1:8" s="297" customFormat="1" ht="23.25" customHeight="1" x14ac:dyDescent="0.25">
      <c r="B268" s="369"/>
      <c r="C268" s="231"/>
      <c r="D268" s="440"/>
      <c r="E268" s="231"/>
      <c r="F268" s="231"/>
      <c r="G268" s="52"/>
    </row>
    <row r="269" spans="1:8" s="297" customFormat="1" ht="23.25" customHeight="1" x14ac:dyDescent="0.25">
      <c r="B269" s="369"/>
      <c r="C269" s="320"/>
      <c r="D269" s="321"/>
      <c r="E269" s="322"/>
      <c r="F269" s="231"/>
      <c r="G269" s="52"/>
    </row>
    <row r="270" spans="1:8" s="297" customFormat="1" ht="23.25" customHeight="1" x14ac:dyDescent="0.25">
      <c r="B270" s="449"/>
      <c r="C270" s="371"/>
      <c r="D270" s="371"/>
      <c r="E270" s="371"/>
      <c r="F270" s="371"/>
      <c r="G270" s="193"/>
    </row>
    <row r="271" spans="1:8" s="297" customFormat="1" ht="23.25" customHeight="1" x14ac:dyDescent="0.25">
      <c r="B271" s="449"/>
      <c r="C271" s="371"/>
      <c r="D271" s="371"/>
      <c r="E271" s="371"/>
      <c r="F271" s="371"/>
      <c r="G271" s="193"/>
    </row>
    <row r="272" spans="1:8" s="297" customFormat="1" ht="23.25" customHeight="1" x14ac:dyDescent="0.25">
      <c r="B272" s="449"/>
      <c r="C272" s="371"/>
      <c r="D272" s="371"/>
      <c r="E272" s="371"/>
      <c r="F272" s="371"/>
      <c r="G272" s="193"/>
    </row>
    <row r="273" spans="1:7" s="297" customFormat="1" ht="23.25" customHeight="1" x14ac:dyDescent="0.25">
      <c r="B273" s="449"/>
      <c r="C273" s="371"/>
      <c r="D273" s="371"/>
      <c r="E273" s="371"/>
      <c r="F273" s="371"/>
      <c r="G273" s="193"/>
    </row>
    <row r="274" spans="1:7" s="297" customFormat="1" ht="23.25" customHeight="1" x14ac:dyDescent="0.25">
      <c r="B274" s="449"/>
      <c r="C274" s="371"/>
      <c r="D274" s="371"/>
      <c r="E274" s="371"/>
      <c r="F274" s="371"/>
      <c r="G274" s="193"/>
    </row>
    <row r="275" spans="1:7" s="297" customFormat="1" ht="23.25" customHeight="1" x14ac:dyDescent="0.25">
      <c r="B275" s="449"/>
      <c r="C275" s="371"/>
      <c r="D275" s="371"/>
      <c r="E275" s="371"/>
      <c r="F275" s="371"/>
      <c r="G275" s="193"/>
    </row>
    <row r="276" spans="1:7" s="297" customFormat="1" ht="23.25" customHeight="1" x14ac:dyDescent="0.25">
      <c r="B276" s="450"/>
      <c r="C276" s="371"/>
      <c r="D276" s="371"/>
      <c r="E276" s="371"/>
      <c r="F276" s="371"/>
      <c r="G276" s="371"/>
    </row>
    <row r="277" spans="1:7" s="330" customFormat="1" ht="23.25" customHeight="1" x14ac:dyDescent="0.25">
      <c r="A277" s="326"/>
      <c r="B277" s="451"/>
      <c r="C277" s="329"/>
      <c r="D277" s="329"/>
      <c r="E277" s="329"/>
      <c r="F277" s="329"/>
      <c r="G277" s="329"/>
    </row>
    <row r="278" spans="1:7" s="297" customFormat="1" ht="23.25" customHeight="1" x14ac:dyDescent="0.25">
      <c r="B278" s="290"/>
      <c r="C278" s="231"/>
      <c r="D278" s="231"/>
      <c r="E278" s="231"/>
      <c r="F278" s="231"/>
      <c r="G278" s="52"/>
    </row>
    <row r="279" spans="1:7" s="297" customFormat="1" ht="23.25" customHeight="1" x14ac:dyDescent="0.25">
      <c r="B279" s="452"/>
      <c r="C279" s="120"/>
      <c r="D279" s="342"/>
      <c r="E279" s="231"/>
      <c r="F279" s="231"/>
      <c r="G279" s="52"/>
    </row>
    <row r="280" spans="1:7" s="297" customFormat="1" ht="23.25" customHeight="1" x14ac:dyDescent="0.25">
      <c r="B280" s="453"/>
      <c r="C280" s="377"/>
      <c r="D280" s="377"/>
      <c r="E280" s="377"/>
      <c r="F280" s="377"/>
      <c r="G280" s="346"/>
    </row>
    <row r="281" spans="1:7" s="297" customFormat="1" ht="23.25" customHeight="1" x14ac:dyDescent="0.25">
      <c r="B281" s="453"/>
      <c r="C281" s="377"/>
      <c r="D281" s="377"/>
      <c r="E281" s="377"/>
      <c r="F281" s="377"/>
      <c r="G281" s="346"/>
    </row>
    <row r="282" spans="1:7" s="297" customFormat="1" ht="23.25" customHeight="1" x14ac:dyDescent="0.25">
      <c r="B282" s="453"/>
      <c r="C282" s="377"/>
      <c r="D282" s="377"/>
      <c r="E282" s="377"/>
      <c r="F282" s="377"/>
      <c r="G282" s="346"/>
    </row>
    <row r="283" spans="1:7" s="297" customFormat="1" ht="23.25" customHeight="1" x14ac:dyDescent="0.25">
      <c r="B283" s="453"/>
      <c r="C283" s="377"/>
      <c r="D283" s="377"/>
      <c r="E283" s="377"/>
      <c r="F283" s="377"/>
      <c r="G283" s="346"/>
    </row>
    <row r="284" spans="1:7" s="297" customFormat="1" ht="23.25" customHeight="1" x14ac:dyDescent="0.25">
      <c r="B284" s="453"/>
      <c r="C284" s="377"/>
      <c r="D284" s="377"/>
      <c r="E284" s="377"/>
      <c r="F284" s="377"/>
      <c r="G284" s="346"/>
    </row>
    <row r="285" spans="1:7" s="297" customFormat="1" ht="23.25" customHeight="1" x14ac:dyDescent="0.25">
      <c r="B285" s="453"/>
      <c r="C285" s="377"/>
      <c r="D285" s="377"/>
      <c r="E285" s="377"/>
      <c r="F285" s="377"/>
      <c r="G285" s="346"/>
    </row>
    <row r="286" spans="1:7" s="297" customFormat="1" ht="23.25" customHeight="1" x14ac:dyDescent="0.25">
      <c r="B286" s="450"/>
      <c r="C286" s="377"/>
      <c r="D286" s="377"/>
      <c r="E286" s="377"/>
      <c r="F286" s="377"/>
      <c r="G286" s="377"/>
    </row>
    <row r="287" spans="1:7" s="326" customFormat="1" ht="23.25" customHeight="1" x14ac:dyDescent="0.25">
      <c r="B287" s="451"/>
      <c r="C287" s="349"/>
      <c r="D287" s="349"/>
      <c r="E287" s="349"/>
      <c r="F287" s="349"/>
      <c r="G287" s="349"/>
    </row>
    <row r="288" spans="1:7" s="297" customFormat="1" ht="23.25" customHeight="1" x14ac:dyDescent="0.25">
      <c r="A288" s="326"/>
      <c r="B288" s="452"/>
      <c r="C288" s="346"/>
      <c r="D288" s="346"/>
      <c r="E288" s="346"/>
      <c r="F288" s="346"/>
      <c r="G288" s="346"/>
    </row>
    <row r="289" spans="1:8" s="297" customFormat="1" ht="23.25" customHeight="1" x14ac:dyDescent="0.25">
      <c r="B289" s="452"/>
      <c r="C289" s="320"/>
      <c r="D289" s="321"/>
      <c r="E289" s="322"/>
      <c r="F289" s="231"/>
      <c r="G289" s="52"/>
    </row>
    <row r="290" spans="1:8" s="297" customFormat="1" ht="23.25" customHeight="1" x14ac:dyDescent="0.25">
      <c r="B290" s="449"/>
      <c r="C290" s="371"/>
      <c r="D290" s="371"/>
      <c r="E290" s="371"/>
      <c r="F290" s="371"/>
      <c r="G290" s="193"/>
    </row>
    <row r="291" spans="1:8" s="297" customFormat="1" ht="23.25" customHeight="1" x14ac:dyDescent="0.25">
      <c r="B291" s="449"/>
      <c r="C291" s="371"/>
      <c r="D291" s="371"/>
      <c r="E291" s="371"/>
      <c r="F291" s="371"/>
      <c r="G291" s="193"/>
    </row>
    <row r="292" spans="1:8" s="297" customFormat="1" ht="23.25" customHeight="1" x14ac:dyDescent="0.25">
      <c r="B292" s="449"/>
      <c r="C292" s="371"/>
      <c r="D292" s="371"/>
      <c r="E292" s="371"/>
      <c r="F292" s="371"/>
      <c r="G292" s="193"/>
    </row>
    <row r="293" spans="1:8" s="297" customFormat="1" ht="23.25" customHeight="1" x14ac:dyDescent="0.25">
      <c r="B293" s="449"/>
      <c r="C293" s="371"/>
      <c r="D293" s="371"/>
      <c r="E293" s="371"/>
      <c r="F293" s="371"/>
      <c r="G293" s="193"/>
    </row>
    <row r="294" spans="1:8" s="297" customFormat="1" ht="23.25" customHeight="1" x14ac:dyDescent="0.25">
      <c r="B294" s="449"/>
      <c r="C294" s="371"/>
      <c r="D294" s="371"/>
      <c r="E294" s="371"/>
      <c r="F294" s="371"/>
      <c r="G294" s="193"/>
    </row>
    <row r="295" spans="1:8" s="297" customFormat="1" ht="23.25" customHeight="1" x14ac:dyDescent="0.25">
      <c r="B295" s="449"/>
      <c r="C295" s="371"/>
      <c r="D295" s="371"/>
      <c r="E295" s="371"/>
      <c r="F295" s="371"/>
      <c r="G295" s="193"/>
    </row>
    <row r="296" spans="1:8" s="297" customFormat="1" ht="23.25" customHeight="1" x14ac:dyDescent="0.25">
      <c r="B296" s="450"/>
      <c r="C296" s="371"/>
      <c r="D296" s="371"/>
      <c r="E296" s="371"/>
      <c r="F296" s="371"/>
      <c r="G296" s="371"/>
    </row>
    <row r="297" spans="1:8" s="330" customFormat="1" ht="22.5" customHeight="1" x14ac:dyDescent="0.25">
      <c r="B297" s="454"/>
      <c r="C297" s="329"/>
      <c r="D297" s="329"/>
      <c r="E297" s="329"/>
      <c r="F297" s="329"/>
      <c r="G297" s="329"/>
    </row>
    <row r="298" spans="1:8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8" s="297" customFormat="1" ht="23.25" customHeight="1" x14ac:dyDescent="0.25">
      <c r="A299" s="379"/>
      <c r="B299" s="440"/>
      <c r="C299" s="42"/>
      <c r="D299" s="42"/>
      <c r="E299" s="42"/>
      <c r="F299" s="42"/>
      <c r="G299" s="42"/>
      <c r="H299" s="380"/>
    </row>
    <row r="300" spans="1:8" s="297" customFormat="1" ht="23.25" customHeight="1" x14ac:dyDescent="0.25">
      <c r="B300" s="369"/>
      <c r="C300" s="346"/>
      <c r="D300" s="346"/>
      <c r="E300" s="346"/>
      <c r="F300" s="346"/>
      <c r="G300" s="346"/>
    </row>
  </sheetData>
  <mergeCells count="42">
    <mergeCell ref="C6:G6"/>
    <mergeCell ref="C2:G2"/>
    <mergeCell ref="J2:O2"/>
    <mergeCell ref="C3:G3"/>
    <mergeCell ref="C4:G4"/>
    <mergeCell ref="J4:O5"/>
    <mergeCell ref="C89:G89"/>
    <mergeCell ref="J89:O90"/>
    <mergeCell ref="K8:N8"/>
    <mergeCell ref="K25:N25"/>
    <mergeCell ref="C42:G42"/>
    <mergeCell ref="C43:G43"/>
    <mergeCell ref="C44:G44"/>
    <mergeCell ref="J45:O45"/>
    <mergeCell ref="C46:G46"/>
    <mergeCell ref="J48:O50"/>
    <mergeCell ref="C87:G87"/>
    <mergeCell ref="J87:O87"/>
    <mergeCell ref="C88:G88"/>
    <mergeCell ref="C157:G157"/>
    <mergeCell ref="C91:G91"/>
    <mergeCell ref="K95:N95"/>
    <mergeCell ref="K110:N110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J158:N158"/>
    <mergeCell ref="C160:G160"/>
    <mergeCell ref="J160:O162"/>
    <mergeCell ref="C198:G198"/>
    <mergeCell ref="C199:G199"/>
    <mergeCell ref="J199:O199"/>
    <mergeCell ref="C200:G200"/>
    <mergeCell ref="C202:G202"/>
    <mergeCell ref="C203:G203"/>
    <mergeCell ref="C259:G259"/>
    <mergeCell ref="C158:G1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view="pageBreakPreview" topLeftCell="C1" zoomScale="80" zoomScaleNormal="100" zoomScaleSheetLayoutView="80" workbookViewId="0">
      <selection activeCell="F29" sqref="F29"/>
    </sheetView>
  </sheetViews>
  <sheetFormatPr defaultRowHeight="14.25" x14ac:dyDescent="0.2"/>
  <cols>
    <col min="1" max="1" width="18.42578125" style="39" customWidth="1"/>
    <col min="2" max="2" width="15.85546875" style="39" customWidth="1"/>
    <col min="3" max="3" width="13" style="39" customWidth="1"/>
    <col min="4" max="4" width="11.7109375" style="39" customWidth="1"/>
    <col min="5" max="5" width="15.28515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38" customWidth="1"/>
    <col min="24" max="24" width="4.7109375" style="39" customWidth="1"/>
    <col min="25" max="16384" width="9.140625" style="39"/>
  </cols>
  <sheetData>
    <row r="1" spans="1:43" ht="22.5" customHeight="1" x14ac:dyDescent="0.25">
      <c r="A1" s="47" t="s">
        <v>231</v>
      </c>
      <c r="B1" s="518" t="s">
        <v>65</v>
      </c>
      <c r="C1" s="518"/>
      <c r="D1" s="518"/>
      <c r="E1" s="518"/>
      <c r="F1" s="518"/>
      <c r="G1" s="518"/>
      <c r="H1" s="518"/>
      <c r="I1" s="518"/>
      <c r="J1" s="518"/>
      <c r="K1" s="518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39"/>
    </row>
    <row r="2" spans="1:43" ht="47.25" customHeight="1" x14ac:dyDescent="0.25">
      <c r="A2" s="242"/>
      <c r="B2" s="457"/>
      <c r="C2" s="457"/>
      <c r="D2" s="457"/>
      <c r="E2" s="457"/>
      <c r="F2" s="457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39"/>
    </row>
    <row r="3" spans="1:43" ht="22.5" customHeight="1" x14ac:dyDescent="0.2">
      <c r="B3" s="524" t="s">
        <v>232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39"/>
    </row>
    <row r="4" spans="1:43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9"/>
    </row>
    <row r="5" spans="1:43" ht="22.5" customHeight="1" x14ac:dyDescent="0.2">
      <c r="A5" s="247"/>
      <c r="B5" s="525" t="str">
        <f>+[1]Copertina!D25</f>
        <v>Rilevazione al 2/7/2018</v>
      </c>
      <c r="C5" s="525"/>
      <c r="D5" s="525"/>
      <c r="E5" s="525"/>
      <c r="F5" s="525"/>
      <c r="G5" s="525"/>
      <c r="H5" s="525"/>
      <c r="I5" s="525"/>
      <c r="J5" s="525"/>
      <c r="K5" s="525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39"/>
    </row>
    <row r="6" spans="1:43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9"/>
    </row>
    <row r="7" spans="1:43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9"/>
    </row>
    <row r="8" spans="1:43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39"/>
    </row>
    <row r="9" spans="1:43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39"/>
    </row>
    <row r="10" spans="1:43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39"/>
    </row>
    <row r="11" spans="1:43" ht="22.5" customHeight="1" x14ac:dyDescent="0.2">
      <c r="A11" s="528"/>
      <c r="B11" s="256"/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39"/>
    </row>
    <row r="12" spans="1:43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39"/>
    </row>
    <row r="13" spans="1:43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39"/>
    </row>
    <row r="14" spans="1:43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22.5" customHeight="1" x14ac:dyDescent="0.2">
      <c r="A19" s="268" t="s">
        <v>137</v>
      </c>
      <c r="B19" s="271">
        <v>7143</v>
      </c>
      <c r="C19" s="272">
        <v>257</v>
      </c>
      <c r="D19" s="271">
        <v>0</v>
      </c>
      <c r="E19" s="272">
        <v>0</v>
      </c>
      <c r="F19" s="271">
        <v>130</v>
      </c>
      <c r="G19" s="272">
        <v>448</v>
      </c>
      <c r="H19" s="271">
        <v>1512</v>
      </c>
      <c r="I19" s="272">
        <v>93</v>
      </c>
      <c r="J19" s="271">
        <v>8785</v>
      </c>
      <c r="K19" s="272">
        <v>232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ht="22.5" customHeight="1" x14ac:dyDescent="0.2">
      <c r="A20" s="268" t="s">
        <v>138</v>
      </c>
      <c r="B20" s="271">
        <v>7637</v>
      </c>
      <c r="C20" s="272">
        <v>239</v>
      </c>
      <c r="D20" s="271">
        <v>0</v>
      </c>
      <c r="E20" s="272">
        <v>0</v>
      </c>
      <c r="F20" s="271">
        <v>133</v>
      </c>
      <c r="G20" s="272">
        <v>454</v>
      </c>
      <c r="H20" s="271">
        <v>1297</v>
      </c>
      <c r="I20" s="272">
        <v>109</v>
      </c>
      <c r="J20" s="271">
        <v>9067</v>
      </c>
      <c r="K20" s="272">
        <v>224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22.5" customHeight="1" x14ac:dyDescent="0.2">
      <c r="A21" s="268" t="s">
        <v>139</v>
      </c>
      <c r="B21" s="271">
        <v>6989</v>
      </c>
      <c r="C21" s="272">
        <v>256</v>
      </c>
      <c r="D21" s="271">
        <v>0</v>
      </c>
      <c r="E21" s="272">
        <v>0</v>
      </c>
      <c r="F21" s="271">
        <v>83</v>
      </c>
      <c r="G21" s="272">
        <v>382</v>
      </c>
      <c r="H21" s="271">
        <v>1370</v>
      </c>
      <c r="I21" s="272">
        <v>106</v>
      </c>
      <c r="J21" s="271">
        <v>8442</v>
      </c>
      <c r="K21" s="272">
        <v>233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22.5" customHeight="1" x14ac:dyDescent="0.2">
      <c r="A22" s="268" t="s">
        <v>140</v>
      </c>
      <c r="B22" s="271">
        <v>8759</v>
      </c>
      <c r="C22" s="272">
        <v>244</v>
      </c>
      <c r="D22" s="271">
        <v>0</v>
      </c>
      <c r="E22" s="272">
        <v>0</v>
      </c>
      <c r="F22" s="271">
        <v>105</v>
      </c>
      <c r="G22" s="272">
        <v>431</v>
      </c>
      <c r="H22" s="271">
        <v>1370</v>
      </c>
      <c r="I22" s="272">
        <v>99</v>
      </c>
      <c r="J22" s="271">
        <v>10234</v>
      </c>
      <c r="K22" s="272">
        <v>227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s="280" customFormat="1" ht="22.5" customHeight="1" x14ac:dyDescent="0.2">
      <c r="A24" s="275" t="s">
        <v>141</v>
      </c>
      <c r="B24" s="276">
        <v>30528</v>
      </c>
      <c r="C24" s="277">
        <v>249</v>
      </c>
      <c r="D24" s="276">
        <v>0</v>
      </c>
      <c r="E24" s="277">
        <v>0</v>
      </c>
      <c r="F24" s="276">
        <v>451</v>
      </c>
      <c r="G24" s="277">
        <v>433</v>
      </c>
      <c r="H24" s="276">
        <v>5549</v>
      </c>
      <c r="I24" s="277">
        <v>102</v>
      </c>
      <c r="J24" s="276">
        <v>36528</v>
      </c>
      <c r="K24" s="277">
        <v>229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3" ht="22.5" customHeight="1" x14ac:dyDescent="0.2">
      <c r="A29" s="268" t="s">
        <v>137</v>
      </c>
      <c r="B29" s="271">
        <v>6998</v>
      </c>
      <c r="C29" s="272">
        <v>293</v>
      </c>
      <c r="D29" s="271">
        <v>0</v>
      </c>
      <c r="E29" s="272">
        <v>0</v>
      </c>
      <c r="F29" s="271">
        <v>97</v>
      </c>
      <c r="G29" s="272">
        <v>386</v>
      </c>
      <c r="H29" s="271">
        <v>1452</v>
      </c>
      <c r="I29" s="272">
        <v>104</v>
      </c>
      <c r="J29" s="271">
        <v>8547</v>
      </c>
      <c r="K29" s="272">
        <v>262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3" ht="22.5" customHeight="1" x14ac:dyDescent="0.2">
      <c r="A30" s="268" t="s">
        <v>138</v>
      </c>
      <c r="B30" s="271">
        <v>6772</v>
      </c>
      <c r="C30" s="272">
        <v>288</v>
      </c>
      <c r="D30" s="271">
        <v>0</v>
      </c>
      <c r="E30" s="272">
        <v>0</v>
      </c>
      <c r="F30" s="271">
        <v>71</v>
      </c>
      <c r="G30" s="272">
        <v>413</v>
      </c>
      <c r="H30" s="271">
        <v>1124</v>
      </c>
      <c r="I30" s="272">
        <v>92</v>
      </c>
      <c r="J30" s="271">
        <v>7967</v>
      </c>
      <c r="K30" s="272">
        <v>262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255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N33" s="38"/>
      <c r="O33" s="38"/>
      <c r="P33" s="38"/>
      <c r="Q33" s="38"/>
      <c r="R33" s="38"/>
      <c r="S33" s="38"/>
      <c r="T33" s="38"/>
      <c r="U33" s="267"/>
      <c r="V33" s="2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</row>
    <row r="34" spans="1:255" s="279" customFormat="1" ht="22.5" customHeight="1" x14ac:dyDescent="0.2">
      <c r="A34" s="282" t="s">
        <v>141</v>
      </c>
      <c r="B34" s="276">
        <v>13770</v>
      </c>
      <c r="C34" s="277">
        <v>291</v>
      </c>
      <c r="D34" s="276">
        <v>0</v>
      </c>
      <c r="E34" s="277">
        <v>0</v>
      </c>
      <c r="F34" s="276">
        <v>168</v>
      </c>
      <c r="G34" s="277">
        <v>398</v>
      </c>
      <c r="H34" s="276">
        <v>2576</v>
      </c>
      <c r="I34" s="277">
        <v>98</v>
      </c>
      <c r="J34" s="276">
        <v>16514</v>
      </c>
      <c r="K34" s="277">
        <v>262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5" s="167" customFormat="1" ht="36" customHeight="1" x14ac:dyDescent="0.2">
      <c r="A35" s="522" t="s">
        <v>143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ht="22.5" customHeight="1" x14ac:dyDescent="0.2">
      <c r="A36" s="284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1:255" ht="22.5" customHeight="1" x14ac:dyDescent="0.2">
      <c r="Y37" s="60"/>
    </row>
    <row r="44" spans="1:255" ht="13.5" customHeight="1" x14ac:dyDescent="0.2"/>
    <row r="47" spans="1:255" x14ac:dyDescent="0.2">
      <c r="I47" s="285"/>
    </row>
    <row r="51" spans="1:23" x14ac:dyDescent="0.2">
      <c r="I51" s="285"/>
      <c r="W51" s="39"/>
    </row>
    <row r="52" spans="1:23" x14ac:dyDescent="0.2">
      <c r="I52" s="285"/>
      <c r="W52" s="39"/>
    </row>
    <row r="53" spans="1:23" x14ac:dyDescent="0.2">
      <c r="I53" s="285"/>
      <c r="W53" s="39"/>
    </row>
    <row r="57" spans="1:23" x14ac:dyDescent="0.2">
      <c r="W57" s="39"/>
    </row>
    <row r="59" spans="1:23" x14ac:dyDescent="0.2">
      <c r="I59" s="285"/>
      <c r="W59" s="39"/>
    </row>
    <row r="60" spans="1:23" x14ac:dyDescent="0.2">
      <c r="I60" s="285"/>
      <c r="W60" s="39"/>
    </row>
    <row r="61" spans="1:23" x14ac:dyDescent="0.2">
      <c r="I61" s="285"/>
      <c r="W61" s="39"/>
    </row>
    <row r="62" spans="1:23" x14ac:dyDescent="0.2">
      <c r="A62" s="286"/>
      <c r="B62" s="286"/>
      <c r="C62" s="286"/>
      <c r="D62" s="286"/>
      <c r="E62" s="286"/>
      <c r="I62" s="285"/>
      <c r="W62" s="39"/>
    </row>
    <row r="63" spans="1:23" x14ac:dyDescent="0.2">
      <c r="I63" s="285"/>
      <c r="W63" s="39"/>
    </row>
    <row r="64" spans="1:23" x14ac:dyDescent="0.2">
      <c r="I64" s="285"/>
      <c r="W64" s="39"/>
    </row>
    <row r="65" spans="9:23" x14ac:dyDescent="0.2">
      <c r="I65" s="285"/>
      <c r="W65" s="39"/>
    </row>
    <row r="70" spans="9:23" x14ac:dyDescent="0.2">
      <c r="I70" s="285"/>
      <c r="W70" s="39"/>
    </row>
    <row r="71" spans="9:23" x14ac:dyDescent="0.2">
      <c r="I71" s="285"/>
      <c r="W71" s="39"/>
    </row>
    <row r="72" spans="9:23" x14ac:dyDescent="0.2">
      <c r="I72" s="285"/>
      <c r="W72" s="39"/>
    </row>
    <row r="73" spans="9:23" x14ac:dyDescent="0.2">
      <c r="I73" s="285"/>
      <c r="W73" s="39"/>
    </row>
    <row r="74" spans="9:23" x14ac:dyDescent="0.2">
      <c r="I74" s="285"/>
      <c r="W74" s="39"/>
    </row>
    <row r="75" spans="9:23" x14ac:dyDescent="0.2">
      <c r="I75" s="285"/>
      <c r="W75" s="39"/>
    </row>
    <row r="76" spans="9:23" x14ac:dyDescent="0.2">
      <c r="I76" s="285"/>
      <c r="W76" s="39"/>
    </row>
    <row r="81" spans="9:23" x14ac:dyDescent="0.2">
      <c r="I81" s="285"/>
      <c r="W81" s="39"/>
    </row>
    <row r="82" spans="9:23" x14ac:dyDescent="0.2">
      <c r="I82" s="285"/>
      <c r="W82" s="39"/>
    </row>
    <row r="83" spans="9:23" x14ac:dyDescent="0.2">
      <c r="I83" s="285"/>
      <c r="W83" s="39"/>
    </row>
    <row r="84" spans="9:23" x14ac:dyDescent="0.2">
      <c r="I84" s="285"/>
      <c r="W84" s="39"/>
    </row>
    <row r="85" spans="9:23" x14ac:dyDescent="0.2">
      <c r="I85" s="285"/>
      <c r="W85" s="39"/>
    </row>
    <row r="86" spans="9:23" x14ac:dyDescent="0.2">
      <c r="I86" s="285"/>
      <c r="W86" s="39"/>
    </row>
    <row r="87" spans="9:23" x14ac:dyDescent="0.2">
      <c r="I87" s="285"/>
      <c r="W87" s="39"/>
    </row>
    <row r="93" spans="9:23" x14ac:dyDescent="0.2">
      <c r="I93" s="285"/>
      <c r="W93" s="39"/>
    </row>
    <row r="94" spans="9:23" x14ac:dyDescent="0.2">
      <c r="I94" s="285"/>
      <c r="W94" s="39"/>
    </row>
    <row r="95" spans="9:23" x14ac:dyDescent="0.2">
      <c r="I95" s="285"/>
      <c r="W95" s="39"/>
    </row>
    <row r="96" spans="9:23" x14ac:dyDescent="0.2">
      <c r="I96" s="285"/>
      <c r="W96" s="39"/>
    </row>
    <row r="97" spans="9:23" x14ac:dyDescent="0.2">
      <c r="I97" s="285"/>
      <c r="W97" s="39"/>
    </row>
    <row r="98" spans="9:23" x14ac:dyDescent="0.2">
      <c r="I98" s="285"/>
      <c r="W98" s="39"/>
    </row>
    <row r="99" spans="9:23" x14ac:dyDescent="0.2">
      <c r="I99" s="285"/>
      <c r="W99" s="39"/>
    </row>
    <row r="101" spans="9:23" x14ac:dyDescent="0.2">
      <c r="W101" s="39"/>
    </row>
    <row r="105" spans="9:23" x14ac:dyDescent="0.2">
      <c r="I105" s="285"/>
      <c r="W105" s="39"/>
    </row>
    <row r="106" spans="9:23" x14ac:dyDescent="0.2">
      <c r="I106" s="285"/>
      <c r="W106" s="39"/>
    </row>
    <row r="107" spans="9:23" x14ac:dyDescent="0.2">
      <c r="I107" s="285"/>
      <c r="W107" s="39"/>
    </row>
    <row r="108" spans="9:23" x14ac:dyDescent="0.2">
      <c r="I108" s="285"/>
      <c r="W108" s="39"/>
    </row>
    <row r="109" spans="9:23" x14ac:dyDescent="0.2">
      <c r="I109" s="285"/>
      <c r="W109" s="39"/>
    </row>
    <row r="110" spans="9:23" x14ac:dyDescent="0.2">
      <c r="I110" s="285"/>
      <c r="W110" s="39"/>
    </row>
    <row r="111" spans="9:23" x14ac:dyDescent="0.2">
      <c r="I111" s="285"/>
      <c r="W111" s="39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H300"/>
  <sheetViews>
    <sheetView showGridLines="0" view="pageBreakPreview" topLeftCell="A177" zoomScale="80" zoomScaleNormal="100" zoomScaleSheetLayoutView="80" workbookViewId="0">
      <selection activeCell="F29" sqref="F29"/>
    </sheetView>
  </sheetViews>
  <sheetFormatPr defaultColWidth="20.42578125" defaultRowHeight="18" x14ac:dyDescent="0.25"/>
  <cols>
    <col min="1" max="1" width="2.42578125" style="297" customWidth="1"/>
    <col min="2" max="2" width="25.5703125" style="238" customWidth="1"/>
    <col min="3" max="7" width="21.5703125" style="238" customWidth="1"/>
    <col min="8" max="8" width="2.42578125" style="297" customWidth="1"/>
    <col min="9" max="9" width="1.140625" style="300" customWidth="1"/>
    <col min="10" max="10" width="20.42578125" style="300"/>
    <col min="11" max="11" width="15.28515625" style="300" customWidth="1"/>
    <col min="12" max="12" width="16" style="300" customWidth="1"/>
    <col min="13" max="13" width="16.42578125" style="300" customWidth="1"/>
    <col min="14" max="14" width="16.7109375" style="300" customWidth="1"/>
    <col min="15" max="27" width="17" style="300" customWidth="1"/>
    <col min="28" max="28" width="39" style="300" customWidth="1"/>
    <col min="29" max="16384" width="20.42578125" style="300"/>
  </cols>
  <sheetData>
    <row r="1" spans="1:33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33" s="291" customFormat="1" ht="36" customHeight="1" x14ac:dyDescent="0.25">
      <c r="A2" s="287"/>
      <c r="B2" s="47" t="s">
        <v>233</v>
      </c>
      <c r="C2" s="518" t="s">
        <v>65</v>
      </c>
      <c r="D2" s="518"/>
      <c r="E2" s="518"/>
      <c r="F2" s="518"/>
      <c r="G2" s="518"/>
      <c r="H2" s="290"/>
      <c r="J2" s="518" t="str">
        <f>+C2</f>
        <v>PARASUBORDINATI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</row>
    <row r="3" spans="1:33" s="291" customFormat="1" ht="12" customHeight="1" x14ac:dyDescent="0.25">
      <c r="A3" s="293"/>
      <c r="B3" s="238"/>
      <c r="C3" s="542"/>
      <c r="D3" s="542"/>
      <c r="E3" s="542"/>
      <c r="F3" s="542"/>
      <c r="G3" s="542"/>
      <c r="H3" s="290"/>
    </row>
    <row r="4" spans="1:33" s="291" customFormat="1" ht="48.75" customHeight="1" x14ac:dyDescent="0.2">
      <c r="A4" s="293"/>
      <c r="C4" s="534" t="s">
        <v>147</v>
      </c>
      <c r="D4" s="534"/>
      <c r="E4" s="534"/>
      <c r="F4" s="534"/>
      <c r="G4" s="534"/>
      <c r="H4" s="296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</row>
    <row r="5" spans="1:33" s="291" customFormat="1" ht="19.5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33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</row>
    <row r="7" spans="1:33" x14ac:dyDescent="0.25">
      <c r="B7" s="47"/>
      <c r="C7" s="289"/>
      <c r="D7" s="298"/>
      <c r="E7" s="299"/>
      <c r="F7" s="288"/>
      <c r="G7" s="48"/>
    </row>
    <row r="8" spans="1:33" x14ac:dyDescent="0.25">
      <c r="C8" s="48"/>
      <c r="D8" s="298"/>
      <c r="E8" s="48"/>
      <c r="F8" s="48"/>
      <c r="G8" s="48"/>
      <c r="K8" s="543" t="str">
        <f>+D29</f>
        <v>Decorrenti gennaio-giugno 2018</v>
      </c>
      <c r="L8" s="543"/>
      <c r="M8" s="543"/>
      <c r="N8" s="543"/>
      <c r="AA8" s="309"/>
      <c r="AB8" s="309"/>
      <c r="AC8" s="309"/>
      <c r="AD8" s="309"/>
      <c r="AE8" s="309"/>
      <c r="AF8" s="309"/>
      <c r="AG8" s="309"/>
    </row>
    <row r="9" spans="1:33" x14ac:dyDescent="0.25">
      <c r="B9" s="302"/>
      <c r="C9" s="303"/>
      <c r="D9" s="304"/>
      <c r="E9" s="304"/>
      <c r="F9" s="304"/>
      <c r="G9" s="305"/>
      <c r="AA9" s="309"/>
      <c r="AB9" s="309"/>
      <c r="AC9" s="309"/>
      <c r="AD9" s="309"/>
      <c r="AE9" s="309"/>
      <c r="AF9" s="309"/>
      <c r="AG9" s="309"/>
    </row>
    <row r="10" spans="1:33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  <c r="AA10" s="309"/>
      <c r="AB10" s="309"/>
      <c r="AC10" s="310" t="s">
        <v>150</v>
      </c>
      <c r="AD10" s="311" t="s">
        <v>151</v>
      </c>
      <c r="AE10" s="310" t="s">
        <v>93</v>
      </c>
      <c r="AF10" s="310" t="s">
        <v>94</v>
      </c>
      <c r="AG10" s="312" t="s">
        <v>152</v>
      </c>
    </row>
    <row r="11" spans="1:33" ht="15" customHeight="1" x14ac:dyDescent="0.25">
      <c r="B11" s="313" t="s">
        <v>153</v>
      </c>
      <c r="C11" s="314"/>
      <c r="D11" s="315"/>
      <c r="E11" s="315"/>
      <c r="F11" s="315"/>
      <c r="G11" s="316"/>
      <c r="AA11" s="309"/>
      <c r="AB11" s="317"/>
      <c r="AC11" s="317"/>
      <c r="AD11" s="317" t="str">
        <f t="shared" ref="AD11:AG18" si="0">+D21</f>
        <v>di cui: Decorrenti gennaio-giugno 2017</v>
      </c>
      <c r="AE11" s="317"/>
      <c r="AF11" s="317"/>
      <c r="AG11" s="317"/>
    </row>
    <row r="12" spans="1:33" ht="15" customHeight="1" x14ac:dyDescent="0.25">
      <c r="B12" s="318"/>
      <c r="C12" s="231"/>
      <c r="E12" s="231"/>
      <c r="F12" s="231"/>
      <c r="G12" s="319"/>
      <c r="AA12" s="309"/>
      <c r="AB12" s="317" t="str">
        <f t="shared" ref="AB12:AC18" si="1">+B22</f>
        <v>fino a 54</v>
      </c>
      <c r="AC12" s="317">
        <f t="shared" si="1"/>
        <v>0</v>
      </c>
      <c r="AD12" s="317">
        <f t="shared" si="0"/>
        <v>0</v>
      </c>
      <c r="AE12" s="317">
        <f t="shared" si="0"/>
        <v>114</v>
      </c>
      <c r="AF12" s="317">
        <f t="shared" si="0"/>
        <v>249</v>
      </c>
      <c r="AG12" s="317">
        <f t="shared" si="0"/>
        <v>363</v>
      </c>
    </row>
    <row r="13" spans="1:33" ht="22.5" customHeight="1" x14ac:dyDescent="0.25">
      <c r="C13" s="320"/>
      <c r="D13" s="321" t="str">
        <f>+fpld_tot!D13</f>
        <v>Decorrenti 2017</v>
      </c>
      <c r="E13" s="322"/>
      <c r="F13" s="231"/>
      <c r="G13" s="52"/>
      <c r="AA13" s="309"/>
      <c r="AB13" s="317" t="str">
        <f t="shared" si="1"/>
        <v>55-59</v>
      </c>
      <c r="AC13" s="317">
        <f t="shared" si="1"/>
        <v>0</v>
      </c>
      <c r="AD13" s="317">
        <f t="shared" si="0"/>
        <v>0</v>
      </c>
      <c r="AE13" s="317">
        <f t="shared" si="0"/>
        <v>71</v>
      </c>
      <c r="AF13" s="317">
        <f t="shared" si="0"/>
        <v>184</v>
      </c>
      <c r="AG13" s="317">
        <f t="shared" si="0"/>
        <v>255</v>
      </c>
    </row>
    <row r="14" spans="1:33" ht="22.5" customHeight="1" x14ac:dyDescent="0.25">
      <c r="B14" s="323" t="s">
        <v>156</v>
      </c>
      <c r="C14" s="324">
        <v>0</v>
      </c>
      <c r="D14" s="324">
        <v>0</v>
      </c>
      <c r="E14" s="324">
        <v>189</v>
      </c>
      <c r="F14" s="324">
        <v>486</v>
      </c>
      <c r="G14" s="325">
        <v>675</v>
      </c>
      <c r="AA14" s="309"/>
      <c r="AB14" s="317" t="str">
        <f t="shared" si="1"/>
        <v>60-64</v>
      </c>
      <c r="AC14" s="317">
        <f t="shared" si="1"/>
        <v>439</v>
      </c>
      <c r="AD14" s="317">
        <f t="shared" si="0"/>
        <v>0</v>
      </c>
      <c r="AE14" s="317">
        <f t="shared" si="0"/>
        <v>62</v>
      </c>
      <c r="AF14" s="317">
        <f t="shared" si="0"/>
        <v>311</v>
      </c>
      <c r="AG14" s="317">
        <f t="shared" si="0"/>
        <v>812</v>
      </c>
    </row>
    <row r="15" spans="1:33" ht="22.5" customHeight="1" x14ac:dyDescent="0.25">
      <c r="B15" s="323" t="s">
        <v>157</v>
      </c>
      <c r="C15" s="324">
        <v>0</v>
      </c>
      <c r="D15" s="324">
        <v>0</v>
      </c>
      <c r="E15" s="324">
        <v>124</v>
      </c>
      <c r="F15" s="324">
        <v>335</v>
      </c>
      <c r="G15" s="325">
        <v>459</v>
      </c>
      <c r="AA15" s="309"/>
      <c r="AB15" s="317" t="str">
        <f t="shared" si="1"/>
        <v>65-67</v>
      </c>
      <c r="AC15" s="317">
        <f t="shared" si="1"/>
        <v>10478</v>
      </c>
      <c r="AD15" s="317">
        <f t="shared" si="0"/>
        <v>0</v>
      </c>
      <c r="AE15" s="317">
        <f t="shared" si="0"/>
        <v>14</v>
      </c>
      <c r="AF15" s="317">
        <f t="shared" si="0"/>
        <v>318</v>
      </c>
      <c r="AG15" s="317">
        <f t="shared" si="0"/>
        <v>10810</v>
      </c>
    </row>
    <row r="16" spans="1:33" ht="22.5" customHeight="1" x14ac:dyDescent="0.25">
      <c r="B16" s="323" t="s">
        <v>158</v>
      </c>
      <c r="C16" s="324">
        <v>916</v>
      </c>
      <c r="D16" s="324">
        <v>0</v>
      </c>
      <c r="E16" s="324">
        <v>106</v>
      </c>
      <c r="F16" s="324">
        <v>600</v>
      </c>
      <c r="G16" s="325">
        <v>1622</v>
      </c>
      <c r="AA16" s="309"/>
      <c r="AB16" s="317" t="str">
        <f t="shared" si="1"/>
        <v>68 e oltre</v>
      </c>
      <c r="AC16" s="317">
        <f t="shared" si="1"/>
        <v>3863</v>
      </c>
      <c r="AD16" s="317">
        <f t="shared" si="0"/>
        <v>0</v>
      </c>
      <c r="AE16" s="317">
        <f t="shared" si="0"/>
        <v>2</v>
      </c>
      <c r="AF16" s="317">
        <f t="shared" si="0"/>
        <v>1747</v>
      </c>
      <c r="AG16" s="317">
        <f t="shared" si="0"/>
        <v>5612</v>
      </c>
    </row>
    <row r="17" spans="1:33" ht="22.5" customHeight="1" x14ac:dyDescent="0.25">
      <c r="B17" s="323" t="s">
        <v>159</v>
      </c>
      <c r="C17" s="324">
        <v>22060</v>
      </c>
      <c r="D17" s="324">
        <v>0</v>
      </c>
      <c r="E17" s="324">
        <v>27</v>
      </c>
      <c r="F17" s="324">
        <v>604</v>
      </c>
      <c r="G17" s="325">
        <v>22691</v>
      </c>
      <c r="AA17" s="309"/>
      <c r="AB17" s="317" t="str">
        <f t="shared" si="1"/>
        <v>Totale</v>
      </c>
      <c r="AC17" s="317">
        <f t="shared" si="1"/>
        <v>14780</v>
      </c>
      <c r="AD17" s="317">
        <f t="shared" si="0"/>
        <v>0</v>
      </c>
      <c r="AE17" s="317">
        <f t="shared" si="0"/>
        <v>263</v>
      </c>
      <c r="AF17" s="317">
        <f t="shared" si="0"/>
        <v>2809</v>
      </c>
      <c r="AG17" s="317">
        <f t="shared" si="0"/>
        <v>17852</v>
      </c>
    </row>
    <row r="18" spans="1:33" ht="22.5" customHeight="1" x14ac:dyDescent="0.25">
      <c r="B18" s="323" t="s">
        <v>160</v>
      </c>
      <c r="C18" s="324">
        <v>7552</v>
      </c>
      <c r="D18" s="324">
        <v>0</v>
      </c>
      <c r="E18" s="324">
        <v>5</v>
      </c>
      <c r="F18" s="324">
        <v>3524</v>
      </c>
      <c r="G18" s="120">
        <v>11081</v>
      </c>
      <c r="AA18" s="309"/>
      <c r="AB18" s="317" t="str">
        <f t="shared" si="1"/>
        <v>Età media alla dec.</v>
      </c>
      <c r="AC18" s="317">
        <f t="shared" si="1"/>
        <v>68.11</v>
      </c>
      <c r="AD18" s="317">
        <f t="shared" si="0"/>
        <v>0</v>
      </c>
      <c r="AE18" s="317">
        <f t="shared" si="0"/>
        <v>55.25</v>
      </c>
      <c r="AF18" s="317">
        <f t="shared" si="0"/>
        <v>68.739999999999995</v>
      </c>
      <c r="AG18" s="317">
        <f t="shared" si="0"/>
        <v>68.02</v>
      </c>
    </row>
    <row r="19" spans="1:33" s="331" customFormat="1" ht="22.5" customHeight="1" x14ac:dyDescent="0.25">
      <c r="A19" s="326"/>
      <c r="B19" s="327" t="s">
        <v>95</v>
      </c>
      <c r="C19" s="328">
        <v>30528</v>
      </c>
      <c r="D19" s="328">
        <v>0</v>
      </c>
      <c r="E19" s="328">
        <v>451</v>
      </c>
      <c r="F19" s="328">
        <v>5549</v>
      </c>
      <c r="G19" s="329">
        <v>36528</v>
      </c>
      <c r="H19" s="330"/>
      <c r="AA19" s="460"/>
      <c r="AB19" s="460"/>
      <c r="AC19" s="317"/>
      <c r="AD19" s="317"/>
      <c r="AE19" s="317"/>
      <c r="AF19" s="317"/>
      <c r="AG19" s="317"/>
    </row>
    <row r="20" spans="1:33" s="338" customFormat="1" ht="25.5" customHeight="1" x14ac:dyDescent="0.2">
      <c r="A20" s="333"/>
      <c r="B20" s="334" t="s">
        <v>161</v>
      </c>
      <c r="C20" s="335">
        <v>67.989999999999995</v>
      </c>
      <c r="D20" s="336">
        <v>0</v>
      </c>
      <c r="E20" s="336">
        <v>55.33</v>
      </c>
      <c r="F20" s="336">
        <v>69.06</v>
      </c>
      <c r="G20" s="337">
        <v>68</v>
      </c>
      <c r="H20" s="333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9"/>
      <c r="AB20" s="462"/>
      <c r="AC20" s="462"/>
      <c r="AD20" s="462"/>
      <c r="AE20" s="462"/>
      <c r="AF20" s="462"/>
      <c r="AG20" s="462"/>
    </row>
    <row r="21" spans="1:33" s="332" customFormat="1" ht="25.5" customHeight="1" x14ac:dyDescent="0.25">
      <c r="A21" s="340"/>
      <c r="B21" s="341"/>
      <c r="C21" s="120"/>
      <c r="D21" s="342" t="str">
        <f>+fpld_tot!D21</f>
        <v>di cui: Decorrenti gennaio-giugno 2017</v>
      </c>
      <c r="E21" s="120"/>
      <c r="F21" s="120"/>
      <c r="G21" s="120"/>
      <c r="H21" s="340"/>
      <c r="AA21" s="317"/>
      <c r="AB21" s="317"/>
      <c r="AC21" s="317"/>
      <c r="AD21" s="317"/>
      <c r="AE21" s="317"/>
      <c r="AF21" s="317"/>
      <c r="AG21" s="317"/>
    </row>
    <row r="22" spans="1:33" s="347" customFormat="1" ht="25.5" customHeight="1" x14ac:dyDescent="0.25">
      <c r="A22" s="343"/>
      <c r="B22" s="344" t="s">
        <v>156</v>
      </c>
      <c r="C22" s="345">
        <v>0</v>
      </c>
      <c r="D22" s="345">
        <v>0</v>
      </c>
      <c r="E22" s="345">
        <v>114</v>
      </c>
      <c r="F22" s="345">
        <v>249</v>
      </c>
      <c r="G22" s="346">
        <v>363</v>
      </c>
      <c r="H22" s="343"/>
      <c r="AA22" s="463"/>
      <c r="AB22" s="463"/>
      <c r="AC22" s="463"/>
      <c r="AD22" s="463"/>
      <c r="AE22" s="463"/>
      <c r="AF22" s="463"/>
      <c r="AG22" s="463"/>
    </row>
    <row r="23" spans="1:33" s="347" customFormat="1" ht="25.5" customHeight="1" x14ac:dyDescent="0.25">
      <c r="A23" s="343"/>
      <c r="B23" s="344" t="s">
        <v>157</v>
      </c>
      <c r="C23" s="345">
        <v>0</v>
      </c>
      <c r="D23" s="345">
        <v>0</v>
      </c>
      <c r="E23" s="345">
        <v>71</v>
      </c>
      <c r="F23" s="345">
        <v>184</v>
      </c>
      <c r="G23" s="346">
        <v>255</v>
      </c>
      <c r="H23" s="343"/>
      <c r="AA23" s="463"/>
      <c r="AB23" s="463"/>
      <c r="AC23" s="463"/>
      <c r="AD23" s="463"/>
      <c r="AE23" s="463"/>
      <c r="AF23" s="463"/>
      <c r="AG23" s="463"/>
    </row>
    <row r="24" spans="1:33" s="347" customFormat="1" ht="25.5" customHeight="1" x14ac:dyDescent="0.25">
      <c r="A24" s="343"/>
      <c r="B24" s="344" t="s">
        <v>158</v>
      </c>
      <c r="C24" s="345">
        <v>439</v>
      </c>
      <c r="D24" s="345">
        <v>0</v>
      </c>
      <c r="E24" s="345">
        <v>62</v>
      </c>
      <c r="F24" s="345">
        <v>311</v>
      </c>
      <c r="G24" s="120">
        <v>812</v>
      </c>
      <c r="H24" s="343"/>
    </row>
    <row r="25" spans="1:33" s="347" customFormat="1" ht="25.5" customHeight="1" x14ac:dyDescent="0.25">
      <c r="A25" s="343"/>
      <c r="B25" s="344" t="s">
        <v>159</v>
      </c>
      <c r="C25" s="345">
        <v>10478</v>
      </c>
      <c r="D25" s="345">
        <v>0</v>
      </c>
      <c r="E25" s="345">
        <v>14</v>
      </c>
      <c r="F25" s="345">
        <v>318</v>
      </c>
      <c r="G25" s="120">
        <v>10810</v>
      </c>
      <c r="H25" s="343"/>
      <c r="K25" s="543" t="str">
        <f>MID(D21,9,45)</f>
        <v>Decorrenti gennaio-giugno 2017</v>
      </c>
      <c r="L25" s="543"/>
      <c r="M25" s="543"/>
      <c r="N25" s="543"/>
    </row>
    <row r="26" spans="1:33" s="347" customFormat="1" ht="25.5" customHeight="1" x14ac:dyDescent="0.25">
      <c r="A26" s="343"/>
      <c r="B26" s="344" t="s">
        <v>160</v>
      </c>
      <c r="C26" s="345">
        <v>3863</v>
      </c>
      <c r="D26" s="345">
        <v>0</v>
      </c>
      <c r="E26" s="345">
        <v>2</v>
      </c>
      <c r="F26" s="345">
        <v>1747</v>
      </c>
      <c r="G26" s="120">
        <v>5612</v>
      </c>
      <c r="H26" s="343"/>
    </row>
    <row r="27" spans="1:33" s="350" customFormat="1" ht="25.5" customHeight="1" x14ac:dyDescent="0.25">
      <c r="A27" s="326"/>
      <c r="B27" s="327" t="s">
        <v>95</v>
      </c>
      <c r="C27" s="348">
        <v>14780</v>
      </c>
      <c r="D27" s="348">
        <v>0</v>
      </c>
      <c r="E27" s="348">
        <v>263</v>
      </c>
      <c r="F27" s="348">
        <v>2809</v>
      </c>
      <c r="G27" s="349">
        <v>17852</v>
      </c>
      <c r="H27" s="326"/>
    </row>
    <row r="28" spans="1:33" s="338" customFormat="1" ht="25.5" customHeight="1" x14ac:dyDescent="0.2">
      <c r="A28" s="351"/>
      <c r="B28" s="334" t="s">
        <v>161</v>
      </c>
      <c r="C28" s="335">
        <v>68.11</v>
      </c>
      <c r="D28" s="336">
        <v>0</v>
      </c>
      <c r="E28" s="336">
        <v>55.25</v>
      </c>
      <c r="F28" s="336">
        <v>68.739999999999995</v>
      </c>
      <c r="G28" s="337">
        <v>68.02</v>
      </c>
      <c r="H28" s="333"/>
    </row>
    <row r="29" spans="1:33" ht="25.5" customHeight="1" x14ac:dyDescent="0.25">
      <c r="C29" s="352"/>
      <c r="D29" s="321" t="str">
        <f>+fpld_tot!D29</f>
        <v>Decorrenti gennaio-giugno 2018</v>
      </c>
      <c r="E29" s="352"/>
      <c r="F29" s="352"/>
      <c r="G29" s="42"/>
    </row>
    <row r="30" spans="1:33" ht="22.5" customHeight="1" x14ac:dyDescent="0.25">
      <c r="A30" s="326"/>
      <c r="B30" s="323" t="s">
        <v>156</v>
      </c>
      <c r="C30" s="354">
        <v>0</v>
      </c>
      <c r="D30" s="354">
        <v>0</v>
      </c>
      <c r="E30" s="354">
        <v>76</v>
      </c>
      <c r="F30" s="354">
        <v>173</v>
      </c>
      <c r="G30" s="193">
        <v>249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</row>
    <row r="31" spans="1:33" ht="22.5" customHeight="1" x14ac:dyDescent="0.25">
      <c r="A31" s="326"/>
      <c r="B31" s="323" t="s">
        <v>157</v>
      </c>
      <c r="C31" s="354">
        <v>0</v>
      </c>
      <c r="D31" s="354">
        <v>0</v>
      </c>
      <c r="E31" s="354">
        <v>46</v>
      </c>
      <c r="F31" s="354">
        <v>92</v>
      </c>
      <c r="G31" s="193">
        <v>138</v>
      </c>
    </row>
    <row r="32" spans="1:33" ht="22.5" customHeight="1" x14ac:dyDescent="0.25">
      <c r="A32" s="326"/>
      <c r="B32" s="323" t="s">
        <v>158</v>
      </c>
      <c r="C32" s="354">
        <v>556</v>
      </c>
      <c r="D32" s="354">
        <v>0</v>
      </c>
      <c r="E32" s="354">
        <v>36</v>
      </c>
      <c r="F32" s="354">
        <v>261</v>
      </c>
      <c r="G32" s="193">
        <v>853</v>
      </c>
    </row>
    <row r="33" spans="1:34" ht="22.5" customHeight="1" x14ac:dyDescent="0.25">
      <c r="A33" s="326"/>
      <c r="B33" s="323" t="s">
        <v>159</v>
      </c>
      <c r="C33" s="354">
        <v>9312</v>
      </c>
      <c r="D33" s="354">
        <v>0</v>
      </c>
      <c r="E33" s="354">
        <v>7</v>
      </c>
      <c r="F33" s="354">
        <v>256</v>
      </c>
      <c r="G33" s="193">
        <v>9575</v>
      </c>
    </row>
    <row r="34" spans="1:34" ht="22.5" customHeight="1" x14ac:dyDescent="0.25">
      <c r="A34" s="326"/>
      <c r="B34" s="323" t="s">
        <v>160</v>
      </c>
      <c r="C34" s="354">
        <v>3902</v>
      </c>
      <c r="D34" s="354">
        <v>0</v>
      </c>
      <c r="E34" s="354">
        <v>3</v>
      </c>
      <c r="F34" s="354">
        <v>1794</v>
      </c>
      <c r="G34" s="193">
        <v>5699</v>
      </c>
    </row>
    <row r="35" spans="1:34" s="350" customFormat="1" ht="22.5" customHeight="1" x14ac:dyDescent="0.25">
      <c r="A35" s="326"/>
      <c r="B35" s="327" t="s">
        <v>95</v>
      </c>
      <c r="C35" s="348">
        <v>13770</v>
      </c>
      <c r="D35" s="348">
        <v>0</v>
      </c>
      <c r="E35" s="348">
        <v>168</v>
      </c>
      <c r="F35" s="348">
        <v>2576</v>
      </c>
      <c r="G35" s="349">
        <v>16514</v>
      </c>
      <c r="H35" s="326"/>
      <c r="AC35" s="356"/>
    </row>
    <row r="36" spans="1:34" s="338" customFormat="1" ht="22.5" customHeight="1" x14ac:dyDescent="0.2">
      <c r="A36" s="351"/>
      <c r="B36" s="334" t="s">
        <v>161</v>
      </c>
      <c r="C36" s="335">
        <v>68.180000000000007</v>
      </c>
      <c r="D36" s="336">
        <v>0</v>
      </c>
      <c r="E36" s="336">
        <v>55.36</v>
      </c>
      <c r="F36" s="336">
        <v>70.569999999999993</v>
      </c>
      <c r="G36" s="337">
        <v>68.42</v>
      </c>
      <c r="H36" s="333"/>
    </row>
    <row r="37" spans="1:34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34" ht="15" customHeight="1" x14ac:dyDescent="0.25">
      <c r="B38" s="318"/>
      <c r="C38" s="358"/>
      <c r="D38" s="358"/>
      <c r="E38" s="358"/>
      <c r="F38" s="358"/>
      <c r="G38" s="358"/>
    </row>
    <row r="39" spans="1:34" ht="26.25" customHeight="1" x14ac:dyDescent="0.25">
      <c r="B39" s="359" t="s">
        <v>162</v>
      </c>
    </row>
    <row r="40" spans="1:34" ht="27" customHeight="1" x14ac:dyDescent="0.25"/>
    <row r="41" spans="1:34" ht="15" customHeight="1" x14ac:dyDescent="0.25"/>
    <row r="42" spans="1:34" s="291" customFormat="1" ht="36" customHeight="1" x14ac:dyDescent="0.25">
      <c r="A42" s="287"/>
      <c r="B42" s="47" t="s">
        <v>234</v>
      </c>
      <c r="C42" s="518" t="str">
        <f>+C2</f>
        <v>PARASUBORDINATI</v>
      </c>
      <c r="D42" s="518"/>
      <c r="E42" s="518"/>
      <c r="F42" s="518"/>
      <c r="G42" s="518"/>
      <c r="H42" s="290"/>
    </row>
    <row r="43" spans="1:34" s="291" customFormat="1" ht="18" customHeight="1" x14ac:dyDescent="0.25">
      <c r="A43" s="293"/>
      <c r="B43" s="238"/>
      <c r="C43" s="542"/>
      <c r="D43" s="542"/>
      <c r="E43" s="542"/>
      <c r="F43" s="542"/>
      <c r="G43" s="542"/>
      <c r="H43" s="290"/>
    </row>
    <row r="44" spans="1:34" s="291" customFormat="1" ht="47.25" customHeight="1" x14ac:dyDescent="0.25">
      <c r="A44" s="293"/>
      <c r="C44" s="534" t="s">
        <v>16</v>
      </c>
      <c r="D44" s="534"/>
      <c r="E44" s="534"/>
      <c r="F44" s="534"/>
      <c r="G44" s="534"/>
      <c r="H44" s="296"/>
      <c r="K44" s="360"/>
      <c r="L44" s="357"/>
      <c r="M44" s="357"/>
    </row>
    <row r="45" spans="1:34" s="291" customFormat="1" x14ac:dyDescent="0.25">
      <c r="A45" s="290"/>
      <c r="B45" s="47"/>
      <c r="C45" s="296"/>
      <c r="D45" s="296"/>
      <c r="E45" s="296"/>
      <c r="F45" s="296"/>
      <c r="G45" s="296"/>
      <c r="H45" s="290"/>
      <c r="J45" s="518" t="str">
        <f>+C42</f>
        <v>PARASUBORDINATI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</row>
    <row r="46" spans="1:34" s="291" customFormat="1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  <c r="Z46" s="292"/>
      <c r="AA46" s="292"/>
    </row>
    <row r="47" spans="1:34" x14ac:dyDescent="0.25">
      <c r="B47" s="47"/>
      <c r="C47" s="289"/>
      <c r="D47" s="289"/>
      <c r="E47" s="289"/>
      <c r="F47" s="289"/>
      <c r="G47" s="48"/>
      <c r="I47" s="285">
        <v>2</v>
      </c>
      <c r="Z47" s="292"/>
      <c r="AA47" s="292"/>
      <c r="AB47" s="291"/>
      <c r="AC47" s="291"/>
      <c r="AD47" s="291"/>
      <c r="AE47" s="291"/>
      <c r="AF47" s="291"/>
      <c r="AG47" s="291"/>
      <c r="AH47" s="291"/>
    </row>
    <row r="48" spans="1:34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292"/>
      <c r="AA48" s="292"/>
      <c r="AB48" s="291"/>
      <c r="AC48" s="291"/>
      <c r="AD48" s="291"/>
      <c r="AE48" s="291"/>
      <c r="AF48" s="291"/>
      <c r="AG48" s="291"/>
      <c r="AH48" s="291"/>
    </row>
    <row r="49" spans="1:34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292"/>
      <c r="AA49" s="292"/>
      <c r="AB49" s="291"/>
      <c r="AC49" s="291"/>
      <c r="AD49" s="291"/>
      <c r="AE49" s="291"/>
      <c r="AF49" s="291"/>
      <c r="AG49" s="291"/>
      <c r="AH49" s="291"/>
    </row>
    <row r="50" spans="1:34" ht="26.25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292"/>
      <c r="AA50" s="292"/>
      <c r="AB50" s="291"/>
      <c r="AC50" s="291"/>
      <c r="AD50" s="291"/>
      <c r="AE50" s="291"/>
      <c r="AF50" s="291"/>
      <c r="AG50" s="291"/>
      <c r="AH50" s="291"/>
    </row>
    <row r="51" spans="1:34" ht="24" customHeight="1" x14ac:dyDescent="0.25">
      <c r="B51" s="367" t="s">
        <v>167</v>
      </c>
      <c r="C51" s="314"/>
      <c r="D51" s="315"/>
      <c r="E51" s="315"/>
      <c r="F51" s="315"/>
      <c r="G51" s="316"/>
      <c r="I51" s="285">
        <v>5</v>
      </c>
      <c r="Z51" s="292"/>
      <c r="AA51" s="292"/>
      <c r="AB51" s="291"/>
      <c r="AC51" s="291"/>
      <c r="AD51" s="291"/>
      <c r="AE51" s="291"/>
      <c r="AF51" s="291"/>
      <c r="AG51" s="291"/>
      <c r="AH51" s="291"/>
    </row>
    <row r="52" spans="1:34" ht="16.5" customHeight="1" x14ac:dyDescent="0.25">
      <c r="B52" s="470"/>
      <c r="C52" s="231"/>
      <c r="E52" s="231"/>
      <c r="F52" s="231"/>
      <c r="G52" s="319"/>
      <c r="I52" s="368">
        <f>+I51+1</f>
        <v>6</v>
      </c>
      <c r="Z52" s="292"/>
      <c r="AA52" s="292"/>
      <c r="AB52" s="291"/>
      <c r="AC52" s="291"/>
      <c r="AD52" s="291"/>
      <c r="AE52" s="291"/>
      <c r="AF52" s="291"/>
      <c r="AG52" s="291"/>
      <c r="AH52" s="291"/>
    </row>
    <row r="53" spans="1:34" ht="16.5" customHeight="1" x14ac:dyDescent="0.25">
      <c r="B53" s="452"/>
      <c r="C53" s="320"/>
      <c r="D53" s="321" t="str">
        <f>+D13</f>
        <v>Decorrenti 2017</v>
      </c>
      <c r="E53" s="322"/>
      <c r="F53" s="231"/>
      <c r="G53" s="52"/>
      <c r="I53" s="368">
        <f>+I52+1</f>
        <v>7</v>
      </c>
      <c r="Z53" s="292"/>
      <c r="AA53" s="292"/>
      <c r="AB53" s="291"/>
      <c r="AC53" s="291"/>
      <c r="AD53" s="291"/>
      <c r="AE53" s="291"/>
      <c r="AF53" s="291"/>
      <c r="AG53" s="291"/>
      <c r="AH53" s="291"/>
    </row>
    <row r="54" spans="1:34" ht="22.5" customHeight="1" x14ac:dyDescent="0.25">
      <c r="B54" s="471" t="s">
        <v>168</v>
      </c>
      <c r="C54" s="354">
        <v>26653</v>
      </c>
      <c r="D54" s="472">
        <v>0</v>
      </c>
      <c r="E54" s="354">
        <v>317</v>
      </c>
      <c r="F54" s="354">
        <v>5335</v>
      </c>
      <c r="G54" s="193">
        <v>32305</v>
      </c>
      <c r="Z54" s="292"/>
      <c r="AA54" s="292"/>
      <c r="AB54" s="291"/>
      <c r="AC54" s="291"/>
      <c r="AD54" s="291"/>
      <c r="AE54" s="291"/>
      <c r="AF54" s="291"/>
      <c r="AG54" s="291"/>
      <c r="AH54" s="291"/>
    </row>
    <row r="55" spans="1:34" ht="22.5" customHeight="1" x14ac:dyDescent="0.25">
      <c r="B55" s="471" t="s">
        <v>169</v>
      </c>
      <c r="C55" s="354">
        <v>1832</v>
      </c>
      <c r="D55" s="472">
        <v>0</v>
      </c>
      <c r="E55" s="354">
        <v>98</v>
      </c>
      <c r="F55" s="354">
        <v>186</v>
      </c>
      <c r="G55" s="193">
        <v>2116</v>
      </c>
      <c r="Z55" s="292"/>
      <c r="AA55" s="292"/>
      <c r="AB55" s="291"/>
      <c r="AC55" s="291"/>
      <c r="AD55" s="291"/>
      <c r="AE55" s="291"/>
      <c r="AF55" s="291"/>
      <c r="AG55" s="291"/>
      <c r="AH55" s="291"/>
    </row>
    <row r="56" spans="1:34" ht="22.5" customHeight="1" x14ac:dyDescent="0.25">
      <c r="B56" s="471" t="s">
        <v>170</v>
      </c>
      <c r="C56" s="354">
        <v>909</v>
      </c>
      <c r="D56" s="472">
        <v>0</v>
      </c>
      <c r="E56" s="354">
        <v>25</v>
      </c>
      <c r="F56" s="354">
        <v>21</v>
      </c>
      <c r="G56" s="193">
        <v>955</v>
      </c>
      <c r="Z56" s="292"/>
      <c r="AA56" s="292"/>
      <c r="AB56" s="291"/>
      <c r="AC56" s="291"/>
      <c r="AD56" s="291"/>
      <c r="AE56" s="291"/>
      <c r="AF56" s="291"/>
      <c r="AG56" s="291"/>
      <c r="AH56" s="291"/>
    </row>
    <row r="57" spans="1:34" ht="22.5" customHeight="1" x14ac:dyDescent="0.25">
      <c r="B57" s="471" t="s">
        <v>171</v>
      </c>
      <c r="C57" s="354">
        <v>629</v>
      </c>
      <c r="D57" s="472">
        <v>0</v>
      </c>
      <c r="E57" s="354">
        <v>5</v>
      </c>
      <c r="F57" s="354">
        <v>5</v>
      </c>
      <c r="G57" s="193">
        <v>639</v>
      </c>
      <c r="Z57" s="292"/>
      <c r="AA57" s="292"/>
      <c r="AB57" s="291"/>
      <c r="AC57" s="291"/>
      <c r="AD57" s="291"/>
      <c r="AE57" s="291"/>
      <c r="AF57" s="291"/>
      <c r="AG57" s="291"/>
      <c r="AH57" s="291"/>
    </row>
    <row r="58" spans="1:34" ht="22.5" customHeight="1" x14ac:dyDescent="0.25">
      <c r="B58" s="471" t="s">
        <v>172</v>
      </c>
      <c r="C58" s="354">
        <v>383</v>
      </c>
      <c r="D58" s="472">
        <v>0</v>
      </c>
      <c r="E58" s="354">
        <v>4</v>
      </c>
      <c r="F58" s="354">
        <v>1</v>
      </c>
      <c r="G58" s="193">
        <v>388</v>
      </c>
      <c r="Z58" s="292"/>
      <c r="AA58" s="292"/>
      <c r="AB58" s="291"/>
      <c r="AC58" s="291"/>
      <c r="AD58" s="291"/>
      <c r="AE58" s="291"/>
      <c r="AF58" s="291"/>
      <c r="AG58" s="291"/>
      <c r="AH58" s="291"/>
    </row>
    <row r="59" spans="1:34" ht="22.5" customHeight="1" x14ac:dyDescent="0.25">
      <c r="B59" s="471" t="s">
        <v>173</v>
      </c>
      <c r="C59" s="354">
        <v>122</v>
      </c>
      <c r="D59" s="472">
        <v>0</v>
      </c>
      <c r="E59" s="354">
        <v>2</v>
      </c>
      <c r="F59" s="354">
        <v>1</v>
      </c>
      <c r="G59" s="193">
        <v>125</v>
      </c>
      <c r="I59" s="368">
        <f>+I53+2</f>
        <v>9</v>
      </c>
      <c r="Z59" s="292"/>
      <c r="AA59" s="292"/>
      <c r="AB59" s="291"/>
      <c r="AC59" s="291"/>
      <c r="AD59" s="291"/>
      <c r="AE59" s="291"/>
      <c r="AF59" s="291"/>
      <c r="AG59" s="291"/>
      <c r="AH59" s="291"/>
    </row>
    <row r="60" spans="1:34" ht="22.5" customHeight="1" x14ac:dyDescent="0.25">
      <c r="B60" s="215"/>
      <c r="C60" s="354"/>
      <c r="D60" s="472"/>
      <c r="E60" s="354"/>
      <c r="F60" s="354"/>
      <c r="G60" s="371"/>
      <c r="I60" s="368">
        <f t="shared" ref="I60:I65" si="2">+I59+1</f>
        <v>10</v>
      </c>
      <c r="Z60" s="292"/>
      <c r="AA60" s="292"/>
      <c r="AB60" s="291"/>
      <c r="AC60" s="291"/>
      <c r="AD60" s="291"/>
      <c r="AE60" s="291"/>
      <c r="AF60" s="291"/>
      <c r="AG60" s="291"/>
      <c r="AH60" s="291"/>
    </row>
    <row r="61" spans="1:34" s="331" customFormat="1" ht="22.5" customHeight="1" x14ac:dyDescent="0.25">
      <c r="A61" s="326"/>
      <c r="B61" s="327" t="s">
        <v>95</v>
      </c>
      <c r="C61" s="328">
        <v>30528</v>
      </c>
      <c r="D61" s="473">
        <v>0</v>
      </c>
      <c r="E61" s="328">
        <v>451</v>
      </c>
      <c r="F61" s="328">
        <v>5549</v>
      </c>
      <c r="G61" s="329">
        <v>36528</v>
      </c>
      <c r="H61" s="330"/>
      <c r="I61" s="368">
        <f t="shared" si="2"/>
        <v>11</v>
      </c>
      <c r="Z61" s="292"/>
      <c r="AA61" s="292"/>
      <c r="AB61" s="291"/>
      <c r="AC61" s="291"/>
      <c r="AD61" s="291"/>
      <c r="AE61" s="291"/>
      <c r="AF61" s="291"/>
      <c r="AG61" s="291"/>
      <c r="AH61" s="291"/>
    </row>
    <row r="62" spans="1:34" ht="25.5" customHeight="1" x14ac:dyDescent="0.25">
      <c r="A62" s="333"/>
      <c r="B62" s="372"/>
      <c r="C62" s="373"/>
      <c r="D62" s="373"/>
      <c r="E62" s="373"/>
      <c r="F62" s="231"/>
      <c r="G62" s="52"/>
      <c r="I62" s="368">
        <f t="shared" si="2"/>
        <v>12</v>
      </c>
      <c r="Z62" s="292"/>
      <c r="AA62" s="292"/>
      <c r="AB62" s="291"/>
      <c r="AC62" s="291"/>
      <c r="AD62" s="291"/>
      <c r="AE62" s="291"/>
      <c r="AF62" s="291"/>
      <c r="AG62" s="291"/>
      <c r="AH62" s="291"/>
    </row>
    <row r="63" spans="1:34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>
        <f t="shared" si="2"/>
        <v>13</v>
      </c>
      <c r="Z63" s="292"/>
      <c r="AA63" s="292"/>
      <c r="AB63" s="291"/>
      <c r="AC63" s="291"/>
      <c r="AD63" s="291"/>
      <c r="AE63" s="291"/>
      <c r="AF63" s="291"/>
      <c r="AG63" s="291"/>
      <c r="AH63" s="291"/>
    </row>
    <row r="64" spans="1:34" ht="25.5" customHeight="1" x14ac:dyDescent="0.25">
      <c r="B64" s="375" t="s">
        <v>168</v>
      </c>
      <c r="C64" s="345">
        <v>12893</v>
      </c>
      <c r="D64" s="474">
        <v>0</v>
      </c>
      <c r="E64" s="345">
        <v>182</v>
      </c>
      <c r="F64" s="345">
        <v>2708</v>
      </c>
      <c r="G64" s="346">
        <v>15783</v>
      </c>
      <c r="I64" s="368">
        <f t="shared" si="2"/>
        <v>14</v>
      </c>
      <c r="Z64" s="292"/>
      <c r="AA64" s="292"/>
      <c r="AB64" s="291"/>
      <c r="AC64" s="291"/>
      <c r="AD64" s="291"/>
      <c r="AE64" s="291"/>
      <c r="AF64" s="291"/>
      <c r="AG64" s="291"/>
      <c r="AH64" s="291"/>
    </row>
    <row r="65" spans="1:34" ht="25.5" customHeight="1" x14ac:dyDescent="0.25">
      <c r="B65" s="375" t="s">
        <v>169</v>
      </c>
      <c r="C65" s="345">
        <v>899</v>
      </c>
      <c r="D65" s="474">
        <v>0</v>
      </c>
      <c r="E65" s="345">
        <v>53</v>
      </c>
      <c r="F65" s="345">
        <v>89</v>
      </c>
      <c r="G65" s="346">
        <v>1041</v>
      </c>
      <c r="I65" s="368">
        <f t="shared" si="2"/>
        <v>15</v>
      </c>
      <c r="Z65" s="292"/>
      <c r="AA65" s="292"/>
      <c r="AB65" s="291"/>
      <c r="AC65" s="291"/>
      <c r="AD65" s="291"/>
      <c r="AE65" s="291"/>
      <c r="AF65" s="291"/>
      <c r="AG65" s="291"/>
      <c r="AH65" s="291"/>
    </row>
    <row r="66" spans="1:34" ht="25.5" customHeight="1" x14ac:dyDescent="0.25">
      <c r="B66" s="375" t="s">
        <v>170</v>
      </c>
      <c r="C66" s="345">
        <v>451</v>
      </c>
      <c r="D66" s="474">
        <v>0</v>
      </c>
      <c r="E66" s="345">
        <v>20</v>
      </c>
      <c r="F66" s="345">
        <v>8</v>
      </c>
      <c r="G66" s="346">
        <v>479</v>
      </c>
      <c r="Z66" s="292"/>
      <c r="AA66" s="292"/>
      <c r="AB66" s="291"/>
      <c r="AC66" s="291"/>
      <c r="AD66" s="291"/>
      <c r="AE66" s="291"/>
      <c r="AF66" s="291"/>
      <c r="AG66" s="291"/>
      <c r="AH66" s="291"/>
    </row>
    <row r="67" spans="1:34" ht="25.5" customHeight="1" x14ac:dyDescent="0.25">
      <c r="B67" s="375" t="s">
        <v>171</v>
      </c>
      <c r="C67" s="345">
        <v>299</v>
      </c>
      <c r="D67" s="474">
        <v>0</v>
      </c>
      <c r="E67" s="345">
        <v>5</v>
      </c>
      <c r="F67" s="345">
        <v>4</v>
      </c>
      <c r="G67" s="346">
        <v>308</v>
      </c>
      <c r="Z67" s="292"/>
      <c r="AA67" s="292"/>
      <c r="AB67" s="291"/>
      <c r="AC67" s="291"/>
      <c r="AD67" s="291"/>
      <c r="AE67" s="291"/>
      <c r="AF67" s="291"/>
      <c r="AG67" s="291"/>
      <c r="AH67" s="291"/>
    </row>
    <row r="68" spans="1:34" ht="25.5" customHeight="1" x14ac:dyDescent="0.25">
      <c r="B68" s="375" t="s">
        <v>172</v>
      </c>
      <c r="C68" s="345">
        <v>180</v>
      </c>
      <c r="D68" s="474">
        <v>0</v>
      </c>
      <c r="E68" s="345">
        <v>1</v>
      </c>
      <c r="F68" s="345">
        <v>0</v>
      </c>
      <c r="G68" s="346">
        <v>181</v>
      </c>
      <c r="Z68" s="292"/>
      <c r="AA68" s="292"/>
      <c r="AB68" s="291"/>
      <c r="AC68" s="291"/>
      <c r="AD68" s="291"/>
      <c r="AE68" s="291"/>
      <c r="AF68" s="291"/>
      <c r="AG68" s="291"/>
      <c r="AH68" s="291"/>
    </row>
    <row r="69" spans="1:34" ht="25.5" customHeight="1" x14ac:dyDescent="0.25">
      <c r="B69" s="375" t="s">
        <v>173</v>
      </c>
      <c r="C69" s="345">
        <v>58</v>
      </c>
      <c r="D69" s="474">
        <v>0</v>
      </c>
      <c r="E69" s="345">
        <v>2</v>
      </c>
      <c r="F69" s="345">
        <v>0</v>
      </c>
      <c r="G69" s="346">
        <v>60</v>
      </c>
      <c r="Z69" s="292"/>
      <c r="AA69" s="292"/>
      <c r="AB69" s="291"/>
      <c r="AC69" s="291"/>
      <c r="AD69" s="291"/>
      <c r="AE69" s="291"/>
      <c r="AF69" s="291"/>
      <c r="AG69" s="291"/>
      <c r="AH69" s="291"/>
    </row>
    <row r="70" spans="1:34" ht="25.5" customHeight="1" x14ac:dyDescent="0.25">
      <c r="B70" s="376"/>
      <c r="C70" s="345"/>
      <c r="D70" s="474"/>
      <c r="E70" s="345"/>
      <c r="F70" s="345"/>
      <c r="G70" s="377"/>
      <c r="I70" s="368">
        <f>+I65+2</f>
        <v>17</v>
      </c>
      <c r="Z70" s="292"/>
      <c r="AA70" s="292"/>
      <c r="AB70" s="291"/>
      <c r="AC70" s="291"/>
      <c r="AD70" s="291"/>
      <c r="AE70" s="291"/>
      <c r="AF70" s="291"/>
      <c r="AG70" s="291"/>
      <c r="AH70" s="291"/>
    </row>
    <row r="71" spans="1:34" s="331" customFormat="1" ht="25.5" customHeight="1" x14ac:dyDescent="0.25">
      <c r="A71" s="326"/>
      <c r="B71" s="327" t="s">
        <v>95</v>
      </c>
      <c r="C71" s="348">
        <v>14780</v>
      </c>
      <c r="D71" s="475">
        <v>0</v>
      </c>
      <c r="E71" s="348">
        <v>263</v>
      </c>
      <c r="F71" s="348">
        <v>2809</v>
      </c>
      <c r="G71" s="349">
        <v>17852</v>
      </c>
      <c r="H71" s="330"/>
      <c r="I71" s="368">
        <f t="shared" ref="I71:I76" si="3">+I70+1</f>
        <v>18</v>
      </c>
      <c r="Z71" s="292"/>
      <c r="AA71" s="292"/>
      <c r="AB71" s="291"/>
      <c r="AC71" s="291"/>
      <c r="AD71" s="291"/>
      <c r="AE71" s="291"/>
      <c r="AF71" s="291"/>
      <c r="AG71" s="291"/>
      <c r="AH71" s="291"/>
    </row>
    <row r="72" spans="1:34" ht="25.5" customHeight="1" x14ac:dyDescent="0.25">
      <c r="A72" s="326"/>
      <c r="B72" s="369"/>
      <c r="C72" s="346"/>
      <c r="D72" s="346"/>
      <c r="E72" s="346"/>
      <c r="F72" s="346"/>
      <c r="G72" s="346"/>
      <c r="I72" s="368">
        <f t="shared" si="3"/>
        <v>19</v>
      </c>
      <c r="Z72" s="292"/>
      <c r="AA72" s="292"/>
      <c r="AB72" s="291"/>
      <c r="AC72" s="291"/>
      <c r="AD72" s="291"/>
      <c r="AE72" s="291"/>
      <c r="AF72" s="291"/>
      <c r="AG72" s="291"/>
      <c r="AH72" s="291"/>
    </row>
    <row r="73" spans="1:34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>
        <f t="shared" si="3"/>
        <v>20</v>
      </c>
      <c r="Z73" s="292"/>
      <c r="AA73" s="292"/>
      <c r="AB73" s="291"/>
      <c r="AC73" s="291"/>
      <c r="AD73" s="291"/>
      <c r="AE73" s="291"/>
      <c r="AF73" s="291"/>
      <c r="AG73" s="291"/>
      <c r="AH73" s="291"/>
    </row>
    <row r="74" spans="1:34" ht="22.5" customHeight="1" x14ac:dyDescent="0.25">
      <c r="B74" s="370" t="s">
        <v>168</v>
      </c>
      <c r="C74" s="354">
        <v>11743</v>
      </c>
      <c r="D74" s="472">
        <v>0</v>
      </c>
      <c r="E74" s="354">
        <v>117</v>
      </c>
      <c r="F74" s="354">
        <v>2487</v>
      </c>
      <c r="G74" s="193">
        <v>14347</v>
      </c>
      <c r="I74" s="368">
        <f t="shared" si="3"/>
        <v>21</v>
      </c>
      <c r="Z74" s="292"/>
      <c r="AA74" s="292"/>
      <c r="AB74" s="291"/>
      <c r="AC74" s="291"/>
      <c r="AD74" s="291"/>
      <c r="AE74" s="291"/>
      <c r="AF74" s="291"/>
      <c r="AG74" s="291"/>
      <c r="AH74" s="291"/>
    </row>
    <row r="75" spans="1:34" ht="22.5" customHeight="1" x14ac:dyDescent="0.25">
      <c r="B75" s="370" t="s">
        <v>169</v>
      </c>
      <c r="C75" s="354">
        <v>898</v>
      </c>
      <c r="D75" s="472">
        <v>0</v>
      </c>
      <c r="E75" s="354">
        <v>46</v>
      </c>
      <c r="F75" s="354">
        <v>75</v>
      </c>
      <c r="G75" s="193">
        <v>1019</v>
      </c>
      <c r="I75" s="368">
        <f t="shared" si="3"/>
        <v>22</v>
      </c>
      <c r="Z75" s="292"/>
      <c r="AA75" s="292"/>
      <c r="AB75" s="291"/>
      <c r="AC75" s="291"/>
      <c r="AD75" s="291"/>
      <c r="AE75" s="291"/>
      <c r="AF75" s="291"/>
      <c r="AG75" s="291"/>
      <c r="AH75" s="291"/>
    </row>
    <row r="76" spans="1:34" ht="22.5" customHeight="1" x14ac:dyDescent="0.25">
      <c r="B76" s="370" t="s">
        <v>170</v>
      </c>
      <c r="C76" s="354">
        <v>442</v>
      </c>
      <c r="D76" s="472">
        <v>0</v>
      </c>
      <c r="E76" s="354">
        <v>2</v>
      </c>
      <c r="F76" s="354">
        <v>13</v>
      </c>
      <c r="G76" s="193">
        <v>457</v>
      </c>
      <c r="I76" s="368">
        <f t="shared" si="3"/>
        <v>23</v>
      </c>
      <c r="Z76" s="292"/>
      <c r="AA76" s="292"/>
      <c r="AB76" s="291"/>
      <c r="AC76" s="291"/>
      <c r="AD76" s="291"/>
      <c r="AE76" s="291"/>
      <c r="AF76" s="291"/>
      <c r="AG76" s="291"/>
      <c r="AH76" s="291"/>
    </row>
    <row r="77" spans="1:34" ht="22.5" customHeight="1" x14ac:dyDescent="0.25">
      <c r="B77" s="370" t="s">
        <v>171</v>
      </c>
      <c r="C77" s="354">
        <v>345</v>
      </c>
      <c r="D77" s="472">
        <v>0</v>
      </c>
      <c r="E77" s="354">
        <v>2</v>
      </c>
      <c r="F77" s="354">
        <v>1</v>
      </c>
      <c r="G77" s="193">
        <v>348</v>
      </c>
      <c r="Z77" s="292"/>
      <c r="AA77" s="292"/>
      <c r="AB77" s="291"/>
      <c r="AC77" s="291"/>
      <c r="AD77" s="291"/>
      <c r="AE77" s="291"/>
      <c r="AF77" s="291"/>
      <c r="AG77" s="291"/>
      <c r="AH77" s="291"/>
    </row>
    <row r="78" spans="1:34" ht="22.5" customHeight="1" x14ac:dyDescent="0.25">
      <c r="B78" s="370" t="s">
        <v>172</v>
      </c>
      <c r="C78" s="354">
        <v>254</v>
      </c>
      <c r="D78" s="472">
        <v>0</v>
      </c>
      <c r="E78" s="354">
        <v>0</v>
      </c>
      <c r="F78" s="354">
        <v>0</v>
      </c>
      <c r="G78" s="193">
        <v>254</v>
      </c>
      <c r="Z78" s="292"/>
      <c r="AA78" s="292"/>
      <c r="AB78" s="291"/>
      <c r="AC78" s="291"/>
      <c r="AD78" s="291"/>
      <c r="AE78" s="291"/>
      <c r="AF78" s="291"/>
      <c r="AG78" s="291"/>
      <c r="AH78" s="291"/>
    </row>
    <row r="79" spans="1:34" ht="22.5" customHeight="1" x14ac:dyDescent="0.25">
      <c r="B79" s="370" t="s">
        <v>173</v>
      </c>
      <c r="C79" s="354">
        <v>88</v>
      </c>
      <c r="D79" s="472">
        <v>0</v>
      </c>
      <c r="E79" s="354">
        <v>1</v>
      </c>
      <c r="F79" s="354">
        <v>0</v>
      </c>
      <c r="G79" s="193">
        <v>89</v>
      </c>
      <c r="Z79" s="292"/>
      <c r="AA79" s="292"/>
      <c r="AB79" s="291"/>
      <c r="AC79" s="291"/>
      <c r="AD79" s="291"/>
      <c r="AE79" s="291"/>
      <c r="AF79" s="291"/>
      <c r="AG79" s="291"/>
      <c r="AH79" s="291"/>
    </row>
    <row r="80" spans="1:34" ht="22.5" customHeight="1" x14ac:dyDescent="0.25">
      <c r="B80" s="215"/>
      <c r="C80" s="354"/>
      <c r="D80" s="472"/>
      <c r="E80" s="354"/>
      <c r="F80" s="354"/>
      <c r="G80" s="371"/>
      <c r="Z80" s="292"/>
      <c r="AA80" s="292"/>
      <c r="AB80" s="291"/>
      <c r="AC80" s="291"/>
      <c r="AD80" s="291"/>
      <c r="AE80" s="291"/>
      <c r="AF80" s="291"/>
      <c r="AG80" s="291"/>
      <c r="AH80" s="291"/>
    </row>
    <row r="81" spans="1:34" s="331" customFormat="1" ht="22.5" customHeight="1" x14ac:dyDescent="0.25">
      <c r="A81" s="326"/>
      <c r="B81" s="327" t="s">
        <v>95</v>
      </c>
      <c r="C81" s="328">
        <v>13770</v>
      </c>
      <c r="D81" s="473">
        <v>0</v>
      </c>
      <c r="E81" s="328">
        <v>168</v>
      </c>
      <c r="F81" s="328">
        <v>2576</v>
      </c>
      <c r="G81" s="329">
        <v>16514</v>
      </c>
      <c r="H81" s="330"/>
      <c r="I81" s="368">
        <f>+I76+2</f>
        <v>25</v>
      </c>
      <c r="Z81" s="292"/>
      <c r="AA81" s="292"/>
      <c r="AB81" s="291"/>
      <c r="AC81" s="291"/>
      <c r="AD81" s="291"/>
      <c r="AE81" s="291"/>
      <c r="AF81" s="291"/>
      <c r="AG81" s="291"/>
      <c r="AH81" s="291"/>
    </row>
    <row r="82" spans="1:34" ht="16.5" customHeight="1" x14ac:dyDescent="0.25">
      <c r="B82" s="302"/>
      <c r="C82" s="378"/>
      <c r="D82" s="378"/>
      <c r="E82" s="378"/>
      <c r="F82" s="378"/>
      <c r="G82" s="378"/>
      <c r="I82" s="368">
        <f t="shared" ref="I82:I87" si="4">+I81+1</f>
        <v>26</v>
      </c>
      <c r="Z82" s="292"/>
      <c r="AA82" s="292"/>
      <c r="AB82" s="291"/>
      <c r="AC82" s="291"/>
      <c r="AD82" s="291"/>
      <c r="AE82" s="291"/>
      <c r="AF82" s="291"/>
      <c r="AG82" s="291"/>
      <c r="AH82" s="291"/>
    </row>
    <row r="83" spans="1:34" s="381" customFormat="1" ht="20.25" customHeight="1" x14ac:dyDescent="0.25">
      <c r="A83" s="379"/>
      <c r="B83" s="238"/>
      <c r="C83" s="42"/>
      <c r="D83" s="42"/>
      <c r="E83" s="42"/>
      <c r="F83" s="42"/>
      <c r="G83" s="42"/>
      <c r="H83" s="380"/>
      <c r="I83" s="368">
        <f t="shared" si="4"/>
        <v>27</v>
      </c>
      <c r="Z83" s="292"/>
      <c r="AA83" s="292"/>
      <c r="AB83" s="291"/>
      <c r="AC83" s="291"/>
      <c r="AD83" s="291"/>
      <c r="AE83" s="291"/>
      <c r="AF83" s="291"/>
      <c r="AG83" s="291"/>
      <c r="AH83" s="291"/>
    </row>
    <row r="84" spans="1:34" ht="16.5" customHeight="1" x14ac:dyDescent="0.25">
      <c r="B84" s="369"/>
      <c r="C84" s="346"/>
      <c r="D84" s="346"/>
      <c r="E84" s="346"/>
      <c r="F84" s="346"/>
      <c r="G84" s="346"/>
      <c r="I84" s="368">
        <f t="shared" si="4"/>
        <v>28</v>
      </c>
      <c r="Z84" s="292"/>
      <c r="AA84" s="292"/>
      <c r="AB84" s="291"/>
      <c r="AC84" s="291"/>
      <c r="AD84" s="291"/>
      <c r="AE84" s="291"/>
      <c r="AF84" s="291"/>
      <c r="AG84" s="291"/>
      <c r="AH84" s="291"/>
    </row>
    <row r="85" spans="1:34" ht="16.5" customHeight="1" x14ac:dyDescent="0.25">
      <c r="I85" s="368">
        <f t="shared" si="4"/>
        <v>29</v>
      </c>
      <c r="Z85" s="292"/>
      <c r="AA85" s="292"/>
      <c r="AB85" s="291"/>
      <c r="AC85" s="291"/>
      <c r="AD85" s="291"/>
      <c r="AE85" s="291"/>
      <c r="AF85" s="291"/>
      <c r="AG85" s="291"/>
      <c r="AH85" s="291"/>
    </row>
    <row r="86" spans="1:34" ht="16.5" customHeight="1" x14ac:dyDescent="0.25">
      <c r="I86" s="368">
        <f t="shared" si="4"/>
        <v>30</v>
      </c>
      <c r="Z86" s="292"/>
      <c r="AA86" s="292"/>
      <c r="AB86" s="291"/>
      <c r="AC86" s="291"/>
      <c r="AD86" s="291"/>
      <c r="AE86" s="291"/>
      <c r="AF86" s="291"/>
      <c r="AG86" s="291"/>
      <c r="AH86" s="291"/>
    </row>
    <row r="87" spans="1:34" s="291" customFormat="1" ht="16.5" customHeight="1" x14ac:dyDescent="0.25">
      <c r="A87" s="287"/>
      <c r="B87" s="47" t="s">
        <v>235</v>
      </c>
      <c r="C87" s="518" t="str">
        <f>+C2</f>
        <v>PARASUBORDINATI</v>
      </c>
      <c r="D87" s="518"/>
      <c r="E87" s="518"/>
      <c r="F87" s="518"/>
      <c r="G87" s="518"/>
      <c r="H87" s="290"/>
      <c r="I87" s="368">
        <f t="shared" si="4"/>
        <v>31</v>
      </c>
      <c r="J87" s="518" t="str">
        <f>+C87</f>
        <v>PARASUBORDINATI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</row>
    <row r="88" spans="1:34" s="291" customFormat="1" ht="24.75" customHeight="1" x14ac:dyDescent="0.25">
      <c r="A88" s="293"/>
      <c r="B88" s="238"/>
      <c r="C88" s="542"/>
      <c r="D88" s="542"/>
      <c r="E88" s="542"/>
      <c r="F88" s="542"/>
      <c r="G88" s="542"/>
      <c r="H88" s="290"/>
      <c r="Z88" s="292"/>
      <c r="AA88" s="292"/>
    </row>
    <row r="89" spans="1:34" s="291" customFormat="1" ht="45.75" customHeight="1" x14ac:dyDescent="0.25">
      <c r="C89" s="537" t="s">
        <v>18</v>
      </c>
      <c r="D89" s="537"/>
      <c r="E89" s="537"/>
      <c r="F89" s="537"/>
      <c r="G89" s="537"/>
      <c r="H89" s="467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2"/>
      <c r="AA89" s="292"/>
    </row>
    <row r="90" spans="1:34" s="291" customFormat="1" ht="19.5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2"/>
      <c r="AA90" s="292"/>
    </row>
    <row r="91" spans="1:34" s="291" customFormat="1" ht="15" customHeight="1" x14ac:dyDescent="0.25">
      <c r="A91" s="290"/>
      <c r="B91" s="47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292"/>
      <c r="AA91" s="292"/>
    </row>
    <row r="92" spans="1:34" ht="12.75" customHeight="1" x14ac:dyDescent="0.25">
      <c r="B92" s="47"/>
      <c r="C92" s="289"/>
      <c r="D92" s="289"/>
      <c r="E92" s="289"/>
      <c r="F92" s="288"/>
      <c r="G92" s="48"/>
      <c r="Z92" s="292"/>
      <c r="AA92" s="292"/>
      <c r="AB92" s="291"/>
      <c r="AC92" s="291"/>
      <c r="AD92" s="291"/>
      <c r="AE92" s="291"/>
      <c r="AF92" s="291"/>
      <c r="AG92" s="291"/>
      <c r="AH92" s="291"/>
    </row>
    <row r="93" spans="1:34" ht="12.75" customHeight="1" x14ac:dyDescent="0.25">
      <c r="C93" s="48"/>
      <c r="D93" s="298"/>
      <c r="E93" s="48"/>
      <c r="F93" s="48"/>
      <c r="G93" s="48"/>
      <c r="I93" s="368">
        <f>+I87+2</f>
        <v>33</v>
      </c>
      <c r="Z93" s="292"/>
      <c r="AA93" s="292"/>
      <c r="AB93" s="291"/>
      <c r="AC93" s="291"/>
      <c r="AD93" s="291"/>
      <c r="AE93" s="291"/>
      <c r="AF93" s="291"/>
      <c r="AG93" s="291"/>
      <c r="AH93" s="291"/>
    </row>
    <row r="94" spans="1:34" ht="8.25" customHeight="1" x14ac:dyDescent="0.25">
      <c r="B94" s="302"/>
      <c r="C94" s="303"/>
      <c r="D94" s="304"/>
      <c r="E94" s="304"/>
      <c r="F94" s="304"/>
      <c r="G94" s="305"/>
      <c r="I94" s="368">
        <f t="shared" ref="I94:I99" si="5">+I93+1</f>
        <v>34</v>
      </c>
      <c r="Z94" s="292"/>
      <c r="AA94" s="292"/>
      <c r="AB94" s="291"/>
      <c r="AC94" s="291"/>
      <c r="AD94" s="291"/>
      <c r="AE94" s="291"/>
      <c r="AF94" s="291"/>
      <c r="AG94" s="291"/>
      <c r="AH94" s="291"/>
    </row>
    <row r="95" spans="1:34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>
        <f t="shared" si="5"/>
        <v>35</v>
      </c>
      <c r="K95" s="524" t="str">
        <f>+D113</f>
        <v>Decorrenti gennaio-giugno 2018</v>
      </c>
      <c r="L95" s="524"/>
      <c r="M95" s="524"/>
      <c r="N95" s="524"/>
      <c r="Z95" s="292"/>
      <c r="AA95" s="292"/>
      <c r="AB95" s="291"/>
      <c r="AC95" s="291"/>
      <c r="AD95" s="291"/>
      <c r="AE95" s="291"/>
      <c r="AF95" s="291"/>
      <c r="AG95" s="291"/>
      <c r="AH95" s="291"/>
    </row>
    <row r="96" spans="1:34" x14ac:dyDescent="0.25">
      <c r="B96" s="387"/>
      <c r="C96" s="314"/>
      <c r="D96" s="315"/>
      <c r="E96" s="315"/>
      <c r="F96" s="315"/>
      <c r="G96" s="316"/>
      <c r="I96" s="368">
        <f t="shared" si="5"/>
        <v>36</v>
      </c>
      <c r="Z96" s="292"/>
      <c r="AA96" s="292"/>
      <c r="AB96" s="291"/>
      <c r="AC96" s="291"/>
      <c r="AD96" s="291"/>
      <c r="AE96" s="291"/>
      <c r="AF96" s="291"/>
      <c r="AG96" s="291"/>
      <c r="AH96" s="291"/>
    </row>
    <row r="97" spans="1:34" ht="3" customHeight="1" x14ac:dyDescent="0.25">
      <c r="B97" s="318"/>
      <c r="C97" s="231"/>
      <c r="D97" s="388"/>
      <c r="E97" s="231"/>
      <c r="F97" s="231"/>
      <c r="G97" s="319"/>
      <c r="I97" s="368">
        <f t="shared" si="5"/>
        <v>37</v>
      </c>
      <c r="Z97" s="292"/>
      <c r="AA97" s="292"/>
      <c r="AB97" s="291"/>
      <c r="AC97" s="291"/>
      <c r="AD97" s="291"/>
      <c r="AE97" s="291"/>
      <c r="AF97" s="291"/>
      <c r="AG97" s="291"/>
      <c r="AH97" s="291"/>
    </row>
    <row r="98" spans="1:34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>
        <f t="shared" si="5"/>
        <v>38</v>
      </c>
      <c r="Z98" s="292"/>
      <c r="AA98" s="292"/>
      <c r="AB98" s="291"/>
      <c r="AC98" s="291"/>
      <c r="AD98" s="291"/>
      <c r="AE98" s="291"/>
      <c r="AF98" s="291"/>
      <c r="AG98" s="291"/>
      <c r="AH98" s="291"/>
    </row>
    <row r="99" spans="1:34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>
        <f t="shared" si="5"/>
        <v>39</v>
      </c>
      <c r="Z99" s="292"/>
      <c r="AA99" s="292"/>
      <c r="AB99" s="291"/>
      <c r="AC99" s="291"/>
      <c r="AD99" s="291"/>
      <c r="AE99" s="291"/>
      <c r="AF99" s="291"/>
      <c r="AG99" s="291"/>
      <c r="AH99" s="291"/>
    </row>
    <row r="100" spans="1:34" ht="22.5" customHeight="1" x14ac:dyDescent="0.25">
      <c r="B100" s="344"/>
      <c r="C100" s="476"/>
      <c r="D100" s="477"/>
      <c r="E100" s="477"/>
      <c r="F100" s="477"/>
      <c r="G100" s="478"/>
      <c r="Z100" s="292"/>
      <c r="AA100" s="292"/>
      <c r="AB100" s="291"/>
      <c r="AC100" s="291"/>
      <c r="AD100" s="291"/>
      <c r="AE100" s="291"/>
      <c r="AF100" s="291"/>
      <c r="AG100" s="291"/>
      <c r="AH100" s="291"/>
    </row>
    <row r="101" spans="1:34" ht="22.5" customHeight="1" x14ac:dyDescent="0.25">
      <c r="B101" s="390" t="s">
        <v>177</v>
      </c>
      <c r="C101" s="476">
        <v>0</v>
      </c>
      <c r="D101" s="477">
        <v>0</v>
      </c>
      <c r="E101" s="477">
        <v>0</v>
      </c>
      <c r="F101" s="477">
        <v>0</v>
      </c>
      <c r="G101" s="478">
        <v>0</v>
      </c>
      <c r="Z101" s="292"/>
      <c r="AA101" s="292"/>
      <c r="AB101" s="291"/>
      <c r="AC101" s="291"/>
      <c r="AD101" s="291"/>
      <c r="AE101" s="291"/>
      <c r="AF101" s="291"/>
      <c r="AG101" s="291"/>
      <c r="AH101" s="291"/>
    </row>
    <row r="102" spans="1:34" ht="22.5" customHeight="1" x14ac:dyDescent="0.25">
      <c r="B102" s="323" t="s">
        <v>178</v>
      </c>
      <c r="C102" s="150">
        <v>30528</v>
      </c>
      <c r="D102" s="477">
        <v>0</v>
      </c>
      <c r="E102" s="324">
        <v>451</v>
      </c>
      <c r="F102" s="324">
        <v>5549</v>
      </c>
      <c r="G102" s="120">
        <v>36528</v>
      </c>
      <c r="Z102" s="292"/>
      <c r="AA102" s="292"/>
      <c r="AB102" s="291"/>
      <c r="AC102" s="291"/>
      <c r="AD102" s="291"/>
      <c r="AE102" s="291"/>
      <c r="AF102" s="291"/>
      <c r="AG102" s="291"/>
      <c r="AH102" s="291"/>
    </row>
    <row r="103" spans="1:34" ht="22.5" customHeight="1" x14ac:dyDescent="0.25">
      <c r="B103" s="215"/>
      <c r="C103" s="150"/>
      <c r="D103" s="477"/>
      <c r="E103" s="324"/>
      <c r="F103" s="324"/>
      <c r="G103" s="120"/>
      <c r="Z103" s="292"/>
      <c r="AA103" s="292"/>
      <c r="AB103" s="291"/>
      <c r="AC103" s="291"/>
      <c r="AD103" s="291"/>
      <c r="AE103" s="291"/>
      <c r="AF103" s="291"/>
      <c r="AG103" s="291"/>
      <c r="AH103" s="291"/>
    </row>
    <row r="104" spans="1:34" ht="22.5" customHeight="1" x14ac:dyDescent="0.25">
      <c r="B104" s="392" t="s">
        <v>95</v>
      </c>
      <c r="C104" s="393">
        <v>30528</v>
      </c>
      <c r="D104" s="479">
        <v>0</v>
      </c>
      <c r="E104" s="394">
        <v>451</v>
      </c>
      <c r="F104" s="394">
        <v>5549</v>
      </c>
      <c r="G104" s="393">
        <v>36528</v>
      </c>
      <c r="Z104" s="292"/>
      <c r="AA104" s="292"/>
      <c r="AB104" s="291"/>
      <c r="AC104" s="291"/>
      <c r="AD104" s="291"/>
      <c r="AE104" s="291"/>
      <c r="AF104" s="291"/>
      <c r="AG104" s="291"/>
      <c r="AH104" s="291"/>
    </row>
    <row r="105" spans="1:34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>
        <f>+I99+2</f>
        <v>41</v>
      </c>
      <c r="Z105" s="292"/>
      <c r="AA105" s="292"/>
      <c r="AB105" s="291"/>
      <c r="AC105" s="291"/>
      <c r="AD105" s="291"/>
      <c r="AE105" s="291"/>
      <c r="AF105" s="291"/>
      <c r="AG105" s="291"/>
      <c r="AH105" s="291"/>
    </row>
    <row r="106" spans="1:34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>
        <f t="shared" ref="I106:I111" si="6">+I105+1</f>
        <v>42</v>
      </c>
      <c r="Z106" s="292"/>
      <c r="AA106" s="292"/>
      <c r="AB106" s="291"/>
      <c r="AC106" s="291"/>
      <c r="AD106" s="291"/>
      <c r="AE106" s="291"/>
      <c r="AF106" s="291"/>
      <c r="AG106" s="291"/>
      <c r="AH106" s="291"/>
    </row>
    <row r="107" spans="1:34" ht="27.75" customHeight="1" x14ac:dyDescent="0.25">
      <c r="B107" s="344"/>
      <c r="C107" s="474"/>
      <c r="D107" s="474"/>
      <c r="E107" s="474"/>
      <c r="F107" s="474"/>
      <c r="G107" s="480"/>
      <c r="I107" s="368">
        <f t="shared" si="6"/>
        <v>43</v>
      </c>
      <c r="Z107" s="292"/>
      <c r="AA107" s="292"/>
      <c r="AB107" s="291"/>
      <c r="AC107" s="291"/>
      <c r="AD107" s="291"/>
      <c r="AE107" s="291"/>
      <c r="AF107" s="291"/>
      <c r="AG107" s="291"/>
      <c r="AH107" s="291"/>
    </row>
    <row r="108" spans="1:34" ht="27.75" customHeight="1" x14ac:dyDescent="0.25">
      <c r="B108" s="399" t="s">
        <v>177</v>
      </c>
      <c r="C108" s="474">
        <v>0</v>
      </c>
      <c r="D108" s="474">
        <v>0</v>
      </c>
      <c r="E108" s="474">
        <v>0</v>
      </c>
      <c r="F108" s="474">
        <v>0</v>
      </c>
      <c r="G108" s="480">
        <v>0</v>
      </c>
      <c r="I108" s="368">
        <f t="shared" si="6"/>
        <v>44</v>
      </c>
      <c r="Z108" s="292"/>
      <c r="AA108" s="292"/>
      <c r="AB108" s="291"/>
      <c r="AC108" s="291"/>
      <c r="AD108" s="291"/>
      <c r="AE108" s="291"/>
      <c r="AF108" s="291"/>
      <c r="AG108" s="291"/>
      <c r="AH108" s="291"/>
    </row>
    <row r="109" spans="1:34" ht="27.75" customHeight="1" x14ac:dyDescent="0.25">
      <c r="B109" s="344" t="s">
        <v>178</v>
      </c>
      <c r="C109" s="345">
        <v>14780</v>
      </c>
      <c r="D109" s="474">
        <v>0</v>
      </c>
      <c r="E109" s="345">
        <v>263</v>
      </c>
      <c r="F109" s="345">
        <v>2809</v>
      </c>
      <c r="G109" s="346">
        <v>17852</v>
      </c>
      <c r="I109" s="368">
        <f t="shared" si="6"/>
        <v>45</v>
      </c>
      <c r="Z109" s="292"/>
      <c r="AA109" s="292"/>
      <c r="AB109" s="291"/>
      <c r="AC109" s="291"/>
      <c r="AD109" s="291"/>
      <c r="AE109" s="291"/>
      <c r="AF109" s="291"/>
      <c r="AG109" s="291"/>
      <c r="AH109" s="291"/>
    </row>
    <row r="110" spans="1:34" ht="27.75" customHeight="1" x14ac:dyDescent="0.25">
      <c r="B110" s="376"/>
      <c r="C110" s="345"/>
      <c r="D110" s="474"/>
      <c r="E110" s="345"/>
      <c r="F110" s="345"/>
      <c r="G110" s="377"/>
      <c r="I110" s="368">
        <f t="shared" si="6"/>
        <v>46</v>
      </c>
      <c r="K110" s="524" t="str">
        <f>MID(+D106,9,45)</f>
        <v>Decorrenti gennaio-giugno 2017</v>
      </c>
      <c r="L110" s="524"/>
      <c r="M110" s="524"/>
      <c r="N110" s="524"/>
      <c r="Z110" s="292"/>
      <c r="AA110" s="292"/>
      <c r="AB110" s="291"/>
      <c r="AC110" s="291"/>
      <c r="AD110" s="291"/>
      <c r="AE110" s="291"/>
      <c r="AF110" s="291"/>
      <c r="AG110" s="291"/>
      <c r="AH110" s="291"/>
    </row>
    <row r="111" spans="1:34" s="331" customFormat="1" ht="27.75" customHeight="1" x14ac:dyDescent="0.25">
      <c r="A111" s="326"/>
      <c r="B111" s="327" t="s">
        <v>95</v>
      </c>
      <c r="C111" s="348">
        <v>14780</v>
      </c>
      <c r="D111" s="475">
        <v>0</v>
      </c>
      <c r="E111" s="348">
        <v>263</v>
      </c>
      <c r="F111" s="348">
        <v>2809</v>
      </c>
      <c r="G111" s="349">
        <v>17852</v>
      </c>
      <c r="H111" s="330"/>
      <c r="I111" s="368">
        <f t="shared" si="6"/>
        <v>47</v>
      </c>
      <c r="Z111" s="292"/>
      <c r="AA111" s="292"/>
      <c r="AB111" s="291"/>
      <c r="AC111" s="291"/>
      <c r="AD111" s="291"/>
      <c r="AE111" s="291"/>
      <c r="AF111" s="291"/>
      <c r="AG111" s="291"/>
      <c r="AH111" s="291"/>
    </row>
    <row r="112" spans="1:34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  <c r="Z112" s="292"/>
      <c r="AA112" s="292"/>
      <c r="AB112" s="291"/>
      <c r="AC112" s="291"/>
      <c r="AD112" s="291"/>
      <c r="AE112" s="291"/>
      <c r="AF112" s="291"/>
      <c r="AG112" s="291"/>
      <c r="AH112" s="291"/>
    </row>
    <row r="113" spans="1:34" ht="22.5" customHeight="1" x14ac:dyDescent="0.25">
      <c r="A113" s="326"/>
      <c r="B113" s="369"/>
      <c r="C113" s="346"/>
      <c r="D113" s="193" t="str">
        <f>+D73</f>
        <v>Decorrenti gennaio-giugno 2018</v>
      </c>
      <c r="E113" s="346"/>
      <c r="F113" s="346"/>
      <c r="G113" s="346"/>
      <c r="Z113" s="292"/>
      <c r="AA113" s="292"/>
      <c r="AB113" s="291"/>
      <c r="AC113" s="291"/>
      <c r="AD113" s="291"/>
      <c r="AE113" s="291"/>
      <c r="AF113" s="291"/>
      <c r="AG113" s="291"/>
      <c r="AH113" s="291"/>
    </row>
    <row r="114" spans="1:34" ht="22.5" customHeight="1" x14ac:dyDescent="0.25">
      <c r="B114" s="344"/>
      <c r="C114" s="472"/>
      <c r="D114" s="472"/>
      <c r="E114" s="472"/>
      <c r="F114" s="472"/>
      <c r="G114" s="481"/>
      <c r="Z114" s="292"/>
      <c r="AA114" s="292"/>
      <c r="AB114" s="291"/>
      <c r="AC114" s="291"/>
      <c r="AD114" s="291"/>
      <c r="AE114" s="291"/>
      <c r="AF114" s="291"/>
      <c r="AG114" s="291"/>
      <c r="AH114" s="291"/>
    </row>
    <row r="115" spans="1:34" ht="22.5" customHeight="1" x14ac:dyDescent="0.25">
      <c r="B115" s="390" t="s">
        <v>177</v>
      </c>
      <c r="C115" s="472">
        <v>0</v>
      </c>
      <c r="D115" s="472">
        <v>0</v>
      </c>
      <c r="E115" s="472">
        <v>0</v>
      </c>
      <c r="F115" s="472">
        <v>0</v>
      </c>
      <c r="G115" s="481">
        <v>0</v>
      </c>
      <c r="Z115" s="292"/>
      <c r="AA115" s="292"/>
      <c r="AB115" s="291"/>
      <c r="AC115" s="291"/>
      <c r="AD115" s="291"/>
      <c r="AE115" s="291"/>
      <c r="AF115" s="291"/>
      <c r="AG115" s="291"/>
      <c r="AH115" s="291"/>
    </row>
    <row r="116" spans="1:34" ht="22.5" customHeight="1" x14ac:dyDescent="0.25">
      <c r="B116" s="323" t="s">
        <v>178</v>
      </c>
      <c r="C116" s="354">
        <v>13770</v>
      </c>
      <c r="D116" s="472">
        <v>0</v>
      </c>
      <c r="E116" s="354">
        <v>168</v>
      </c>
      <c r="F116" s="354">
        <v>2576</v>
      </c>
      <c r="G116" s="193">
        <v>16514</v>
      </c>
      <c r="Z116" s="292"/>
      <c r="AA116" s="292"/>
      <c r="AB116" s="291"/>
      <c r="AC116" s="291"/>
      <c r="AD116" s="291"/>
      <c r="AE116" s="291"/>
      <c r="AF116" s="291"/>
      <c r="AG116" s="291"/>
      <c r="AH116" s="291"/>
    </row>
    <row r="117" spans="1:34" ht="22.5" customHeight="1" x14ac:dyDescent="0.25">
      <c r="B117" s="215"/>
      <c r="C117" s="354"/>
      <c r="D117" s="472"/>
      <c r="E117" s="354"/>
      <c r="F117" s="354"/>
      <c r="G117" s="371"/>
      <c r="I117" s="300">
        <f>+I111+2</f>
        <v>49</v>
      </c>
      <c r="Z117" s="292"/>
      <c r="AA117" s="292"/>
      <c r="AB117" s="291"/>
      <c r="AC117" s="291"/>
      <c r="AD117" s="291"/>
      <c r="AE117" s="291"/>
      <c r="AF117" s="291"/>
      <c r="AG117" s="291"/>
      <c r="AH117" s="291"/>
    </row>
    <row r="118" spans="1:34" s="331" customFormat="1" ht="22.5" customHeight="1" x14ac:dyDescent="0.25">
      <c r="A118" s="326"/>
      <c r="B118" s="327" t="s">
        <v>95</v>
      </c>
      <c r="C118" s="328">
        <v>13770</v>
      </c>
      <c r="D118" s="473">
        <v>0</v>
      </c>
      <c r="E118" s="328">
        <v>168</v>
      </c>
      <c r="F118" s="328">
        <v>2576</v>
      </c>
      <c r="G118" s="329">
        <v>16514</v>
      </c>
      <c r="H118" s="330"/>
      <c r="Z118" s="292"/>
      <c r="AA118" s="292"/>
      <c r="AB118" s="291"/>
      <c r="AC118" s="291"/>
      <c r="AD118" s="291"/>
      <c r="AE118" s="291"/>
      <c r="AF118" s="291"/>
      <c r="AG118" s="291"/>
      <c r="AH118" s="291"/>
    </row>
    <row r="119" spans="1:34" ht="81.75" customHeight="1" x14ac:dyDescent="0.25">
      <c r="B119" s="545" t="s">
        <v>236</v>
      </c>
      <c r="C119" s="545"/>
      <c r="D119" s="545"/>
      <c r="E119" s="545"/>
      <c r="F119" s="545"/>
      <c r="G119" s="545"/>
      <c r="Z119" s="292"/>
      <c r="AA119" s="292"/>
      <c r="AB119" s="291"/>
      <c r="AC119" s="291"/>
      <c r="AD119" s="291"/>
      <c r="AE119" s="291"/>
      <c r="AF119" s="291"/>
      <c r="AG119" s="291"/>
      <c r="AH119" s="291"/>
    </row>
    <row r="120" spans="1:34" ht="22.5" customHeight="1" x14ac:dyDescent="0.25">
      <c r="C120" s="346"/>
      <c r="D120" s="346"/>
      <c r="E120" s="346"/>
      <c r="F120" s="346"/>
      <c r="G120" s="346"/>
      <c r="Z120" s="292"/>
      <c r="AA120" s="292"/>
      <c r="AB120" s="291"/>
      <c r="AC120" s="291"/>
      <c r="AD120" s="291"/>
      <c r="AE120" s="291"/>
      <c r="AF120" s="291"/>
      <c r="AG120" s="291"/>
      <c r="AH120" s="291"/>
    </row>
    <row r="121" spans="1:34" ht="21" customHeight="1" x14ac:dyDescent="0.25">
      <c r="Z121" s="292"/>
      <c r="AA121" s="292"/>
      <c r="AB121" s="291"/>
      <c r="AC121" s="291"/>
      <c r="AD121" s="291"/>
      <c r="AE121" s="291"/>
      <c r="AF121" s="291"/>
      <c r="AG121" s="291"/>
      <c r="AH121" s="291"/>
    </row>
    <row r="122" spans="1:34" ht="10.5" customHeight="1" x14ac:dyDescent="0.25">
      <c r="Z122" s="292"/>
      <c r="AA122" s="292"/>
      <c r="AB122" s="291"/>
      <c r="AC122" s="291"/>
      <c r="AD122" s="291"/>
      <c r="AE122" s="291"/>
      <c r="AF122" s="291"/>
      <c r="AG122" s="291"/>
      <c r="AH122" s="291"/>
    </row>
    <row r="123" spans="1:34" s="291" customFormat="1" ht="22.5" customHeight="1" x14ac:dyDescent="0.25">
      <c r="A123" s="287"/>
      <c r="B123" s="47" t="s">
        <v>237</v>
      </c>
      <c r="C123" s="518" t="str">
        <f>+C2</f>
        <v>PARASUBORDINATI</v>
      </c>
      <c r="D123" s="518"/>
      <c r="E123" s="518"/>
      <c r="F123" s="518"/>
      <c r="G123" s="518"/>
      <c r="H123" s="290"/>
      <c r="J123" s="518" t="str">
        <f>+C123</f>
        <v>PARASUBORDINATI</v>
      </c>
      <c r="K123" s="518"/>
      <c r="L123" s="518"/>
      <c r="M123" s="518"/>
      <c r="N123" s="518"/>
      <c r="O123" s="53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</row>
    <row r="124" spans="1:34" s="291" customFormat="1" ht="30.75" customHeight="1" x14ac:dyDescent="0.25">
      <c r="A124" s="293"/>
      <c r="B124" s="238"/>
      <c r="C124" s="542"/>
      <c r="D124" s="542"/>
      <c r="E124" s="542"/>
      <c r="F124" s="542"/>
      <c r="G124" s="542"/>
      <c r="H124" s="290"/>
      <c r="J124" s="532" t="s">
        <v>181</v>
      </c>
      <c r="K124" s="532"/>
      <c r="L124" s="532"/>
      <c r="M124" s="532"/>
      <c r="N124" s="532"/>
      <c r="O124" s="466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292"/>
      <c r="AA124" s="292"/>
    </row>
    <row r="125" spans="1:34" s="291" customFormat="1" ht="22.5" customHeight="1" x14ac:dyDescent="0.25">
      <c r="A125" s="293"/>
      <c r="C125" s="534" t="s">
        <v>20</v>
      </c>
      <c r="D125" s="534"/>
      <c r="E125" s="534"/>
      <c r="F125" s="534"/>
      <c r="G125" s="534"/>
      <c r="H125" s="296"/>
      <c r="J125" s="532"/>
      <c r="K125" s="532"/>
      <c r="L125" s="532"/>
      <c r="M125" s="532"/>
      <c r="N125" s="532"/>
      <c r="O125" s="466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292"/>
      <c r="AA125" s="292"/>
    </row>
    <row r="126" spans="1:34" s="291" customFormat="1" ht="22.5" customHeight="1" x14ac:dyDescent="0.25">
      <c r="A126" s="290"/>
      <c r="B126" s="47"/>
      <c r="C126" s="296"/>
      <c r="D126" s="296"/>
      <c r="E126" s="296"/>
      <c r="F126" s="296"/>
      <c r="G126" s="296"/>
      <c r="H126" s="290"/>
      <c r="K126" s="353" t="str">
        <f>+D146</f>
        <v>Decorrenti gennaio-giugno 2018</v>
      </c>
      <c r="Z126" s="292"/>
      <c r="AA126" s="292"/>
    </row>
    <row r="127" spans="1:34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  <c r="Z127" s="292"/>
      <c r="AA127" s="292"/>
    </row>
    <row r="128" spans="1:34" ht="22.5" customHeight="1" x14ac:dyDescent="0.25">
      <c r="B128" s="47"/>
      <c r="C128" s="289"/>
      <c r="D128" s="289"/>
      <c r="E128" s="289"/>
      <c r="F128" s="288"/>
      <c r="G128" s="48"/>
      <c r="Z128" s="292"/>
      <c r="AA128" s="292"/>
      <c r="AB128" s="291"/>
      <c r="AC128" s="291"/>
      <c r="AD128" s="291"/>
      <c r="AE128" s="291"/>
      <c r="AF128" s="291"/>
      <c r="AG128" s="291"/>
      <c r="AH128" s="291"/>
    </row>
    <row r="129" spans="1:34" ht="22.5" customHeight="1" x14ac:dyDescent="0.25">
      <c r="C129" s="48"/>
      <c r="D129" s="298"/>
      <c r="E129" s="48"/>
      <c r="F129" s="48"/>
      <c r="G129" s="48"/>
      <c r="Z129" s="292"/>
      <c r="AA129" s="292"/>
      <c r="AB129" s="291"/>
      <c r="AC129" s="291"/>
      <c r="AD129" s="291"/>
      <c r="AE129" s="291"/>
      <c r="AF129" s="291"/>
      <c r="AG129" s="291"/>
      <c r="AH129" s="291"/>
    </row>
    <row r="130" spans="1:34" ht="22.5" customHeight="1" x14ac:dyDescent="0.25">
      <c r="B130" s="302"/>
      <c r="C130" s="303"/>
      <c r="D130" s="304"/>
      <c r="E130" s="304"/>
      <c r="F130" s="304"/>
      <c r="G130" s="305"/>
      <c r="I130" s="297"/>
      <c r="Z130" s="292"/>
      <c r="AA130" s="292"/>
      <c r="AB130" s="291"/>
      <c r="AC130" s="291"/>
      <c r="AD130" s="291"/>
      <c r="AE130" s="291"/>
      <c r="AF130" s="291"/>
      <c r="AG130" s="291"/>
      <c r="AH130" s="291"/>
    </row>
    <row r="131" spans="1:34" ht="34.5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  <c r="Z131" s="292"/>
      <c r="AA131" s="292"/>
      <c r="AB131" s="291"/>
      <c r="AC131" s="291"/>
      <c r="AD131" s="291"/>
      <c r="AE131" s="291"/>
      <c r="AF131" s="291"/>
      <c r="AG131" s="291"/>
      <c r="AH131" s="291"/>
    </row>
    <row r="132" spans="1:34" ht="22.5" customHeight="1" x14ac:dyDescent="0.25">
      <c r="B132" s="387"/>
      <c r="C132" s="314"/>
      <c r="D132" s="315"/>
      <c r="E132" s="315"/>
      <c r="F132" s="315"/>
      <c r="G132" s="316"/>
      <c r="I132" s="297"/>
      <c r="Z132" s="292"/>
      <c r="AA132" s="292"/>
      <c r="AB132" s="291"/>
      <c r="AC132" s="291"/>
      <c r="AD132" s="291"/>
      <c r="AE132" s="291"/>
      <c r="AF132" s="291"/>
      <c r="AG132" s="291"/>
      <c r="AH132" s="291"/>
    </row>
    <row r="133" spans="1:34" ht="22.5" customHeight="1" x14ac:dyDescent="0.25">
      <c r="B133" s="318"/>
      <c r="C133" s="231"/>
      <c r="D133" s="388"/>
      <c r="E133" s="231"/>
      <c r="F133" s="231"/>
      <c r="G133" s="319"/>
      <c r="I133" s="297"/>
      <c r="Z133" s="292"/>
      <c r="AA133" s="292"/>
      <c r="AB133" s="291"/>
      <c r="AC133" s="291"/>
      <c r="AD133" s="291"/>
      <c r="AE133" s="291"/>
      <c r="AF133" s="291"/>
      <c r="AG133" s="291"/>
      <c r="AH133" s="291"/>
    </row>
    <row r="134" spans="1:34" ht="22.5" customHeight="1" x14ac:dyDescent="0.25">
      <c r="B134" s="369"/>
      <c r="C134" s="320"/>
      <c r="D134" s="321" t="str">
        <f>+D99</f>
        <v>Decorrenti 2017</v>
      </c>
      <c r="E134" s="322"/>
      <c r="F134" s="231"/>
      <c r="G134" s="52"/>
      <c r="I134" s="297"/>
      <c r="Z134" s="292"/>
      <c r="AA134" s="292"/>
      <c r="AB134" s="291"/>
      <c r="AC134" s="291"/>
      <c r="AD134" s="291"/>
      <c r="AE134" s="291"/>
      <c r="AF134" s="291"/>
      <c r="AG134" s="291"/>
      <c r="AH134" s="291"/>
    </row>
    <row r="135" spans="1:34" ht="22.5" customHeight="1" x14ac:dyDescent="0.25">
      <c r="B135" s="323" t="s">
        <v>183</v>
      </c>
      <c r="C135" s="354">
        <v>24854</v>
      </c>
      <c r="D135" s="472">
        <v>0</v>
      </c>
      <c r="E135" s="354">
        <v>315</v>
      </c>
      <c r="F135" s="354">
        <v>474</v>
      </c>
      <c r="G135" s="193">
        <v>25643</v>
      </c>
      <c r="I135" s="297"/>
      <c r="Z135" s="292"/>
      <c r="AA135" s="292"/>
      <c r="AB135" s="291"/>
      <c r="AC135" s="291"/>
      <c r="AD135" s="291"/>
      <c r="AE135" s="291"/>
      <c r="AF135" s="291"/>
      <c r="AG135" s="291"/>
      <c r="AH135" s="291"/>
    </row>
    <row r="136" spans="1:34" ht="22.5" customHeight="1" x14ac:dyDescent="0.25">
      <c r="B136" s="323" t="s">
        <v>184</v>
      </c>
      <c r="C136" s="354">
        <v>5674</v>
      </c>
      <c r="D136" s="472">
        <v>0</v>
      </c>
      <c r="E136" s="354">
        <v>136</v>
      </c>
      <c r="F136" s="354">
        <v>5075</v>
      </c>
      <c r="G136" s="193">
        <v>10885</v>
      </c>
      <c r="I136" s="297"/>
      <c r="Z136" s="292"/>
      <c r="AA136" s="292"/>
      <c r="AB136" s="291"/>
      <c r="AC136" s="291"/>
      <c r="AD136" s="291"/>
      <c r="AE136" s="291"/>
      <c r="AF136" s="291"/>
      <c r="AG136" s="291"/>
      <c r="AH136" s="291"/>
    </row>
    <row r="137" spans="1:34" s="408" customFormat="1" ht="22.5" customHeight="1" x14ac:dyDescent="0.25">
      <c r="A137" s="404"/>
      <c r="B137" s="405"/>
      <c r="C137" s="406"/>
      <c r="D137" s="482"/>
      <c r="E137" s="406"/>
      <c r="F137" s="406"/>
      <c r="G137" s="407"/>
      <c r="H137" s="404"/>
      <c r="I137" s="404"/>
      <c r="Z137" s="292"/>
      <c r="AA137" s="292"/>
      <c r="AB137" s="291"/>
      <c r="AC137" s="291"/>
      <c r="AD137" s="291"/>
      <c r="AE137" s="291"/>
      <c r="AF137" s="291"/>
      <c r="AG137" s="291"/>
      <c r="AH137" s="291"/>
    </row>
    <row r="138" spans="1:34" s="408" customFormat="1" ht="22.5" customHeight="1" x14ac:dyDescent="0.25">
      <c r="A138" s="404"/>
      <c r="B138" s="392" t="s">
        <v>95</v>
      </c>
      <c r="C138" s="393">
        <v>30528</v>
      </c>
      <c r="D138" s="479">
        <v>0</v>
      </c>
      <c r="E138" s="394">
        <v>451</v>
      </c>
      <c r="F138" s="394">
        <v>5549</v>
      </c>
      <c r="G138" s="393">
        <v>36528</v>
      </c>
      <c r="H138" s="404"/>
      <c r="I138" s="404"/>
      <c r="Z138" s="292"/>
      <c r="AA138" s="292"/>
      <c r="AB138" s="291"/>
      <c r="AC138" s="291"/>
      <c r="AD138" s="291"/>
      <c r="AE138" s="291"/>
      <c r="AF138" s="291"/>
      <c r="AG138" s="291"/>
      <c r="AH138" s="291"/>
    </row>
    <row r="139" spans="1:34" ht="28.5" customHeight="1" x14ac:dyDescent="0.25">
      <c r="B139" s="409"/>
      <c r="C139" s="109"/>
      <c r="D139" s="410"/>
      <c r="E139" s="410"/>
      <c r="F139" s="410"/>
      <c r="G139" s="109"/>
      <c r="I139" s="297"/>
      <c r="K139" s="353" t="str">
        <f>MID(D140,9,45)</f>
        <v>Decorrenti gennaio-giugno 2017</v>
      </c>
      <c r="Z139" s="292"/>
      <c r="AA139" s="292"/>
      <c r="AB139" s="291"/>
      <c r="AC139" s="291"/>
      <c r="AD139" s="291"/>
      <c r="AE139" s="291"/>
      <c r="AF139" s="291"/>
      <c r="AG139" s="291"/>
      <c r="AH139" s="291"/>
    </row>
    <row r="140" spans="1:34" s="338" customFormat="1" ht="28.5" customHeight="1" x14ac:dyDescent="0.25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  <c r="Z140" s="292"/>
      <c r="AA140" s="292"/>
      <c r="AB140" s="291"/>
      <c r="AC140" s="291"/>
      <c r="AD140" s="291"/>
      <c r="AE140" s="291"/>
      <c r="AF140" s="291"/>
      <c r="AG140" s="291"/>
      <c r="AH140" s="291"/>
    </row>
    <row r="141" spans="1:34" ht="28.5" customHeight="1" x14ac:dyDescent="0.25">
      <c r="B141" s="323" t="s">
        <v>183</v>
      </c>
      <c r="C141" s="354">
        <v>12678</v>
      </c>
      <c r="D141" s="472">
        <v>0</v>
      </c>
      <c r="E141" s="354">
        <v>177</v>
      </c>
      <c r="F141" s="354">
        <v>255</v>
      </c>
      <c r="G141" s="193">
        <v>13110</v>
      </c>
      <c r="I141" s="297"/>
      <c r="Z141" s="292"/>
      <c r="AA141" s="292"/>
      <c r="AB141" s="291"/>
      <c r="AC141" s="291"/>
      <c r="AD141" s="291"/>
      <c r="AE141" s="291"/>
      <c r="AF141" s="291"/>
      <c r="AG141" s="291"/>
      <c r="AH141" s="291"/>
    </row>
    <row r="142" spans="1:34" ht="28.5" customHeight="1" x14ac:dyDescent="0.25">
      <c r="B142" s="323" t="s">
        <v>184</v>
      </c>
      <c r="C142" s="354">
        <v>2102</v>
      </c>
      <c r="D142" s="472">
        <v>0</v>
      </c>
      <c r="E142" s="354">
        <v>86</v>
      </c>
      <c r="F142" s="354">
        <v>2554</v>
      </c>
      <c r="G142" s="193">
        <v>4742</v>
      </c>
      <c r="I142" s="297"/>
      <c r="Z142" s="292"/>
      <c r="AA142" s="292"/>
      <c r="AB142" s="291"/>
      <c r="AC142" s="291"/>
      <c r="AD142" s="291"/>
      <c r="AE142" s="291"/>
      <c r="AF142" s="291"/>
      <c r="AG142" s="291"/>
      <c r="AH142" s="291"/>
    </row>
    <row r="143" spans="1:34" s="408" customFormat="1" ht="28.5" customHeight="1" x14ac:dyDescent="0.25">
      <c r="A143" s="404"/>
      <c r="B143" s="405"/>
      <c r="C143" s="406"/>
      <c r="D143" s="482"/>
      <c r="E143" s="406"/>
      <c r="F143" s="406"/>
      <c r="G143" s="407"/>
      <c r="H143" s="404"/>
      <c r="I143" s="404"/>
      <c r="K143" s="291"/>
      <c r="Z143" s="292"/>
      <c r="AA143" s="292"/>
      <c r="AB143" s="291"/>
      <c r="AC143" s="291"/>
      <c r="AD143" s="291"/>
      <c r="AE143" s="291"/>
      <c r="AF143" s="291"/>
      <c r="AG143" s="291"/>
      <c r="AH143" s="291"/>
    </row>
    <row r="144" spans="1:34" s="408" customFormat="1" ht="28.5" customHeight="1" x14ac:dyDescent="0.25">
      <c r="A144" s="404"/>
      <c r="B144" s="392" t="s">
        <v>95</v>
      </c>
      <c r="C144" s="393">
        <v>14780</v>
      </c>
      <c r="D144" s="479">
        <v>0</v>
      </c>
      <c r="E144" s="394">
        <v>263</v>
      </c>
      <c r="F144" s="394">
        <v>2809</v>
      </c>
      <c r="G144" s="393">
        <v>17852</v>
      </c>
      <c r="H144" s="404"/>
      <c r="I144" s="404"/>
      <c r="K144" s="300"/>
      <c r="Z144" s="292"/>
      <c r="AA144" s="292"/>
      <c r="AB144" s="291"/>
      <c r="AC144" s="291"/>
      <c r="AD144" s="291"/>
      <c r="AE144" s="291"/>
      <c r="AF144" s="291"/>
      <c r="AG144" s="291"/>
      <c r="AH144" s="291"/>
    </row>
    <row r="145" spans="1:34" ht="28.5" customHeight="1" x14ac:dyDescent="0.25">
      <c r="I145" s="297"/>
      <c r="Z145" s="292"/>
      <c r="AA145" s="292"/>
      <c r="AB145" s="291"/>
      <c r="AC145" s="291"/>
      <c r="AD145" s="291"/>
      <c r="AE145" s="291"/>
      <c r="AF145" s="291"/>
      <c r="AG145" s="291"/>
      <c r="AH145" s="291"/>
    </row>
    <row r="146" spans="1:34" ht="22.5" customHeight="1" x14ac:dyDescent="0.25">
      <c r="B146" s="369"/>
      <c r="C146" s="320"/>
      <c r="D146" s="321" t="str">
        <f>+D113</f>
        <v>Decorrenti gennaio-giugno 2018</v>
      </c>
      <c r="E146" s="322"/>
      <c r="F146" s="231"/>
      <c r="G146" s="52"/>
      <c r="I146" s="297"/>
      <c r="Z146" s="292"/>
      <c r="AA146" s="292"/>
      <c r="AB146" s="291"/>
      <c r="AC146" s="291"/>
      <c r="AD146" s="291"/>
      <c r="AE146" s="291"/>
      <c r="AF146" s="291"/>
      <c r="AG146" s="291"/>
      <c r="AH146" s="291"/>
    </row>
    <row r="147" spans="1:34" ht="22.5" customHeight="1" x14ac:dyDescent="0.25">
      <c r="B147" s="323" t="s">
        <v>183</v>
      </c>
      <c r="C147" s="354">
        <v>11937</v>
      </c>
      <c r="D147" s="472">
        <v>0</v>
      </c>
      <c r="E147" s="354">
        <v>114</v>
      </c>
      <c r="F147" s="354">
        <v>187</v>
      </c>
      <c r="G147" s="193">
        <v>12238</v>
      </c>
      <c r="I147" s="297"/>
      <c r="Z147" s="292"/>
      <c r="AA147" s="292"/>
      <c r="AB147" s="291"/>
      <c r="AC147" s="291"/>
      <c r="AD147" s="291"/>
      <c r="AE147" s="291"/>
      <c r="AF147" s="291"/>
      <c r="AG147" s="291"/>
      <c r="AH147" s="291"/>
    </row>
    <row r="148" spans="1:34" ht="22.5" customHeight="1" x14ac:dyDescent="0.25">
      <c r="B148" s="323" t="s">
        <v>184</v>
      </c>
      <c r="C148" s="354">
        <v>1833</v>
      </c>
      <c r="D148" s="472">
        <v>0</v>
      </c>
      <c r="E148" s="354">
        <v>54</v>
      </c>
      <c r="F148" s="354">
        <v>2389</v>
      </c>
      <c r="G148" s="193">
        <v>4276</v>
      </c>
      <c r="I148" s="297"/>
      <c r="Z148" s="292"/>
      <c r="AA148" s="292"/>
      <c r="AB148" s="291"/>
      <c r="AC148" s="291"/>
      <c r="AD148" s="291"/>
      <c r="AE148" s="291"/>
      <c r="AF148" s="291"/>
      <c r="AG148" s="291"/>
      <c r="AH148" s="291"/>
    </row>
    <row r="149" spans="1:34" s="408" customFormat="1" ht="22.5" customHeight="1" x14ac:dyDescent="0.25">
      <c r="A149" s="404"/>
      <c r="B149" s="405"/>
      <c r="C149" s="406"/>
      <c r="D149" s="482"/>
      <c r="E149" s="406"/>
      <c r="F149" s="406"/>
      <c r="G149" s="407"/>
      <c r="H149" s="404"/>
      <c r="I149" s="404"/>
      <c r="K149" s="300"/>
      <c r="Z149" s="292"/>
      <c r="AA149" s="292"/>
      <c r="AB149" s="291"/>
      <c r="AC149" s="291"/>
      <c r="AD149" s="291"/>
      <c r="AE149" s="291"/>
      <c r="AF149" s="291"/>
      <c r="AG149" s="291"/>
      <c r="AH149" s="291"/>
    </row>
    <row r="150" spans="1:34" s="408" customFormat="1" ht="22.5" customHeight="1" x14ac:dyDescent="0.25">
      <c r="A150" s="404"/>
      <c r="B150" s="415" t="s">
        <v>95</v>
      </c>
      <c r="C150" s="416">
        <v>13770</v>
      </c>
      <c r="D150" s="483">
        <v>0</v>
      </c>
      <c r="E150" s="417">
        <v>168</v>
      </c>
      <c r="F150" s="417">
        <v>2576</v>
      </c>
      <c r="G150" s="416">
        <v>16514</v>
      </c>
      <c r="H150" s="404"/>
      <c r="I150" s="404"/>
      <c r="K150" s="300"/>
      <c r="Z150" s="292"/>
      <c r="AA150" s="292"/>
      <c r="AB150" s="291"/>
      <c r="AC150" s="291"/>
      <c r="AD150" s="291"/>
      <c r="AE150" s="291"/>
      <c r="AF150" s="291"/>
      <c r="AG150" s="291"/>
      <c r="AH150" s="291"/>
    </row>
    <row r="151" spans="1:34" ht="15" customHeight="1" x14ac:dyDescent="0.25">
      <c r="I151" s="297"/>
      <c r="Z151" s="292"/>
      <c r="AA151" s="292"/>
      <c r="AB151" s="291"/>
      <c r="AC151" s="291"/>
      <c r="AD151" s="291"/>
      <c r="AE151" s="291"/>
      <c r="AF151" s="291"/>
      <c r="AG151" s="291"/>
      <c r="AH151" s="291"/>
    </row>
    <row r="152" spans="1:34" s="381" customFormat="1" ht="12" customHeight="1" x14ac:dyDescent="0.25">
      <c r="A152" s="379"/>
      <c r="B152" s="456"/>
      <c r="C152" s="42"/>
      <c r="D152" s="42"/>
      <c r="E152" s="42"/>
      <c r="F152" s="42"/>
      <c r="G152" s="42"/>
      <c r="H152" s="380"/>
      <c r="K152" s="300"/>
      <c r="Z152" s="292"/>
      <c r="AA152" s="292"/>
      <c r="AB152" s="291"/>
      <c r="AC152" s="291"/>
      <c r="AD152" s="291"/>
      <c r="AE152" s="291"/>
      <c r="AF152" s="291"/>
      <c r="AG152" s="291"/>
      <c r="AH152" s="291"/>
    </row>
    <row r="153" spans="1:34" ht="12" customHeight="1" x14ac:dyDescent="0.25">
      <c r="B153" s="369"/>
      <c r="C153" s="346"/>
      <c r="D153" s="346"/>
      <c r="E153" s="346"/>
      <c r="F153" s="346"/>
      <c r="G153" s="346"/>
      <c r="K153" s="408"/>
      <c r="Z153" s="292"/>
      <c r="AA153" s="292"/>
      <c r="AB153" s="291"/>
      <c r="AC153" s="291"/>
      <c r="AD153" s="291"/>
      <c r="AE153" s="291"/>
      <c r="AF153" s="291"/>
      <c r="AG153" s="291"/>
      <c r="AH153" s="291"/>
    </row>
    <row r="154" spans="1:34" ht="19.5" customHeight="1" x14ac:dyDescent="0.25">
      <c r="Z154" s="292"/>
      <c r="AA154" s="292"/>
      <c r="AB154" s="291"/>
      <c r="AC154" s="291"/>
      <c r="AD154" s="291"/>
      <c r="AE154" s="291"/>
      <c r="AF154" s="291"/>
      <c r="AG154" s="291"/>
      <c r="AH154" s="291"/>
    </row>
    <row r="155" spans="1:34" x14ac:dyDescent="0.25">
      <c r="Z155" s="292"/>
      <c r="AA155" s="292"/>
      <c r="AB155" s="291"/>
      <c r="AC155" s="291"/>
      <c r="AD155" s="291"/>
      <c r="AE155" s="291"/>
      <c r="AF155" s="291"/>
      <c r="AG155" s="291"/>
      <c r="AH155" s="291"/>
    </row>
    <row r="156" spans="1:34" s="291" customFormat="1" ht="36" customHeight="1" x14ac:dyDescent="0.25">
      <c r="A156" s="287"/>
      <c r="B156" s="47" t="s">
        <v>238</v>
      </c>
      <c r="C156" s="518" t="str">
        <f>+C2</f>
        <v>PARASUBORDINATI</v>
      </c>
      <c r="D156" s="518"/>
      <c r="E156" s="518"/>
      <c r="F156" s="518"/>
      <c r="G156" s="518"/>
      <c r="H156" s="290"/>
      <c r="Z156" s="292"/>
      <c r="AA156" s="292"/>
    </row>
    <row r="157" spans="1:34" s="291" customFormat="1" ht="28.5" customHeight="1" x14ac:dyDescent="0.25">
      <c r="A157" s="293"/>
      <c r="B157" s="238"/>
      <c r="C157" s="542"/>
      <c r="D157" s="542"/>
      <c r="E157" s="542"/>
      <c r="F157" s="542"/>
      <c r="G157" s="542"/>
      <c r="H157" s="290"/>
      <c r="Z157" s="292"/>
      <c r="AA157" s="292"/>
    </row>
    <row r="158" spans="1:34" s="291" customFormat="1" ht="59.25" customHeight="1" x14ac:dyDescent="0.25">
      <c r="A158" s="293"/>
      <c r="C158" s="534" t="s">
        <v>22</v>
      </c>
      <c r="D158" s="534"/>
      <c r="E158" s="534"/>
      <c r="F158" s="534"/>
      <c r="G158" s="534"/>
      <c r="H158" s="290"/>
      <c r="J158" s="518" t="str">
        <f>+C156</f>
        <v>PARASUBORDINATI</v>
      </c>
      <c r="K158" s="518"/>
      <c r="L158" s="518"/>
      <c r="M158" s="518"/>
      <c r="N158" s="518"/>
      <c r="O158" s="518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</row>
    <row r="159" spans="1:34" s="291" customFormat="1" x14ac:dyDescent="0.25">
      <c r="A159" s="290"/>
      <c r="B159" s="47"/>
      <c r="C159" s="296"/>
      <c r="D159" s="296"/>
      <c r="E159" s="296"/>
      <c r="F159" s="296"/>
      <c r="G159" s="296"/>
      <c r="H159" s="290"/>
      <c r="Z159" s="292"/>
      <c r="AA159" s="292"/>
    </row>
    <row r="160" spans="1:34" s="291" customFormat="1" ht="1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292"/>
      <c r="AA160" s="292"/>
    </row>
    <row r="161" spans="1:34" ht="12.75" customHeight="1" x14ac:dyDescent="0.25">
      <c r="B161" s="47"/>
      <c r="C161" s="289"/>
      <c r="D161" s="298"/>
      <c r="E161" s="299"/>
      <c r="F161" s="288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292"/>
      <c r="AA161" s="292"/>
      <c r="AB161" s="291"/>
      <c r="AC161" s="291"/>
      <c r="AD161" s="291"/>
      <c r="AE161" s="291"/>
      <c r="AF161" s="291"/>
      <c r="AG161" s="291"/>
      <c r="AH161" s="291"/>
    </row>
    <row r="162" spans="1:34" ht="39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292"/>
      <c r="AA162" s="292"/>
      <c r="AB162" s="291"/>
      <c r="AC162" s="291"/>
      <c r="AD162" s="291"/>
      <c r="AE162" s="291"/>
      <c r="AF162" s="291"/>
      <c r="AG162" s="291"/>
      <c r="AH162" s="291"/>
    </row>
    <row r="163" spans="1:34" x14ac:dyDescent="0.25">
      <c r="B163" s="302"/>
      <c r="C163" s="303"/>
      <c r="D163" s="304"/>
      <c r="E163" s="304"/>
      <c r="F163" s="304"/>
      <c r="G163" s="305"/>
      <c r="Z163" s="292"/>
      <c r="AA163" s="292"/>
      <c r="AB163" s="291"/>
      <c r="AC163" s="291"/>
      <c r="AD163" s="291"/>
      <c r="AE163" s="291"/>
      <c r="AF163" s="291"/>
      <c r="AG163" s="291"/>
      <c r="AH163" s="291"/>
    </row>
    <row r="164" spans="1:34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  <c r="Z164" s="292"/>
      <c r="AA164" s="292"/>
      <c r="AB164" s="291"/>
      <c r="AC164" s="291"/>
      <c r="AD164" s="291"/>
      <c r="AE164" s="291"/>
      <c r="AF164" s="291"/>
      <c r="AG164" s="291"/>
      <c r="AH164" s="291"/>
    </row>
    <row r="165" spans="1:34" x14ac:dyDescent="0.25">
      <c r="B165" s="419" t="s">
        <v>153</v>
      </c>
      <c r="C165" s="314"/>
      <c r="D165" s="315"/>
      <c r="E165" s="315"/>
      <c r="F165" s="315"/>
      <c r="G165" s="316"/>
      <c r="Z165" s="292"/>
      <c r="AA165" s="292"/>
      <c r="AB165" s="291"/>
      <c r="AC165" s="291"/>
      <c r="AD165" s="291"/>
      <c r="AE165" s="291"/>
      <c r="AF165" s="291"/>
      <c r="AG165" s="291"/>
      <c r="AH165" s="291"/>
    </row>
    <row r="166" spans="1:34" ht="3.75" customHeight="1" x14ac:dyDescent="0.25">
      <c r="B166" s="318"/>
      <c r="C166" s="231"/>
      <c r="D166" s="388"/>
      <c r="E166" s="231"/>
      <c r="F166" s="231"/>
      <c r="G166" s="319"/>
      <c r="Z166" s="292"/>
      <c r="AA166" s="292"/>
      <c r="AB166" s="291"/>
      <c r="AC166" s="291"/>
      <c r="AD166" s="291"/>
      <c r="AE166" s="291"/>
      <c r="AF166" s="291"/>
      <c r="AG166" s="291"/>
      <c r="AH166" s="291"/>
    </row>
    <row r="167" spans="1:34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  <c r="Z167" s="292"/>
      <c r="AA167" s="292"/>
      <c r="AB167" s="291"/>
      <c r="AC167" s="291"/>
      <c r="AD167" s="291"/>
      <c r="AE167" s="291"/>
      <c r="AF167" s="291"/>
      <c r="AG167" s="291"/>
      <c r="AH167" s="291"/>
    </row>
    <row r="168" spans="1:34" ht="24" customHeight="1" x14ac:dyDescent="0.25">
      <c r="B168" s="37" t="s">
        <v>188</v>
      </c>
      <c r="C168" s="354">
        <v>11198</v>
      </c>
      <c r="D168" s="472">
        <v>0</v>
      </c>
      <c r="E168" s="354">
        <v>146</v>
      </c>
      <c r="F168" s="354">
        <v>2169</v>
      </c>
      <c r="G168" s="325">
        <v>13513</v>
      </c>
      <c r="Z168" s="292"/>
      <c r="AA168" s="292"/>
      <c r="AB168" s="291"/>
      <c r="AC168" s="291"/>
      <c r="AD168" s="291"/>
      <c r="AE168" s="291"/>
      <c r="AF168" s="291"/>
      <c r="AG168" s="291"/>
      <c r="AH168" s="291"/>
    </row>
    <row r="169" spans="1:34" ht="24" customHeight="1" x14ac:dyDescent="0.25">
      <c r="B169" s="37" t="s">
        <v>189</v>
      </c>
      <c r="C169" s="354">
        <v>8778</v>
      </c>
      <c r="D169" s="472">
        <v>0</v>
      </c>
      <c r="E169" s="354">
        <v>122</v>
      </c>
      <c r="F169" s="354">
        <v>1632</v>
      </c>
      <c r="G169" s="193">
        <v>10532</v>
      </c>
      <c r="Z169" s="292"/>
      <c r="AA169" s="292"/>
      <c r="AB169" s="291"/>
      <c r="AC169" s="291"/>
      <c r="AD169" s="291"/>
      <c r="AE169" s="291"/>
      <c r="AF169" s="291"/>
      <c r="AG169" s="291"/>
      <c r="AH169" s="291"/>
    </row>
    <row r="170" spans="1:34" ht="24" customHeight="1" x14ac:dyDescent="0.25">
      <c r="B170" s="37" t="s">
        <v>190</v>
      </c>
      <c r="C170" s="354">
        <v>6927</v>
      </c>
      <c r="D170" s="472">
        <v>0</v>
      </c>
      <c r="E170" s="354">
        <v>119</v>
      </c>
      <c r="F170" s="354">
        <v>1251</v>
      </c>
      <c r="G170" s="193">
        <v>8297</v>
      </c>
      <c r="Z170" s="292"/>
      <c r="AA170" s="292"/>
      <c r="AB170" s="291"/>
      <c r="AC170" s="291"/>
      <c r="AD170" s="291"/>
      <c r="AE170" s="291"/>
      <c r="AF170" s="291"/>
      <c r="AG170" s="291"/>
      <c r="AH170" s="291"/>
    </row>
    <row r="171" spans="1:34" ht="24" customHeight="1" x14ac:dyDescent="0.25">
      <c r="B171" s="37" t="s">
        <v>191</v>
      </c>
      <c r="C171" s="354">
        <v>3625</v>
      </c>
      <c r="D171" s="472">
        <v>0</v>
      </c>
      <c r="E171" s="354">
        <v>64</v>
      </c>
      <c r="F171" s="354">
        <v>497</v>
      </c>
      <c r="G171" s="193">
        <v>4186</v>
      </c>
      <c r="Z171" s="292"/>
      <c r="AA171" s="292"/>
      <c r="AB171" s="291"/>
      <c r="AC171" s="291"/>
      <c r="AD171" s="291"/>
      <c r="AE171" s="291"/>
      <c r="AF171" s="291"/>
      <c r="AG171" s="291"/>
      <c r="AH171" s="291"/>
    </row>
    <row r="172" spans="1:34" ht="24" customHeight="1" x14ac:dyDescent="0.25">
      <c r="B172" s="215"/>
      <c r="C172" s="354"/>
      <c r="D172" s="472"/>
      <c r="E172" s="354"/>
      <c r="F172" s="354"/>
      <c r="G172" s="371"/>
      <c r="Z172" s="292"/>
      <c r="AA172" s="292"/>
      <c r="AB172" s="291"/>
      <c r="AC172" s="291"/>
      <c r="AD172" s="291"/>
      <c r="AE172" s="291"/>
      <c r="AF172" s="291"/>
      <c r="AG172" s="291"/>
      <c r="AH172" s="291"/>
    </row>
    <row r="173" spans="1:34" s="331" customFormat="1" ht="30" customHeight="1" x14ac:dyDescent="0.25">
      <c r="A173" s="326"/>
      <c r="B173" s="327" t="s">
        <v>95</v>
      </c>
      <c r="C173" s="328">
        <v>30528</v>
      </c>
      <c r="D173" s="473">
        <v>0</v>
      </c>
      <c r="E173" s="328">
        <v>451</v>
      </c>
      <c r="F173" s="328">
        <v>5549</v>
      </c>
      <c r="G173" s="329">
        <v>36528</v>
      </c>
      <c r="H173" s="330"/>
      <c r="Z173" s="292"/>
      <c r="AA173" s="292"/>
      <c r="AB173" s="291"/>
      <c r="AC173" s="291"/>
      <c r="AD173" s="291"/>
      <c r="AE173" s="291"/>
      <c r="AF173" s="291"/>
      <c r="AG173" s="291"/>
      <c r="AH173" s="291"/>
    </row>
    <row r="174" spans="1:34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  <c r="Z174" s="292"/>
      <c r="AA174" s="292"/>
      <c r="AB174" s="291"/>
      <c r="AC174" s="291"/>
      <c r="AD174" s="291"/>
      <c r="AE174" s="291"/>
      <c r="AF174" s="291"/>
      <c r="AG174" s="291"/>
      <c r="AH174" s="291"/>
    </row>
    <row r="175" spans="1:34" ht="30" customHeight="1" x14ac:dyDescent="0.25">
      <c r="B175" s="420" t="s">
        <v>188</v>
      </c>
      <c r="C175" s="345">
        <v>5410</v>
      </c>
      <c r="D175" s="474">
        <v>0</v>
      </c>
      <c r="E175" s="345">
        <v>80</v>
      </c>
      <c r="F175" s="345">
        <v>1108</v>
      </c>
      <c r="G175" s="120">
        <v>6598</v>
      </c>
      <c r="Z175" s="292"/>
      <c r="AA175" s="292"/>
      <c r="AB175" s="291"/>
      <c r="AC175" s="291"/>
      <c r="AD175" s="291"/>
      <c r="AE175" s="291"/>
      <c r="AF175" s="291"/>
      <c r="AG175" s="291"/>
      <c r="AH175" s="291"/>
    </row>
    <row r="176" spans="1:34" ht="30" customHeight="1" x14ac:dyDescent="0.25">
      <c r="B176" s="420" t="s">
        <v>189</v>
      </c>
      <c r="C176" s="345">
        <v>4145</v>
      </c>
      <c r="D176" s="474">
        <v>0</v>
      </c>
      <c r="E176" s="345">
        <v>70</v>
      </c>
      <c r="F176" s="345">
        <v>857</v>
      </c>
      <c r="G176" s="346">
        <v>5072</v>
      </c>
      <c r="Z176" s="292"/>
      <c r="AA176" s="292"/>
      <c r="AB176" s="291"/>
      <c r="AC176" s="291"/>
      <c r="AD176" s="291"/>
      <c r="AE176" s="291"/>
      <c r="AF176" s="291"/>
      <c r="AG176" s="291"/>
      <c r="AH176" s="291"/>
    </row>
    <row r="177" spans="1:34" ht="30" customHeight="1" x14ac:dyDescent="0.25">
      <c r="B177" s="420" t="s">
        <v>190</v>
      </c>
      <c r="C177" s="345">
        <v>3487</v>
      </c>
      <c r="D177" s="474">
        <v>0</v>
      </c>
      <c r="E177" s="345">
        <v>78</v>
      </c>
      <c r="F177" s="345">
        <v>598</v>
      </c>
      <c r="G177" s="346">
        <v>4163</v>
      </c>
      <c r="Z177" s="292"/>
      <c r="AA177" s="292"/>
      <c r="AB177" s="291"/>
      <c r="AC177" s="291"/>
      <c r="AD177" s="291"/>
      <c r="AE177" s="291"/>
      <c r="AF177" s="291"/>
      <c r="AG177" s="291"/>
      <c r="AH177" s="291"/>
    </row>
    <row r="178" spans="1:34" ht="30" customHeight="1" x14ac:dyDescent="0.25">
      <c r="B178" s="420" t="s">
        <v>191</v>
      </c>
      <c r="C178" s="345">
        <v>1738</v>
      </c>
      <c r="D178" s="474">
        <v>0</v>
      </c>
      <c r="E178" s="345">
        <v>35</v>
      </c>
      <c r="F178" s="345">
        <v>246</v>
      </c>
      <c r="G178" s="346">
        <v>2019</v>
      </c>
      <c r="Z178" s="292"/>
      <c r="AA178" s="292"/>
      <c r="AB178" s="291"/>
      <c r="AC178" s="291"/>
      <c r="AD178" s="291"/>
      <c r="AE178" s="291"/>
      <c r="AF178" s="291"/>
      <c r="AG178" s="291"/>
      <c r="AH178" s="291"/>
    </row>
    <row r="179" spans="1:34" ht="30" customHeight="1" x14ac:dyDescent="0.25">
      <c r="B179" s="215"/>
      <c r="C179" s="345"/>
      <c r="D179" s="474"/>
      <c r="E179" s="345"/>
      <c r="F179" s="345"/>
      <c r="G179" s="377"/>
      <c r="Z179" s="292"/>
      <c r="AA179" s="292"/>
      <c r="AB179" s="291"/>
      <c r="AC179" s="291"/>
      <c r="AD179" s="291"/>
      <c r="AE179" s="291"/>
      <c r="AF179" s="291"/>
      <c r="AG179" s="291"/>
      <c r="AH179" s="291"/>
    </row>
    <row r="180" spans="1:34" s="331" customFormat="1" ht="30" customHeight="1" x14ac:dyDescent="0.25">
      <c r="A180" s="326"/>
      <c r="B180" s="327" t="s">
        <v>95</v>
      </c>
      <c r="C180" s="348">
        <v>14780</v>
      </c>
      <c r="D180" s="475">
        <v>0</v>
      </c>
      <c r="E180" s="348">
        <v>263</v>
      </c>
      <c r="F180" s="348">
        <v>2809</v>
      </c>
      <c r="G180" s="349">
        <v>17852</v>
      </c>
      <c r="H180" s="330"/>
      <c r="Z180" s="292"/>
      <c r="AA180" s="292"/>
      <c r="AB180" s="291"/>
      <c r="AC180" s="291"/>
      <c r="AD180" s="291"/>
      <c r="AE180" s="291"/>
      <c r="AF180" s="291"/>
      <c r="AG180" s="291"/>
      <c r="AH180" s="291"/>
    </row>
    <row r="181" spans="1:34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  <c r="Z181" s="292"/>
      <c r="AA181" s="292"/>
      <c r="AB181" s="291"/>
      <c r="AC181" s="291"/>
      <c r="AD181" s="291"/>
      <c r="AE181" s="291"/>
      <c r="AF181" s="291"/>
      <c r="AG181" s="291"/>
      <c r="AH181" s="291"/>
    </row>
    <row r="182" spans="1:34" ht="24" customHeight="1" x14ac:dyDescent="0.25">
      <c r="B182" s="37" t="s">
        <v>188</v>
      </c>
      <c r="C182" s="354">
        <v>5009</v>
      </c>
      <c r="D182" s="472">
        <v>0</v>
      </c>
      <c r="E182" s="354">
        <v>50</v>
      </c>
      <c r="F182" s="354">
        <v>1019</v>
      </c>
      <c r="G182" s="325">
        <v>6078</v>
      </c>
      <c r="Z182" s="292"/>
      <c r="AA182" s="292"/>
      <c r="AB182" s="291"/>
      <c r="AC182" s="291"/>
      <c r="AD182" s="291"/>
      <c r="AE182" s="291"/>
      <c r="AF182" s="291"/>
      <c r="AG182" s="291"/>
      <c r="AH182" s="291"/>
    </row>
    <row r="183" spans="1:34" ht="24" customHeight="1" x14ac:dyDescent="0.25">
      <c r="B183" s="37" t="s">
        <v>189</v>
      </c>
      <c r="C183" s="354">
        <v>3947</v>
      </c>
      <c r="D183" s="472">
        <v>0</v>
      </c>
      <c r="E183" s="354">
        <v>45</v>
      </c>
      <c r="F183" s="354">
        <v>749</v>
      </c>
      <c r="G183" s="193">
        <v>4741</v>
      </c>
      <c r="Z183" s="292"/>
      <c r="AA183" s="292"/>
      <c r="AB183" s="291"/>
      <c r="AC183" s="291"/>
      <c r="AD183" s="291"/>
      <c r="AE183" s="291"/>
      <c r="AF183" s="291"/>
      <c r="AG183" s="291"/>
      <c r="AH183" s="291"/>
    </row>
    <row r="184" spans="1:34" ht="24" customHeight="1" x14ac:dyDescent="0.25">
      <c r="B184" s="37" t="s">
        <v>190</v>
      </c>
      <c r="C184" s="354">
        <v>3085</v>
      </c>
      <c r="D184" s="472">
        <v>0</v>
      </c>
      <c r="E184" s="354">
        <v>56</v>
      </c>
      <c r="F184" s="354">
        <v>546</v>
      </c>
      <c r="G184" s="193">
        <v>3687</v>
      </c>
      <c r="Z184" s="292"/>
      <c r="AA184" s="292"/>
      <c r="AB184" s="291"/>
      <c r="AC184" s="291"/>
      <c r="AD184" s="291"/>
      <c r="AE184" s="291"/>
      <c r="AF184" s="291"/>
      <c r="AG184" s="291"/>
      <c r="AH184" s="291"/>
    </row>
    <row r="185" spans="1:34" ht="24" customHeight="1" x14ac:dyDescent="0.25">
      <c r="B185" s="37" t="s">
        <v>191</v>
      </c>
      <c r="C185" s="354">
        <v>1729</v>
      </c>
      <c r="D185" s="472">
        <v>0</v>
      </c>
      <c r="E185" s="354">
        <v>17</v>
      </c>
      <c r="F185" s="354">
        <v>262</v>
      </c>
      <c r="G185" s="193">
        <v>2008</v>
      </c>
      <c r="Z185" s="292"/>
      <c r="AA185" s="292"/>
      <c r="AB185" s="291"/>
      <c r="AC185" s="291"/>
      <c r="AD185" s="291"/>
      <c r="AE185" s="291"/>
      <c r="AF185" s="291"/>
      <c r="AG185" s="291"/>
      <c r="AH185" s="291"/>
    </row>
    <row r="186" spans="1:34" ht="24" customHeight="1" x14ac:dyDescent="0.25">
      <c r="B186" s="215"/>
      <c r="C186" s="354"/>
      <c r="D186" s="472"/>
      <c r="E186" s="354"/>
      <c r="F186" s="354"/>
      <c r="G186" s="371"/>
      <c r="Z186" s="292"/>
      <c r="AA186" s="292"/>
      <c r="AB186" s="291"/>
      <c r="AC186" s="291"/>
      <c r="AD186" s="291"/>
      <c r="AE186" s="291"/>
      <c r="AF186" s="291"/>
      <c r="AG186" s="291"/>
      <c r="AH186" s="291"/>
    </row>
    <row r="187" spans="1:34" s="331" customFormat="1" ht="24" customHeight="1" x14ac:dyDescent="0.25">
      <c r="A187" s="326"/>
      <c r="B187" s="327" t="s">
        <v>95</v>
      </c>
      <c r="C187" s="328">
        <v>13770</v>
      </c>
      <c r="D187" s="473">
        <v>0</v>
      </c>
      <c r="E187" s="328">
        <v>168</v>
      </c>
      <c r="F187" s="328">
        <v>2576</v>
      </c>
      <c r="G187" s="329">
        <v>16514</v>
      </c>
      <c r="H187" s="330"/>
      <c r="Z187" s="292"/>
      <c r="AA187" s="292"/>
      <c r="AB187" s="291"/>
      <c r="AC187" s="291"/>
      <c r="AD187" s="291"/>
      <c r="AE187" s="291"/>
      <c r="AF187" s="291"/>
      <c r="AG187" s="291"/>
      <c r="AH187" s="291"/>
    </row>
    <row r="188" spans="1:34" ht="16.5" customHeight="1" x14ac:dyDescent="0.25">
      <c r="B188" s="302"/>
      <c r="C188" s="378"/>
      <c r="D188" s="378"/>
      <c r="E188" s="378"/>
      <c r="F188" s="378"/>
      <c r="G188" s="378"/>
      <c r="Z188" s="292"/>
      <c r="AA188" s="292"/>
      <c r="AB188" s="291"/>
      <c r="AC188" s="291"/>
      <c r="AD188" s="291"/>
      <c r="AE188" s="291"/>
      <c r="AF188" s="291"/>
      <c r="AG188" s="291"/>
      <c r="AH188" s="291"/>
    </row>
    <row r="189" spans="1:34" s="381" customFormat="1" ht="24" customHeight="1" x14ac:dyDescent="0.25">
      <c r="A189" s="379"/>
      <c r="B189" s="291" t="s">
        <v>192</v>
      </c>
      <c r="C189" s="291"/>
      <c r="D189" s="291"/>
      <c r="E189" s="291"/>
      <c r="F189" s="291"/>
      <c r="G189" s="291"/>
      <c r="H189" s="380"/>
      <c r="Z189" s="292"/>
      <c r="AA189" s="292"/>
      <c r="AB189" s="291"/>
      <c r="AC189" s="291"/>
      <c r="AD189" s="291"/>
      <c r="AE189" s="291"/>
      <c r="AF189" s="291"/>
      <c r="AG189" s="291"/>
      <c r="AH189" s="291"/>
    </row>
    <row r="190" spans="1:34" ht="16.5" customHeight="1" x14ac:dyDescent="0.25">
      <c r="B190" s="291" t="s">
        <v>193</v>
      </c>
      <c r="C190" s="291"/>
      <c r="D190" s="291"/>
      <c r="E190" s="291"/>
      <c r="F190" s="291"/>
      <c r="G190" s="291"/>
      <c r="Z190" s="292"/>
      <c r="AA190" s="292"/>
      <c r="AB190" s="291"/>
      <c r="AC190" s="291"/>
      <c r="AD190" s="291"/>
      <c r="AE190" s="291"/>
      <c r="AF190" s="291"/>
      <c r="AG190" s="291"/>
      <c r="AH190" s="291"/>
    </row>
    <row r="191" spans="1:34" ht="16.5" customHeight="1" x14ac:dyDescent="0.25">
      <c r="B191" s="291" t="s">
        <v>194</v>
      </c>
      <c r="C191" s="291"/>
      <c r="D191" s="291"/>
      <c r="E191" s="291"/>
      <c r="F191" s="291"/>
      <c r="G191" s="291"/>
      <c r="Z191" s="292"/>
      <c r="AA191" s="292"/>
      <c r="AB191" s="291"/>
      <c r="AC191" s="291"/>
      <c r="AD191" s="291"/>
      <c r="AE191" s="291"/>
      <c r="AF191" s="291"/>
      <c r="AG191" s="291"/>
      <c r="AH191" s="291"/>
    </row>
    <row r="192" spans="1:34" ht="19.5" customHeight="1" x14ac:dyDescent="0.25">
      <c r="B192" s="291" t="s">
        <v>195</v>
      </c>
      <c r="C192" s="291"/>
      <c r="D192" s="291"/>
      <c r="E192" s="291"/>
      <c r="F192" s="291"/>
      <c r="G192" s="291"/>
      <c r="Z192" s="292"/>
      <c r="AA192" s="292"/>
      <c r="AB192" s="291"/>
      <c r="AC192" s="291"/>
      <c r="AD192" s="291"/>
      <c r="AE192" s="291"/>
      <c r="AF192" s="291"/>
      <c r="AG192" s="291"/>
      <c r="AH192" s="291"/>
    </row>
    <row r="193" spans="1:34" ht="19.5" customHeight="1" x14ac:dyDescent="0.25">
      <c r="B193" s="291"/>
      <c r="Z193" s="292"/>
      <c r="AA193" s="292"/>
      <c r="AB193" s="291"/>
      <c r="AC193" s="291"/>
      <c r="AD193" s="291"/>
      <c r="AE193" s="291"/>
      <c r="AF193" s="291"/>
      <c r="AG193" s="291"/>
      <c r="AH193" s="291"/>
    </row>
    <row r="194" spans="1:34" ht="19.5" customHeight="1" x14ac:dyDescent="0.25">
      <c r="Z194" s="292"/>
      <c r="AA194" s="292"/>
      <c r="AB194" s="291"/>
      <c r="AC194" s="291"/>
      <c r="AD194" s="291"/>
      <c r="AE194" s="291"/>
      <c r="AF194" s="291"/>
      <c r="AG194" s="291"/>
      <c r="AH194" s="291"/>
    </row>
    <row r="195" spans="1:34" ht="4.5" customHeight="1" x14ac:dyDescent="0.25">
      <c r="Z195" s="292"/>
      <c r="AA195" s="292"/>
      <c r="AB195" s="291"/>
      <c r="AC195" s="291"/>
      <c r="AD195" s="291"/>
      <c r="AE195" s="291"/>
      <c r="AF195" s="291"/>
      <c r="AG195" s="291"/>
      <c r="AH195" s="291"/>
    </row>
    <row r="196" spans="1:34" ht="4.5" customHeight="1" x14ac:dyDescent="0.25">
      <c r="Z196" s="292"/>
      <c r="AA196" s="292"/>
      <c r="AB196" s="291"/>
      <c r="AC196" s="291"/>
      <c r="AD196" s="291"/>
      <c r="AE196" s="291"/>
      <c r="AF196" s="291"/>
      <c r="AG196" s="291"/>
      <c r="AH196" s="291"/>
    </row>
    <row r="197" spans="1:34" ht="4.5" customHeight="1" x14ac:dyDescent="0.25">
      <c r="Z197" s="292"/>
      <c r="AA197" s="292"/>
      <c r="AB197" s="291"/>
      <c r="AC197" s="291"/>
      <c r="AD197" s="291"/>
      <c r="AE197" s="291"/>
      <c r="AF197" s="291"/>
      <c r="AG197" s="291"/>
      <c r="AH197" s="291"/>
    </row>
    <row r="198" spans="1:34" s="291" customFormat="1" ht="36" customHeight="1" x14ac:dyDescent="0.25">
      <c r="A198" s="287"/>
      <c r="B198" s="47" t="s">
        <v>239</v>
      </c>
      <c r="C198" s="518" t="str">
        <f>+C2</f>
        <v>PARASUBORDINATI</v>
      </c>
      <c r="D198" s="518"/>
      <c r="E198" s="518"/>
      <c r="F198" s="518"/>
      <c r="G198" s="518"/>
      <c r="H198" s="290"/>
      <c r="Z198" s="292"/>
      <c r="AA198" s="292"/>
    </row>
    <row r="199" spans="1:34" ht="36" customHeight="1" x14ac:dyDescent="0.25">
      <c r="C199" s="542"/>
      <c r="D199" s="542"/>
      <c r="E199" s="542"/>
      <c r="F199" s="542"/>
      <c r="G199" s="542"/>
      <c r="J199" s="518" t="str">
        <f>+C198</f>
        <v>PARASUBORDINATI</v>
      </c>
      <c r="K199" s="518"/>
      <c r="L199" s="518"/>
      <c r="M199" s="518"/>
      <c r="N199" s="518"/>
      <c r="O199" s="518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1"/>
      <c r="AC199" s="291"/>
      <c r="AD199" s="291"/>
      <c r="AE199" s="291"/>
      <c r="AF199" s="291"/>
      <c r="AG199" s="291"/>
      <c r="AH199" s="291"/>
    </row>
    <row r="200" spans="1:34" ht="40.5" customHeight="1" x14ac:dyDescent="0.25">
      <c r="C200" s="534" t="s">
        <v>24</v>
      </c>
      <c r="D200" s="534"/>
      <c r="E200" s="534"/>
      <c r="F200" s="534"/>
      <c r="G200" s="534"/>
      <c r="J200" s="421" t="s">
        <v>197</v>
      </c>
      <c r="Z200" s="292"/>
      <c r="AA200" s="292"/>
      <c r="AB200" s="291"/>
      <c r="AC200" s="291"/>
      <c r="AD200" s="291"/>
      <c r="AE200" s="291"/>
      <c r="AF200" s="291"/>
      <c r="AG200" s="291"/>
      <c r="AH200" s="291"/>
    </row>
    <row r="201" spans="1:34" ht="10.15" customHeight="1" x14ac:dyDescent="0.25">
      <c r="B201" s="47"/>
      <c r="C201" s="383"/>
      <c r="D201" s="384"/>
      <c r="E201" s="48"/>
      <c r="F201" s="48"/>
      <c r="G201" s="48"/>
      <c r="Z201" s="292"/>
      <c r="AA201" s="292"/>
      <c r="AB201" s="291"/>
      <c r="AC201" s="291"/>
      <c r="AD201" s="291"/>
      <c r="AE201" s="291"/>
      <c r="AF201" s="291"/>
      <c r="AG201" s="291"/>
      <c r="AH201" s="291"/>
    </row>
    <row r="202" spans="1:34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Z202" s="292"/>
      <c r="AA202" s="292"/>
      <c r="AB202" s="291"/>
      <c r="AC202" s="291"/>
      <c r="AD202" s="291"/>
      <c r="AE202" s="291"/>
      <c r="AF202" s="291"/>
      <c r="AG202" s="291"/>
      <c r="AH202" s="291"/>
    </row>
    <row r="203" spans="1:34" ht="33" customHeight="1" x14ac:dyDescent="0.25">
      <c r="B203" s="47"/>
      <c r="C203" s="530" t="s">
        <v>198</v>
      </c>
      <c r="D203" s="530"/>
      <c r="E203" s="530"/>
      <c r="F203" s="530"/>
      <c r="G203" s="530"/>
      <c r="Z203" s="292"/>
      <c r="AA203" s="292"/>
      <c r="AB203" s="291"/>
      <c r="AC203" s="291"/>
      <c r="AD203" s="291"/>
      <c r="AE203" s="291"/>
      <c r="AF203" s="291"/>
      <c r="AG203" s="291"/>
      <c r="AH203" s="291"/>
    </row>
    <row r="204" spans="1:34" x14ac:dyDescent="0.25">
      <c r="C204" s="48"/>
      <c r="D204" s="298"/>
      <c r="E204" s="48"/>
      <c r="F204" s="48"/>
      <c r="G204" s="48"/>
      <c r="Z204" s="292"/>
      <c r="AA204" s="292"/>
      <c r="AB204" s="291"/>
      <c r="AC204" s="291"/>
      <c r="AD204" s="291"/>
      <c r="AE204" s="291"/>
      <c r="AF204" s="291"/>
      <c r="AG204" s="291"/>
      <c r="AH204" s="291"/>
    </row>
    <row r="205" spans="1:34" x14ac:dyDescent="0.25">
      <c r="B205" s="302"/>
      <c r="C205" s="303"/>
      <c r="D205" s="304"/>
      <c r="E205" s="304"/>
      <c r="F205" s="304"/>
      <c r="G205" s="305"/>
      <c r="Z205" s="292"/>
      <c r="AA205" s="292"/>
      <c r="AB205" s="291"/>
      <c r="AC205" s="291"/>
      <c r="AD205" s="291"/>
      <c r="AE205" s="291"/>
      <c r="AF205" s="291"/>
      <c r="AG205" s="291"/>
      <c r="AH205" s="291"/>
    </row>
    <row r="206" spans="1:34" ht="28.5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  <c r="Z206" s="292"/>
      <c r="AA206" s="292"/>
      <c r="AB206" s="291"/>
      <c r="AC206" s="291"/>
      <c r="AD206" s="291"/>
      <c r="AE206" s="291"/>
      <c r="AF206" s="291"/>
      <c r="AG206" s="291"/>
      <c r="AH206" s="291"/>
    </row>
    <row r="207" spans="1:34" x14ac:dyDescent="0.25">
      <c r="B207" s="387"/>
      <c r="C207" s="314"/>
      <c r="D207" s="315"/>
      <c r="E207" s="315"/>
      <c r="F207" s="315"/>
      <c r="G207" s="316"/>
      <c r="Z207" s="292"/>
      <c r="AA207" s="292"/>
      <c r="AB207" s="291"/>
      <c r="AC207" s="291"/>
      <c r="AD207" s="291"/>
      <c r="AE207" s="291"/>
      <c r="AF207" s="291"/>
      <c r="AG207" s="291"/>
      <c r="AH207" s="291"/>
    </row>
    <row r="208" spans="1:34" ht="22.5" customHeight="1" x14ac:dyDescent="0.25">
      <c r="B208" s="318"/>
      <c r="C208" s="231"/>
      <c r="D208" s="388"/>
      <c r="E208" s="231"/>
      <c r="F208" s="231"/>
      <c r="G208" s="319"/>
      <c r="Z208" s="292"/>
      <c r="AA208" s="292"/>
      <c r="AB208" s="291"/>
      <c r="AC208" s="291"/>
      <c r="AD208" s="291"/>
      <c r="AE208" s="291"/>
      <c r="AF208" s="291"/>
      <c r="AG208" s="291"/>
      <c r="AH208" s="291"/>
    </row>
    <row r="209" spans="2:34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  <c r="Z209" s="292"/>
      <c r="AA209" s="292"/>
      <c r="AB209" s="291"/>
      <c r="AC209" s="291"/>
      <c r="AD209" s="291"/>
      <c r="AE209" s="291"/>
      <c r="AF209" s="291"/>
      <c r="AG209" s="291"/>
      <c r="AH209" s="291"/>
    </row>
    <row r="210" spans="2:34" s="300" customFormat="1" ht="22.5" customHeight="1" x14ac:dyDescent="0.25">
      <c r="B210" s="323" t="s">
        <v>183</v>
      </c>
      <c r="C210" s="423">
        <v>68.03</v>
      </c>
      <c r="D210" s="484">
        <v>0</v>
      </c>
      <c r="E210" s="423">
        <v>56.32</v>
      </c>
      <c r="F210" s="423">
        <v>67.040000000000006</v>
      </c>
      <c r="G210" s="424">
        <v>67.87</v>
      </c>
      <c r="Z210" s="292"/>
      <c r="AA210" s="292"/>
      <c r="AB210" s="291"/>
      <c r="AC210" s="291"/>
      <c r="AD210" s="291"/>
      <c r="AE210" s="291"/>
      <c r="AF210" s="291"/>
      <c r="AG210" s="291"/>
      <c r="AH210" s="291"/>
    </row>
    <row r="211" spans="2:34" s="300" customFormat="1" ht="22.5" customHeight="1" x14ac:dyDescent="0.25">
      <c r="B211" s="323" t="s">
        <v>184</v>
      </c>
      <c r="C211" s="423">
        <v>67.83</v>
      </c>
      <c r="D211" s="484">
        <v>0</v>
      </c>
      <c r="E211" s="423">
        <v>53.03</v>
      </c>
      <c r="F211" s="423">
        <v>69.25</v>
      </c>
      <c r="G211" s="424">
        <v>68.31</v>
      </c>
      <c r="Z211" s="292"/>
      <c r="AA211" s="292"/>
      <c r="AB211" s="291"/>
      <c r="AC211" s="291"/>
      <c r="AD211" s="291"/>
      <c r="AE211" s="291"/>
      <c r="AF211" s="291"/>
      <c r="AG211" s="291"/>
      <c r="AH211" s="291"/>
    </row>
    <row r="212" spans="2:34" s="300" customFormat="1" ht="22.5" customHeight="1" x14ac:dyDescent="0.25">
      <c r="B212" s="405"/>
      <c r="C212" s="425"/>
      <c r="D212" s="485"/>
      <c r="E212" s="425"/>
      <c r="F212" s="425"/>
      <c r="G212" s="426"/>
      <c r="Z212" s="292"/>
      <c r="AA212" s="292"/>
      <c r="AB212" s="291"/>
      <c r="AC212" s="291"/>
      <c r="AD212" s="291"/>
      <c r="AE212" s="291"/>
      <c r="AF212" s="291"/>
      <c r="AG212" s="291"/>
      <c r="AH212" s="291"/>
    </row>
    <row r="213" spans="2:34" s="300" customFormat="1" ht="22.5" customHeight="1" x14ac:dyDescent="0.25">
      <c r="B213" s="392" t="s">
        <v>95</v>
      </c>
      <c r="C213" s="427">
        <v>67.989999999999995</v>
      </c>
      <c r="D213" s="486">
        <v>0</v>
      </c>
      <c r="E213" s="428">
        <v>55.33</v>
      </c>
      <c r="F213" s="428">
        <v>69.06</v>
      </c>
      <c r="G213" s="427">
        <v>68</v>
      </c>
      <c r="Z213" s="292"/>
      <c r="AA213" s="292"/>
      <c r="AB213" s="291"/>
      <c r="AC213" s="291"/>
      <c r="AD213" s="291"/>
      <c r="AE213" s="291"/>
      <c r="AF213" s="291"/>
      <c r="AG213" s="291"/>
      <c r="AH213" s="291"/>
    </row>
    <row r="214" spans="2:34" s="300" customFormat="1" ht="28.5" customHeight="1" x14ac:dyDescent="0.25">
      <c r="B214" s="409"/>
      <c r="C214" s="429"/>
      <c r="D214" s="430"/>
      <c r="E214" s="430"/>
      <c r="F214" s="430"/>
      <c r="G214" s="429"/>
      <c r="Z214" s="292"/>
      <c r="AA214" s="292"/>
      <c r="AB214" s="291"/>
      <c r="AC214" s="291"/>
      <c r="AD214" s="291"/>
      <c r="AE214" s="291"/>
      <c r="AF214" s="291"/>
      <c r="AG214" s="291"/>
      <c r="AH214" s="291"/>
    </row>
    <row r="215" spans="2:34" s="300" customFormat="1" ht="28.5" customHeight="1" x14ac:dyDescent="0.25">
      <c r="B215" s="411"/>
      <c r="C215" s="431"/>
      <c r="D215" s="432" t="str">
        <f>+D140</f>
        <v>di cui: Decorrenti gennaio-giugno 2017</v>
      </c>
      <c r="E215" s="433"/>
      <c r="F215" s="433"/>
      <c r="G215" s="431"/>
      <c r="Z215" s="292"/>
      <c r="AA215" s="292"/>
      <c r="AB215" s="291"/>
      <c r="AC215" s="291"/>
      <c r="AD215" s="291"/>
      <c r="AE215" s="291"/>
      <c r="AF215" s="291"/>
      <c r="AG215" s="291"/>
      <c r="AH215" s="291"/>
    </row>
    <row r="216" spans="2:34" s="300" customFormat="1" ht="28.5" customHeight="1" x14ac:dyDescent="0.25">
      <c r="B216" s="323" t="s">
        <v>183</v>
      </c>
      <c r="C216" s="423">
        <v>68.09</v>
      </c>
      <c r="D216" s="484">
        <v>0</v>
      </c>
      <c r="E216" s="423">
        <v>56.41</v>
      </c>
      <c r="F216" s="423">
        <v>66.03</v>
      </c>
      <c r="G216" s="424">
        <v>67.89</v>
      </c>
      <c r="Z216" s="292"/>
      <c r="AA216" s="292"/>
      <c r="AB216" s="291"/>
      <c r="AC216" s="291"/>
      <c r="AD216" s="291"/>
      <c r="AE216" s="291"/>
      <c r="AF216" s="291"/>
      <c r="AG216" s="291"/>
      <c r="AH216" s="291"/>
    </row>
    <row r="217" spans="2:34" s="300" customFormat="1" ht="28.5" customHeight="1" x14ac:dyDescent="0.25">
      <c r="B217" s="323" t="s">
        <v>184</v>
      </c>
      <c r="C217" s="423">
        <v>68.23</v>
      </c>
      <c r="D217" s="484">
        <v>0</v>
      </c>
      <c r="E217" s="423">
        <v>52.86</v>
      </c>
      <c r="F217" s="423">
        <v>69.010000000000005</v>
      </c>
      <c r="G217" s="424">
        <v>68.37</v>
      </c>
      <c r="Z217" s="292"/>
      <c r="AA217" s="292"/>
      <c r="AB217" s="291"/>
      <c r="AC217" s="291"/>
      <c r="AD217" s="291"/>
      <c r="AE217" s="291"/>
      <c r="AF217" s="291"/>
      <c r="AG217" s="291"/>
      <c r="AH217" s="291"/>
    </row>
    <row r="218" spans="2:34" s="300" customFormat="1" ht="28.5" customHeight="1" x14ac:dyDescent="0.25">
      <c r="B218" s="405"/>
      <c r="C218" s="425"/>
      <c r="D218" s="485"/>
      <c r="E218" s="425"/>
      <c r="F218" s="425"/>
      <c r="G218" s="426"/>
      <c r="Z218" s="292"/>
      <c r="AA218" s="292"/>
      <c r="AB218" s="291"/>
      <c r="AC218" s="291"/>
      <c r="AD218" s="291"/>
      <c r="AE218" s="291"/>
      <c r="AF218" s="291"/>
      <c r="AG218" s="291"/>
      <c r="AH218" s="291"/>
    </row>
    <row r="219" spans="2:34" s="300" customFormat="1" ht="28.5" customHeight="1" x14ac:dyDescent="0.25">
      <c r="B219" s="392" t="s">
        <v>95</v>
      </c>
      <c r="C219" s="427">
        <v>68.11</v>
      </c>
      <c r="D219" s="486">
        <v>0</v>
      </c>
      <c r="E219" s="428">
        <v>55.25</v>
      </c>
      <c r="F219" s="428">
        <v>68.739999999999995</v>
      </c>
      <c r="G219" s="427">
        <v>68.02</v>
      </c>
      <c r="Z219" s="292"/>
      <c r="AA219" s="292"/>
      <c r="AB219" s="291"/>
      <c r="AC219" s="291"/>
      <c r="AD219" s="291"/>
      <c r="AE219" s="291"/>
      <c r="AF219" s="291"/>
      <c r="AG219" s="291"/>
      <c r="AH219" s="291"/>
    </row>
    <row r="220" spans="2:34" s="300" customFormat="1" ht="28.5" customHeight="1" x14ac:dyDescent="0.25">
      <c r="B220" s="238"/>
      <c r="C220" s="434"/>
      <c r="D220" s="434"/>
      <c r="E220" s="434"/>
      <c r="F220" s="434"/>
      <c r="G220" s="434"/>
      <c r="Z220" s="292"/>
      <c r="AA220" s="292"/>
      <c r="AB220" s="291"/>
      <c r="AC220" s="291"/>
      <c r="AD220" s="291"/>
      <c r="AE220" s="291"/>
      <c r="AF220" s="291"/>
      <c r="AG220" s="291"/>
      <c r="AH220" s="291"/>
    </row>
    <row r="221" spans="2:34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  <c r="Z221" s="292"/>
      <c r="AA221" s="292"/>
      <c r="AB221" s="291"/>
      <c r="AC221" s="291"/>
      <c r="AD221" s="291"/>
      <c r="AE221" s="291"/>
      <c r="AF221" s="291"/>
      <c r="AG221" s="291"/>
      <c r="AH221" s="291"/>
    </row>
    <row r="222" spans="2:34" s="300" customFormat="1" ht="22.5" customHeight="1" x14ac:dyDescent="0.25">
      <c r="B222" s="323" t="s">
        <v>183</v>
      </c>
      <c r="C222" s="423">
        <v>68.069999999999993</v>
      </c>
      <c r="D222" s="484">
        <v>0</v>
      </c>
      <c r="E222" s="423">
        <v>56.15</v>
      </c>
      <c r="F222" s="423">
        <v>70.25</v>
      </c>
      <c r="G222" s="424">
        <v>67.989999999999995</v>
      </c>
      <c r="Z222" s="292"/>
      <c r="AA222" s="292"/>
      <c r="AB222" s="291"/>
      <c r="AC222" s="291"/>
      <c r="AD222" s="291"/>
      <c r="AE222" s="291"/>
      <c r="AF222" s="291"/>
      <c r="AG222" s="291"/>
      <c r="AH222" s="291"/>
    </row>
    <row r="223" spans="2:34" s="300" customFormat="1" ht="22.5" customHeight="1" x14ac:dyDescent="0.25">
      <c r="B223" s="323" t="s">
        <v>184</v>
      </c>
      <c r="C223" s="423">
        <v>68.849999999999994</v>
      </c>
      <c r="D223" s="484">
        <v>0</v>
      </c>
      <c r="E223" s="423">
        <v>53.67</v>
      </c>
      <c r="F223" s="423">
        <v>70.599999999999994</v>
      </c>
      <c r="G223" s="424">
        <v>69.64</v>
      </c>
      <c r="Z223" s="292"/>
      <c r="AA223" s="292"/>
      <c r="AB223" s="291"/>
      <c r="AC223" s="291"/>
      <c r="AD223" s="291"/>
      <c r="AE223" s="291"/>
      <c r="AF223" s="291"/>
      <c r="AG223" s="291"/>
      <c r="AH223" s="291"/>
    </row>
    <row r="224" spans="2:34" s="300" customFormat="1" ht="22.5" customHeight="1" x14ac:dyDescent="0.25">
      <c r="B224" s="405"/>
      <c r="C224" s="425"/>
      <c r="D224" s="485"/>
      <c r="E224" s="425"/>
      <c r="F224" s="425"/>
      <c r="G224" s="426"/>
      <c r="Z224" s="292"/>
      <c r="AA224" s="292"/>
      <c r="AB224" s="291"/>
      <c r="AC224" s="291"/>
      <c r="AD224" s="291"/>
      <c r="AE224" s="291"/>
      <c r="AF224" s="291"/>
      <c r="AG224" s="291"/>
      <c r="AH224" s="291"/>
    </row>
    <row r="225" spans="2:34" s="300" customFormat="1" ht="22.5" customHeight="1" x14ac:dyDescent="0.25">
      <c r="B225" s="415" t="s">
        <v>95</v>
      </c>
      <c r="C225" s="438">
        <v>68.180000000000007</v>
      </c>
      <c r="D225" s="487">
        <v>0</v>
      </c>
      <c r="E225" s="439">
        <v>55.36</v>
      </c>
      <c r="F225" s="439">
        <v>70.569999999999993</v>
      </c>
      <c r="G225" s="438">
        <v>68.42</v>
      </c>
      <c r="Z225" s="292"/>
      <c r="AA225" s="292"/>
      <c r="AB225" s="291"/>
      <c r="AC225" s="291"/>
      <c r="AD225" s="291"/>
      <c r="AE225" s="291"/>
      <c r="AF225" s="291"/>
      <c r="AG225" s="291"/>
      <c r="AH225" s="291"/>
    </row>
    <row r="226" spans="2:34" s="300" customFormat="1" x14ac:dyDescent="0.25">
      <c r="B226" s="238"/>
      <c r="C226" s="238"/>
      <c r="D226" s="238"/>
      <c r="E226" s="238"/>
      <c r="F226" s="238"/>
      <c r="G226" s="238"/>
      <c r="Z226" s="292"/>
      <c r="AA226" s="292"/>
      <c r="AB226" s="291"/>
      <c r="AC226" s="291"/>
      <c r="AD226" s="291"/>
      <c r="AE226" s="291"/>
      <c r="AF226" s="291"/>
      <c r="AG226" s="291"/>
      <c r="AH226" s="291"/>
    </row>
    <row r="227" spans="2:34" s="300" customFormat="1" x14ac:dyDescent="0.25">
      <c r="B227" s="238"/>
      <c r="C227" s="238"/>
      <c r="D227" s="238"/>
      <c r="E227" s="238"/>
      <c r="F227" s="238"/>
      <c r="G227" s="238"/>
      <c r="Z227" s="292"/>
      <c r="AA227" s="292"/>
      <c r="AB227" s="291"/>
      <c r="AC227" s="291"/>
      <c r="AD227" s="291"/>
      <c r="AE227" s="291"/>
      <c r="AF227" s="291"/>
      <c r="AG227" s="291"/>
      <c r="AH227" s="291"/>
    </row>
    <row r="228" spans="2:34" s="300" customFormat="1" x14ac:dyDescent="0.25">
      <c r="B228" s="238"/>
      <c r="C228" s="238"/>
      <c r="D228" s="238"/>
      <c r="E228" s="238"/>
      <c r="F228" s="238"/>
      <c r="G228" s="238"/>
      <c r="Z228" s="292"/>
      <c r="AA228" s="292"/>
      <c r="AB228" s="291"/>
      <c r="AC228" s="291"/>
      <c r="AD228" s="291"/>
      <c r="AE228" s="291"/>
      <c r="AF228" s="291"/>
      <c r="AG228" s="291"/>
      <c r="AH228" s="291"/>
    </row>
    <row r="229" spans="2:34" s="300" customFormat="1" hidden="1" x14ac:dyDescent="0.25">
      <c r="B229" s="238"/>
      <c r="C229" s="238"/>
      <c r="D229" s="238"/>
      <c r="E229" s="238"/>
      <c r="F229" s="238"/>
      <c r="G229" s="238"/>
      <c r="Z229" s="292"/>
      <c r="AA229" s="292"/>
      <c r="AB229" s="291"/>
      <c r="AC229" s="291"/>
      <c r="AD229" s="291"/>
      <c r="AE229" s="291"/>
      <c r="AF229" s="291"/>
      <c r="AG229" s="291"/>
      <c r="AH229" s="291"/>
    </row>
    <row r="230" spans="2:34" s="300" customFormat="1" hidden="1" x14ac:dyDescent="0.25">
      <c r="B230" s="238"/>
      <c r="C230" s="238"/>
      <c r="D230" s="238"/>
      <c r="E230" s="238"/>
      <c r="F230" s="238"/>
      <c r="G230" s="238"/>
      <c r="Z230" s="292"/>
      <c r="AA230" s="292"/>
      <c r="AB230" s="291"/>
      <c r="AC230" s="291"/>
      <c r="AD230" s="291"/>
      <c r="AE230" s="291"/>
      <c r="AF230" s="291"/>
      <c r="AG230" s="291"/>
      <c r="AH230" s="291"/>
    </row>
    <row r="231" spans="2:34" s="300" customFormat="1" hidden="1" x14ac:dyDescent="0.25">
      <c r="B231" s="238"/>
      <c r="C231" s="238"/>
      <c r="D231" s="238"/>
      <c r="E231" s="238"/>
      <c r="F231" s="238"/>
      <c r="G231" s="238"/>
      <c r="Z231" s="292"/>
      <c r="AA231" s="292"/>
      <c r="AB231" s="291"/>
      <c r="AC231" s="291"/>
      <c r="AD231" s="291"/>
      <c r="AE231" s="291"/>
      <c r="AF231" s="291"/>
      <c r="AG231" s="291"/>
      <c r="AH231" s="291"/>
    </row>
    <row r="232" spans="2:34" s="300" customFormat="1" hidden="1" x14ac:dyDescent="0.25">
      <c r="B232" s="238"/>
      <c r="C232" s="238"/>
      <c r="D232" s="238"/>
      <c r="E232" s="238"/>
      <c r="F232" s="238"/>
      <c r="G232" s="238"/>
      <c r="Z232" s="292"/>
      <c r="AA232" s="292"/>
      <c r="AB232" s="291"/>
      <c r="AC232" s="291"/>
      <c r="AD232" s="291"/>
      <c r="AE232" s="291"/>
      <c r="AF232" s="291"/>
      <c r="AG232" s="291"/>
      <c r="AH232" s="291"/>
    </row>
    <row r="233" spans="2:34" s="300" customFormat="1" hidden="1" x14ac:dyDescent="0.25">
      <c r="B233" s="238"/>
      <c r="C233" s="238"/>
      <c r="D233" s="238"/>
      <c r="E233" s="238"/>
      <c r="F233" s="238"/>
      <c r="G233" s="238"/>
      <c r="Z233" s="292"/>
      <c r="AA233" s="292"/>
      <c r="AB233" s="291"/>
      <c r="AC233" s="291"/>
      <c r="AD233" s="291"/>
      <c r="AE233" s="291"/>
      <c r="AF233" s="291"/>
      <c r="AG233" s="291"/>
      <c r="AH233" s="291"/>
    </row>
    <row r="234" spans="2:34" s="300" customFormat="1" hidden="1" x14ac:dyDescent="0.25">
      <c r="B234" s="238"/>
      <c r="C234" s="238"/>
      <c r="D234" s="238"/>
      <c r="E234" s="238"/>
      <c r="F234" s="238"/>
      <c r="G234" s="238"/>
      <c r="Z234" s="292"/>
      <c r="AA234" s="292"/>
      <c r="AB234" s="291"/>
      <c r="AC234" s="291"/>
      <c r="AD234" s="291"/>
      <c r="AE234" s="291"/>
      <c r="AF234" s="291"/>
      <c r="AG234" s="291"/>
      <c r="AH234" s="291"/>
    </row>
    <row r="235" spans="2:34" s="300" customFormat="1" hidden="1" x14ac:dyDescent="0.25">
      <c r="B235" s="238"/>
      <c r="C235" s="238"/>
      <c r="D235" s="238"/>
      <c r="E235" s="238"/>
      <c r="F235" s="238"/>
      <c r="G235" s="238"/>
      <c r="Z235" s="292"/>
      <c r="AA235" s="292"/>
      <c r="AB235" s="291"/>
      <c r="AC235" s="291"/>
      <c r="AD235" s="291"/>
      <c r="AE235" s="291"/>
      <c r="AF235" s="291"/>
      <c r="AG235" s="291"/>
      <c r="AH235" s="291"/>
    </row>
    <row r="236" spans="2:34" s="300" customFormat="1" hidden="1" x14ac:dyDescent="0.25">
      <c r="B236" s="238"/>
      <c r="C236" s="238"/>
      <c r="D236" s="238"/>
      <c r="E236" s="238"/>
      <c r="F236" s="238"/>
      <c r="G236" s="238"/>
      <c r="Z236" s="292"/>
      <c r="AA236" s="292"/>
      <c r="AB236" s="291"/>
      <c r="AC236" s="291"/>
      <c r="AD236" s="291"/>
      <c r="AE236" s="291"/>
      <c r="AF236" s="291"/>
      <c r="AG236" s="291"/>
      <c r="AH236" s="291"/>
    </row>
    <row r="237" spans="2:34" s="300" customFormat="1" hidden="1" x14ac:dyDescent="0.25">
      <c r="B237" s="238"/>
      <c r="C237" s="238"/>
      <c r="D237" s="238"/>
      <c r="E237" s="238"/>
      <c r="F237" s="238"/>
      <c r="G237" s="238"/>
      <c r="Z237" s="292"/>
      <c r="AA237" s="292"/>
      <c r="AB237" s="291"/>
      <c r="AC237" s="291"/>
      <c r="AD237" s="291"/>
      <c r="AE237" s="291"/>
      <c r="AF237" s="291"/>
      <c r="AG237" s="291"/>
      <c r="AH237" s="291"/>
    </row>
    <row r="238" spans="2:34" s="300" customFormat="1" hidden="1" x14ac:dyDescent="0.25">
      <c r="B238" s="238"/>
      <c r="C238" s="238"/>
      <c r="D238" s="238"/>
      <c r="E238" s="238"/>
      <c r="F238" s="238"/>
      <c r="G238" s="238"/>
      <c r="Z238" s="292"/>
      <c r="AA238" s="292"/>
      <c r="AB238" s="291"/>
      <c r="AC238" s="291"/>
      <c r="AD238" s="291"/>
      <c r="AE238" s="291"/>
      <c r="AF238" s="291"/>
      <c r="AG238" s="291"/>
      <c r="AH238" s="291"/>
    </row>
    <row r="239" spans="2:34" s="300" customFormat="1" hidden="1" x14ac:dyDescent="0.25">
      <c r="B239" s="238"/>
      <c r="C239" s="238"/>
      <c r="D239" s="238"/>
      <c r="E239" s="238"/>
      <c r="F239" s="238"/>
      <c r="G239" s="238"/>
      <c r="Z239" s="292"/>
      <c r="AA239" s="292"/>
      <c r="AB239" s="291"/>
      <c r="AC239" s="291"/>
      <c r="AD239" s="291"/>
      <c r="AE239" s="291"/>
      <c r="AF239" s="291"/>
      <c r="AG239" s="291"/>
      <c r="AH239" s="291"/>
    </row>
    <row r="240" spans="2:34" s="300" customFormat="1" hidden="1" x14ac:dyDescent="0.25">
      <c r="B240" s="238"/>
      <c r="C240" s="238"/>
      <c r="D240" s="238"/>
      <c r="E240" s="238"/>
      <c r="F240" s="238"/>
      <c r="G240" s="238"/>
      <c r="Z240" s="292"/>
      <c r="AA240" s="292"/>
      <c r="AB240" s="291"/>
      <c r="AC240" s="291"/>
      <c r="AD240" s="291"/>
      <c r="AE240" s="291"/>
      <c r="AF240" s="291"/>
      <c r="AG240" s="291"/>
      <c r="AH240" s="291"/>
    </row>
    <row r="241" spans="2:34" s="300" customFormat="1" hidden="1" x14ac:dyDescent="0.25">
      <c r="B241" s="238"/>
      <c r="C241" s="238"/>
      <c r="D241" s="238"/>
      <c r="E241" s="238"/>
      <c r="F241" s="238"/>
      <c r="G241" s="238"/>
      <c r="Z241" s="292"/>
      <c r="AA241" s="292"/>
      <c r="AB241" s="291"/>
      <c r="AC241" s="291"/>
      <c r="AD241" s="291"/>
      <c r="AE241" s="291"/>
      <c r="AF241" s="291"/>
      <c r="AG241" s="291"/>
      <c r="AH241" s="291"/>
    </row>
    <row r="242" spans="2:34" s="300" customFormat="1" hidden="1" x14ac:dyDescent="0.25">
      <c r="B242" s="238"/>
      <c r="C242" s="238"/>
      <c r="D242" s="238"/>
      <c r="E242" s="238"/>
      <c r="F242" s="238"/>
      <c r="G242" s="238"/>
      <c r="Z242" s="292"/>
      <c r="AA242" s="292"/>
      <c r="AB242" s="291"/>
      <c r="AC242" s="291"/>
      <c r="AD242" s="291"/>
      <c r="AE242" s="291"/>
      <c r="AF242" s="291"/>
      <c r="AG242" s="291"/>
      <c r="AH242" s="291"/>
    </row>
    <row r="243" spans="2:34" s="300" customFormat="1" hidden="1" x14ac:dyDescent="0.25">
      <c r="B243" s="238"/>
      <c r="C243" s="238"/>
      <c r="D243" s="238"/>
      <c r="E243" s="238"/>
      <c r="F243" s="238"/>
      <c r="G243" s="238"/>
      <c r="Z243" s="292"/>
      <c r="AA243" s="292"/>
      <c r="AB243" s="291"/>
      <c r="AC243" s="291"/>
      <c r="AD243" s="291"/>
      <c r="AE243" s="291"/>
      <c r="AF243" s="291"/>
      <c r="AG243" s="291"/>
      <c r="AH243" s="291"/>
    </row>
    <row r="244" spans="2:34" hidden="1" x14ac:dyDescent="0.25">
      <c r="Z244" s="292"/>
      <c r="AA244" s="292"/>
      <c r="AB244" s="291"/>
      <c r="AC244" s="291"/>
      <c r="AD244" s="291"/>
      <c r="AE244" s="291"/>
      <c r="AF244" s="291"/>
      <c r="AG244" s="291"/>
      <c r="AH244" s="291"/>
    </row>
    <row r="245" spans="2:34" hidden="1" x14ac:dyDescent="0.25">
      <c r="Z245" s="292"/>
      <c r="AA245" s="292"/>
      <c r="AB245" s="291"/>
      <c r="AC245" s="291"/>
      <c r="AD245" s="291"/>
      <c r="AE245" s="291"/>
      <c r="AF245" s="291"/>
      <c r="AG245" s="291"/>
      <c r="AH245" s="291"/>
    </row>
    <row r="246" spans="2:34" hidden="1" x14ac:dyDescent="0.25">
      <c r="Z246" s="292"/>
      <c r="AA246" s="292"/>
      <c r="AB246" s="291"/>
      <c r="AC246" s="291"/>
      <c r="AD246" s="291"/>
      <c r="AE246" s="291"/>
      <c r="AF246" s="291"/>
      <c r="AG246" s="291"/>
      <c r="AH246" s="291"/>
    </row>
    <row r="247" spans="2:34" hidden="1" x14ac:dyDescent="0.25">
      <c r="Z247" s="292"/>
      <c r="AA247" s="292"/>
      <c r="AB247" s="291"/>
      <c r="AC247" s="291"/>
      <c r="AD247" s="291"/>
      <c r="AE247" s="291"/>
      <c r="AF247" s="291"/>
      <c r="AG247" s="291"/>
      <c r="AH247" s="291"/>
    </row>
    <row r="248" spans="2:34" hidden="1" x14ac:dyDescent="0.25">
      <c r="Z248" s="292"/>
      <c r="AA248" s="292"/>
      <c r="AB248" s="291"/>
      <c r="AC248" s="291"/>
      <c r="AD248" s="291"/>
      <c r="AE248" s="291"/>
      <c r="AF248" s="291"/>
      <c r="AG248" s="291"/>
      <c r="AH248" s="291"/>
    </row>
    <row r="249" spans="2:34" hidden="1" x14ac:dyDescent="0.25">
      <c r="Z249" s="292"/>
      <c r="AA249" s="292"/>
      <c r="AB249" s="291"/>
      <c r="AC249" s="291"/>
      <c r="AD249" s="291"/>
      <c r="AE249" s="291"/>
      <c r="AF249" s="291"/>
      <c r="AG249" s="291"/>
      <c r="AH249" s="291"/>
    </row>
    <row r="250" spans="2:34" hidden="1" x14ac:dyDescent="0.25">
      <c r="Z250" s="292"/>
      <c r="AA250" s="292"/>
      <c r="AB250" s="291"/>
      <c r="AC250" s="291"/>
      <c r="AD250" s="291"/>
      <c r="AE250" s="291"/>
      <c r="AF250" s="291"/>
      <c r="AG250" s="291"/>
      <c r="AH250" s="291"/>
    </row>
    <row r="251" spans="2:34" hidden="1" x14ac:dyDescent="0.25">
      <c r="Z251" s="292"/>
      <c r="AA251" s="292"/>
      <c r="AB251" s="291"/>
      <c r="AC251" s="291"/>
      <c r="AD251" s="291"/>
      <c r="AE251" s="291"/>
      <c r="AF251" s="291"/>
      <c r="AG251" s="291"/>
      <c r="AH251" s="291"/>
    </row>
    <row r="252" spans="2:34" s="300" customFormat="1" ht="13.5" hidden="1" customHeight="1" x14ac:dyDescent="0.25">
      <c r="B252" s="238"/>
      <c r="C252" s="238"/>
      <c r="D252" s="238"/>
      <c r="E252" s="238"/>
      <c r="F252" s="238"/>
      <c r="G252" s="238"/>
      <c r="Z252" s="292"/>
      <c r="AA252" s="292"/>
      <c r="AB252" s="291"/>
      <c r="AC252" s="291"/>
      <c r="AD252" s="291"/>
      <c r="AE252" s="291"/>
      <c r="AF252" s="291"/>
      <c r="AG252" s="291"/>
      <c r="AH252" s="291"/>
    </row>
    <row r="253" spans="2:34" hidden="1" x14ac:dyDescent="0.25">
      <c r="Z253" s="292"/>
      <c r="AA253" s="292"/>
      <c r="AB253" s="291"/>
      <c r="AC253" s="291"/>
      <c r="AD253" s="291"/>
      <c r="AE253" s="291"/>
      <c r="AF253" s="291"/>
      <c r="AG253" s="291"/>
      <c r="AH253" s="291"/>
    </row>
    <row r="254" spans="2:34" x14ac:dyDescent="0.25">
      <c r="Z254" s="292"/>
      <c r="AA254" s="292"/>
      <c r="AB254" s="291"/>
      <c r="AC254" s="291"/>
      <c r="AD254" s="291"/>
      <c r="AE254" s="291"/>
      <c r="AF254" s="291"/>
      <c r="AG254" s="291"/>
      <c r="AH254" s="291"/>
    </row>
    <row r="255" spans="2:34" x14ac:dyDescent="0.25">
      <c r="Z255" s="292"/>
      <c r="AA255" s="292"/>
      <c r="AB255" s="291"/>
      <c r="AC255" s="291"/>
      <c r="AD255" s="291"/>
      <c r="AE255" s="291"/>
      <c r="AF255" s="291"/>
      <c r="AG255" s="291"/>
      <c r="AH255" s="291"/>
    </row>
    <row r="256" spans="2:34" x14ac:dyDescent="0.25">
      <c r="Z256" s="292"/>
      <c r="AA256" s="292"/>
      <c r="AB256" s="291"/>
      <c r="AC256" s="291"/>
      <c r="AD256" s="291"/>
      <c r="AE256" s="291"/>
      <c r="AF256" s="291"/>
      <c r="AG256" s="291"/>
      <c r="AH256" s="291"/>
    </row>
    <row r="257" spans="1:34" x14ac:dyDescent="0.25">
      <c r="Z257" s="292"/>
      <c r="AA257" s="292"/>
      <c r="AB257" s="291"/>
      <c r="AC257" s="291"/>
      <c r="AD257" s="291"/>
      <c r="AE257" s="291"/>
      <c r="AF257" s="291"/>
      <c r="AG257" s="291"/>
      <c r="AH257" s="291"/>
    </row>
    <row r="258" spans="1:34" s="297" customFormat="1" x14ac:dyDescent="0.25">
      <c r="A258" s="287"/>
      <c r="B258" s="441"/>
      <c r="C258" s="193"/>
      <c r="D258" s="371"/>
      <c r="E258" s="371"/>
      <c r="F258" s="371"/>
      <c r="G258" s="371"/>
      <c r="H258" s="290"/>
      <c r="Z258" s="292"/>
      <c r="AA258" s="292"/>
      <c r="AB258" s="291"/>
      <c r="AC258" s="291"/>
      <c r="AD258" s="291"/>
      <c r="AE258" s="291"/>
      <c r="AF258" s="291"/>
      <c r="AG258" s="291"/>
      <c r="AH258" s="291"/>
    </row>
    <row r="259" spans="1:34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  <c r="Z259" s="292"/>
      <c r="AA259" s="292"/>
      <c r="AB259" s="291"/>
      <c r="AC259" s="291"/>
      <c r="AD259" s="291"/>
      <c r="AE259" s="291"/>
      <c r="AF259" s="291"/>
      <c r="AG259" s="291"/>
      <c r="AH259" s="291"/>
    </row>
    <row r="260" spans="1:34" s="297" customFormat="1" x14ac:dyDescent="0.25">
      <c r="A260" s="293"/>
      <c r="B260" s="37"/>
      <c r="C260" s="440"/>
      <c r="D260" s="371"/>
      <c r="E260" s="371"/>
      <c r="F260" s="371"/>
      <c r="G260" s="371"/>
      <c r="H260" s="290"/>
      <c r="Z260" s="292"/>
      <c r="AA260" s="292"/>
      <c r="AB260" s="291"/>
      <c r="AC260" s="291"/>
      <c r="AD260" s="291"/>
      <c r="AE260" s="291"/>
      <c r="AF260" s="291"/>
      <c r="AG260" s="291"/>
      <c r="AH260" s="291"/>
    </row>
    <row r="261" spans="1:34" s="297" customFormat="1" x14ac:dyDescent="0.25">
      <c r="A261" s="290"/>
      <c r="B261" s="420"/>
      <c r="C261" s="440"/>
      <c r="D261" s="384"/>
      <c r="E261" s="371"/>
      <c r="F261" s="371"/>
      <c r="G261" s="371"/>
      <c r="H261" s="290"/>
      <c r="Z261" s="292"/>
      <c r="AA261" s="292"/>
      <c r="AB261" s="291"/>
      <c r="AC261" s="291"/>
      <c r="AD261" s="291"/>
      <c r="AE261" s="291"/>
      <c r="AF261" s="291"/>
      <c r="AG261" s="291"/>
      <c r="AH261" s="291"/>
    </row>
    <row r="262" spans="1:34" s="297" customFormat="1" x14ac:dyDescent="0.25">
      <c r="A262" s="290"/>
      <c r="B262" s="441"/>
      <c r="C262" s="440"/>
      <c r="D262" s="325"/>
      <c r="E262" s="442"/>
      <c r="F262" s="371"/>
      <c r="G262" s="371"/>
      <c r="H262" s="290"/>
      <c r="Z262" s="292"/>
      <c r="AA262" s="292"/>
      <c r="AB262" s="291"/>
      <c r="AC262" s="291"/>
      <c r="AD262" s="291"/>
      <c r="AE262" s="291"/>
      <c r="AF262" s="291"/>
      <c r="AG262" s="291"/>
      <c r="AH262" s="291"/>
    </row>
    <row r="263" spans="1:34" s="297" customFormat="1" x14ac:dyDescent="0.25">
      <c r="B263" s="441"/>
      <c r="C263" s="443"/>
      <c r="D263" s="444"/>
      <c r="E263" s="445"/>
      <c r="F263" s="346"/>
      <c r="G263" s="371"/>
      <c r="Z263" s="292"/>
      <c r="AA263" s="292"/>
      <c r="AB263" s="291"/>
      <c r="AC263" s="291"/>
      <c r="AD263" s="291"/>
      <c r="AE263" s="291"/>
      <c r="AF263" s="291"/>
      <c r="AG263" s="291"/>
      <c r="AH263" s="291"/>
    </row>
    <row r="264" spans="1:34" s="297" customFormat="1" x14ac:dyDescent="0.25">
      <c r="B264" s="440"/>
      <c r="C264" s="371"/>
      <c r="D264" s="377"/>
      <c r="E264" s="371"/>
      <c r="F264" s="371"/>
      <c r="G264" s="371"/>
      <c r="Z264" s="292"/>
      <c r="AA264" s="292"/>
      <c r="AB264" s="291"/>
      <c r="AC264" s="291"/>
      <c r="AD264" s="291"/>
      <c r="AE264" s="291"/>
      <c r="AF264" s="291"/>
      <c r="AG264" s="291"/>
      <c r="AH264" s="291"/>
    </row>
    <row r="265" spans="1:34" s="297" customFormat="1" ht="23.25" customHeight="1" x14ac:dyDescent="0.25">
      <c r="B265" s="440"/>
      <c r="C265" s="371"/>
      <c r="D265" s="446"/>
      <c r="E265" s="446"/>
      <c r="F265" s="446"/>
      <c r="G265" s="371"/>
      <c r="Z265" s="292"/>
      <c r="AA265" s="292"/>
      <c r="AB265" s="291"/>
      <c r="AC265" s="291"/>
      <c r="AD265" s="291"/>
      <c r="AE265" s="291"/>
      <c r="AF265" s="291"/>
      <c r="AG265" s="291"/>
      <c r="AH265" s="291"/>
    </row>
    <row r="266" spans="1:34" s="297" customFormat="1" ht="30" customHeight="1" x14ac:dyDescent="0.25">
      <c r="B266" s="369"/>
      <c r="C266" s="388"/>
      <c r="D266" s="307"/>
      <c r="E266" s="388"/>
      <c r="F266" s="388"/>
      <c r="G266" s="52"/>
      <c r="Z266" s="292"/>
      <c r="AA266" s="292"/>
      <c r="AB266" s="291"/>
      <c r="AC266" s="291"/>
      <c r="AD266" s="291"/>
      <c r="AE266" s="291"/>
      <c r="AF266" s="291"/>
      <c r="AG266" s="291"/>
      <c r="AH266" s="291"/>
    </row>
    <row r="267" spans="1:34" s="297" customFormat="1" ht="23.25" customHeight="1" x14ac:dyDescent="0.25">
      <c r="B267" s="369"/>
      <c r="C267" s="447"/>
      <c r="D267" s="388"/>
      <c r="E267" s="388"/>
      <c r="F267" s="388"/>
      <c r="G267" s="448"/>
      <c r="Z267" s="292"/>
      <c r="AA267" s="292"/>
      <c r="AB267" s="291"/>
      <c r="AC267" s="291"/>
      <c r="AD267" s="291"/>
      <c r="AE267" s="291"/>
      <c r="AF267" s="291"/>
      <c r="AG267" s="291"/>
      <c r="AH267" s="291"/>
    </row>
    <row r="268" spans="1:34" s="297" customFormat="1" ht="23.25" customHeight="1" x14ac:dyDescent="0.25">
      <c r="B268" s="369"/>
      <c r="C268" s="231"/>
      <c r="D268" s="440"/>
      <c r="E268" s="231"/>
      <c r="F268" s="231"/>
      <c r="G268" s="52"/>
      <c r="Z268" s="292"/>
      <c r="AA268" s="292"/>
      <c r="AB268" s="291"/>
      <c r="AC268" s="291"/>
      <c r="AD268" s="291"/>
      <c r="AE268" s="291"/>
      <c r="AF268" s="291"/>
      <c r="AG268" s="291"/>
      <c r="AH268" s="291"/>
    </row>
    <row r="269" spans="1:34" s="297" customFormat="1" ht="23.25" customHeight="1" x14ac:dyDescent="0.25">
      <c r="B269" s="369"/>
      <c r="C269" s="320"/>
      <c r="D269" s="321"/>
      <c r="E269" s="322"/>
      <c r="F269" s="231"/>
      <c r="G269" s="52"/>
      <c r="Z269" s="292"/>
      <c r="AA269" s="292"/>
      <c r="AB269" s="291"/>
      <c r="AC269" s="291"/>
      <c r="AD269" s="291"/>
      <c r="AE269" s="291"/>
      <c r="AF269" s="291"/>
      <c r="AG269" s="291"/>
      <c r="AH269" s="291"/>
    </row>
    <row r="270" spans="1:34" s="297" customFormat="1" ht="23.25" customHeight="1" x14ac:dyDescent="0.25">
      <c r="B270" s="449"/>
      <c r="C270" s="371"/>
      <c r="D270" s="476"/>
      <c r="E270" s="371"/>
      <c r="F270" s="371"/>
      <c r="G270" s="193"/>
      <c r="Z270" s="292"/>
      <c r="AA270" s="292"/>
      <c r="AB270" s="291"/>
      <c r="AC270" s="291"/>
      <c r="AD270" s="291"/>
      <c r="AE270" s="291"/>
      <c r="AF270" s="291"/>
      <c r="AG270" s="291"/>
      <c r="AH270" s="291"/>
    </row>
    <row r="271" spans="1:34" s="297" customFormat="1" ht="23.25" customHeight="1" x14ac:dyDescent="0.25">
      <c r="B271" s="449"/>
      <c r="C271" s="371"/>
      <c r="D271" s="476"/>
      <c r="E271" s="371"/>
      <c r="F271" s="371"/>
      <c r="G271" s="193"/>
      <c r="Z271" s="292"/>
      <c r="AA271" s="292"/>
      <c r="AB271" s="291"/>
      <c r="AC271" s="291"/>
      <c r="AD271" s="291"/>
      <c r="AE271" s="291"/>
      <c r="AF271" s="291"/>
      <c r="AG271" s="291"/>
      <c r="AH271" s="291"/>
    </row>
    <row r="272" spans="1:34" s="297" customFormat="1" ht="23.25" customHeight="1" x14ac:dyDescent="0.25">
      <c r="B272" s="449"/>
      <c r="C272" s="371"/>
      <c r="D272" s="476"/>
      <c r="E272" s="371"/>
      <c r="F272" s="371"/>
      <c r="G272" s="193"/>
      <c r="Z272" s="292"/>
      <c r="AA272" s="292"/>
      <c r="AB272" s="291"/>
      <c r="AC272" s="291"/>
      <c r="AD272" s="291"/>
      <c r="AE272" s="291"/>
      <c r="AF272" s="291"/>
      <c r="AG272" s="291"/>
      <c r="AH272" s="291"/>
    </row>
    <row r="273" spans="1:34" s="297" customFormat="1" ht="23.25" customHeight="1" x14ac:dyDescent="0.25">
      <c r="B273" s="449"/>
      <c r="C273" s="371"/>
      <c r="D273" s="476"/>
      <c r="E273" s="371"/>
      <c r="F273" s="371"/>
      <c r="G273" s="193"/>
      <c r="Z273" s="292"/>
      <c r="AA273" s="292"/>
      <c r="AB273" s="291"/>
      <c r="AC273" s="291"/>
      <c r="AD273" s="291"/>
      <c r="AE273" s="291"/>
      <c r="AF273" s="291"/>
      <c r="AG273" s="291"/>
      <c r="AH273" s="291"/>
    </row>
    <row r="274" spans="1:34" s="297" customFormat="1" ht="23.25" customHeight="1" x14ac:dyDescent="0.25">
      <c r="B274" s="449"/>
      <c r="C274" s="371"/>
      <c r="D274" s="476"/>
      <c r="E274" s="371"/>
      <c r="F274" s="371"/>
      <c r="G274" s="193"/>
      <c r="Z274" s="292"/>
      <c r="AA274" s="292"/>
      <c r="AB274" s="291"/>
      <c r="AC274" s="291"/>
      <c r="AD274" s="291"/>
      <c r="AE274" s="291"/>
      <c r="AF274" s="291"/>
      <c r="AG274" s="291"/>
      <c r="AH274" s="291"/>
    </row>
    <row r="275" spans="1:34" s="297" customFormat="1" ht="23.25" customHeight="1" x14ac:dyDescent="0.25">
      <c r="B275" s="449"/>
      <c r="C275" s="371"/>
      <c r="D275" s="476"/>
      <c r="E275" s="371"/>
      <c r="F275" s="371"/>
      <c r="G275" s="193"/>
      <c r="Z275" s="292"/>
      <c r="AA275" s="292"/>
      <c r="AB275" s="291"/>
      <c r="AC275" s="291"/>
      <c r="AD275" s="291"/>
      <c r="AE275" s="291"/>
      <c r="AF275" s="291"/>
      <c r="AG275" s="291"/>
      <c r="AH275" s="291"/>
    </row>
    <row r="276" spans="1:34" s="297" customFormat="1" ht="23.25" customHeight="1" x14ac:dyDescent="0.25">
      <c r="B276" s="450"/>
      <c r="C276" s="371"/>
      <c r="D276" s="476"/>
      <c r="E276" s="371"/>
      <c r="F276" s="371"/>
      <c r="G276" s="371"/>
      <c r="Z276" s="292"/>
      <c r="AA276" s="292"/>
      <c r="AB276" s="291"/>
      <c r="AC276" s="291"/>
      <c r="AD276" s="291"/>
      <c r="AE276" s="291"/>
      <c r="AF276" s="291"/>
      <c r="AG276" s="291"/>
      <c r="AH276" s="291"/>
    </row>
    <row r="277" spans="1:34" s="330" customFormat="1" ht="23.25" customHeight="1" x14ac:dyDescent="0.25">
      <c r="A277" s="326"/>
      <c r="B277" s="451"/>
      <c r="C277" s="329"/>
      <c r="D277" s="476"/>
      <c r="E277" s="329"/>
      <c r="F277" s="329"/>
      <c r="G277" s="329"/>
      <c r="Z277" s="292"/>
      <c r="AA277" s="292"/>
      <c r="AB277" s="291"/>
      <c r="AC277" s="291"/>
      <c r="AD277" s="291"/>
      <c r="AE277" s="291"/>
      <c r="AF277" s="291"/>
      <c r="AG277" s="291"/>
      <c r="AH277" s="291"/>
    </row>
    <row r="278" spans="1:34" s="297" customFormat="1" ht="23.25" customHeight="1" x14ac:dyDescent="0.25">
      <c r="B278" s="290"/>
      <c r="C278" s="231"/>
      <c r="D278" s="231"/>
      <c r="E278" s="231"/>
      <c r="F278" s="231"/>
      <c r="G278" s="52"/>
      <c r="Z278" s="292"/>
      <c r="AA278" s="292"/>
      <c r="AB278" s="291"/>
      <c r="AC278" s="291"/>
      <c r="AD278" s="291"/>
      <c r="AE278" s="291"/>
      <c r="AF278" s="291"/>
      <c r="AG278" s="291"/>
      <c r="AH278" s="291"/>
    </row>
    <row r="279" spans="1:34" s="297" customFormat="1" ht="23.25" customHeight="1" x14ac:dyDescent="0.25">
      <c r="B279" s="452"/>
      <c r="C279" s="120"/>
      <c r="D279" s="342"/>
      <c r="E279" s="231"/>
      <c r="F279" s="231"/>
      <c r="G279" s="52"/>
      <c r="Z279" s="292"/>
      <c r="AA279" s="292"/>
      <c r="AB279" s="291"/>
      <c r="AC279" s="291"/>
      <c r="AD279" s="291"/>
      <c r="AE279" s="291"/>
      <c r="AF279" s="291"/>
      <c r="AG279" s="291"/>
      <c r="AH279" s="291"/>
    </row>
    <row r="280" spans="1:34" s="297" customFormat="1" ht="23.25" customHeight="1" x14ac:dyDescent="0.25">
      <c r="B280" s="453"/>
      <c r="C280" s="377"/>
      <c r="D280" s="476"/>
      <c r="E280" s="377"/>
      <c r="F280" s="377"/>
      <c r="G280" s="346"/>
      <c r="Z280" s="292"/>
      <c r="AA280" s="292"/>
      <c r="AB280" s="291"/>
      <c r="AC280" s="291"/>
      <c r="AD280" s="291"/>
      <c r="AE280" s="291"/>
      <c r="AF280" s="291"/>
      <c r="AG280" s="291"/>
      <c r="AH280" s="291"/>
    </row>
    <row r="281" spans="1:34" s="297" customFormat="1" ht="23.25" customHeight="1" x14ac:dyDescent="0.25">
      <c r="B281" s="453"/>
      <c r="C281" s="377"/>
      <c r="D281" s="476"/>
      <c r="E281" s="377"/>
      <c r="F281" s="377"/>
      <c r="G281" s="346"/>
      <c r="Z281" s="292"/>
      <c r="AA281" s="292"/>
      <c r="AB281" s="291"/>
      <c r="AC281" s="291"/>
      <c r="AD281" s="291"/>
      <c r="AE281" s="291"/>
      <c r="AF281" s="291"/>
      <c r="AG281" s="291"/>
      <c r="AH281" s="291"/>
    </row>
    <row r="282" spans="1:34" s="297" customFormat="1" ht="23.25" customHeight="1" x14ac:dyDescent="0.25">
      <c r="B282" s="453"/>
      <c r="C282" s="377"/>
      <c r="D282" s="476"/>
      <c r="E282" s="377"/>
      <c r="F282" s="377"/>
      <c r="G282" s="346"/>
      <c r="Z282" s="292"/>
      <c r="AA282" s="292"/>
      <c r="AB282" s="291"/>
      <c r="AC282" s="291"/>
      <c r="AD282" s="291"/>
      <c r="AE282" s="291"/>
      <c r="AF282" s="291"/>
      <c r="AG282" s="291"/>
      <c r="AH282" s="291"/>
    </row>
    <row r="283" spans="1:34" s="297" customFormat="1" ht="23.25" customHeight="1" x14ac:dyDescent="0.25">
      <c r="B283" s="453"/>
      <c r="C283" s="377"/>
      <c r="D283" s="476"/>
      <c r="E283" s="377"/>
      <c r="F283" s="377"/>
      <c r="G283" s="346"/>
      <c r="Z283" s="292"/>
      <c r="AA283" s="292"/>
      <c r="AB283" s="291"/>
      <c r="AC283" s="291"/>
      <c r="AD283" s="291"/>
      <c r="AE283" s="291"/>
      <c r="AF283" s="291"/>
      <c r="AG283" s="291"/>
      <c r="AH283" s="291"/>
    </row>
    <row r="284" spans="1:34" s="297" customFormat="1" ht="23.25" customHeight="1" x14ac:dyDescent="0.25">
      <c r="B284" s="453"/>
      <c r="C284" s="377"/>
      <c r="D284" s="476"/>
      <c r="E284" s="377"/>
      <c r="F284" s="377"/>
      <c r="G284" s="346"/>
      <c r="Z284" s="292"/>
      <c r="AA284" s="292"/>
      <c r="AB284" s="291"/>
      <c r="AC284" s="291"/>
      <c r="AD284" s="291"/>
      <c r="AE284" s="291"/>
      <c r="AF284" s="291"/>
      <c r="AG284" s="291"/>
      <c r="AH284" s="291"/>
    </row>
    <row r="285" spans="1:34" s="297" customFormat="1" ht="23.25" customHeight="1" x14ac:dyDescent="0.25">
      <c r="B285" s="453"/>
      <c r="C285" s="377"/>
      <c r="D285" s="476"/>
      <c r="E285" s="377"/>
      <c r="F285" s="377"/>
      <c r="G285" s="346"/>
      <c r="Z285" s="292"/>
      <c r="AA285" s="292"/>
      <c r="AB285" s="291"/>
      <c r="AC285" s="291"/>
      <c r="AD285" s="291"/>
      <c r="AE285" s="291"/>
      <c r="AF285" s="291"/>
      <c r="AG285" s="291"/>
      <c r="AH285" s="291"/>
    </row>
    <row r="286" spans="1:34" s="297" customFormat="1" ht="23.25" customHeight="1" x14ac:dyDescent="0.25">
      <c r="B286" s="450"/>
      <c r="C286" s="377"/>
      <c r="D286" s="476"/>
      <c r="E286" s="377"/>
      <c r="F286" s="377"/>
      <c r="G286" s="377"/>
      <c r="Z286" s="292"/>
      <c r="AA286" s="292"/>
      <c r="AB286" s="291"/>
      <c r="AC286" s="291"/>
      <c r="AD286" s="291"/>
      <c r="AE286" s="291"/>
      <c r="AF286" s="291"/>
      <c r="AG286" s="291"/>
      <c r="AH286" s="291"/>
    </row>
    <row r="287" spans="1:34" s="326" customFormat="1" ht="23.25" customHeight="1" x14ac:dyDescent="0.25">
      <c r="B287" s="451"/>
      <c r="C287" s="349"/>
      <c r="D287" s="476"/>
      <c r="E287" s="349"/>
      <c r="F287" s="349"/>
      <c r="G287" s="349"/>
      <c r="Z287" s="292"/>
      <c r="AA287" s="292"/>
      <c r="AB287" s="291"/>
      <c r="AC287" s="291"/>
      <c r="AD287" s="291"/>
      <c r="AE287" s="291"/>
      <c r="AF287" s="291"/>
      <c r="AG287" s="291"/>
      <c r="AH287" s="291"/>
    </row>
    <row r="288" spans="1:34" s="297" customFormat="1" ht="23.25" customHeight="1" x14ac:dyDescent="0.25">
      <c r="A288" s="326"/>
      <c r="B288" s="452"/>
      <c r="C288" s="346"/>
      <c r="D288" s="346"/>
      <c r="E288" s="346"/>
      <c r="F288" s="346"/>
      <c r="G288" s="346"/>
      <c r="Z288" s="292"/>
      <c r="AA288" s="292"/>
      <c r="AB288" s="291"/>
      <c r="AC288" s="291"/>
      <c r="AD288" s="291"/>
      <c r="AE288" s="291"/>
      <c r="AF288" s="291"/>
      <c r="AG288" s="291"/>
      <c r="AH288" s="291"/>
    </row>
    <row r="289" spans="1:34" s="297" customFormat="1" ht="23.25" customHeight="1" x14ac:dyDescent="0.25">
      <c r="B289" s="452"/>
      <c r="C289" s="320"/>
      <c r="D289" s="321"/>
      <c r="E289" s="322"/>
      <c r="F289" s="231"/>
      <c r="G289" s="52"/>
      <c r="Z289" s="292"/>
      <c r="AA289" s="292"/>
      <c r="AB289" s="291"/>
      <c r="AC289" s="291"/>
      <c r="AD289" s="291"/>
      <c r="AE289" s="291"/>
      <c r="AF289" s="291"/>
      <c r="AG289" s="291"/>
      <c r="AH289" s="291"/>
    </row>
    <row r="290" spans="1:34" s="297" customFormat="1" ht="23.25" customHeight="1" x14ac:dyDescent="0.25">
      <c r="B290" s="449"/>
      <c r="C290" s="371"/>
      <c r="D290" s="476"/>
      <c r="E290" s="371"/>
      <c r="F290" s="371"/>
      <c r="G290" s="193"/>
      <c r="Z290" s="292"/>
      <c r="AA290" s="292"/>
      <c r="AB290" s="291"/>
      <c r="AC290" s="291"/>
      <c r="AD290" s="291"/>
      <c r="AE290" s="291"/>
      <c r="AF290" s="291"/>
      <c r="AG290" s="291"/>
      <c r="AH290" s="291"/>
    </row>
    <row r="291" spans="1:34" s="297" customFormat="1" ht="23.25" customHeight="1" x14ac:dyDescent="0.25">
      <c r="B291" s="449"/>
      <c r="C291" s="371"/>
      <c r="D291" s="476"/>
      <c r="E291" s="371"/>
      <c r="F291" s="371"/>
      <c r="G291" s="193"/>
      <c r="Z291" s="292"/>
      <c r="AA291" s="292"/>
      <c r="AB291" s="291"/>
      <c r="AC291" s="291"/>
      <c r="AD291" s="291"/>
      <c r="AE291" s="291"/>
      <c r="AF291" s="291"/>
      <c r="AG291" s="291"/>
      <c r="AH291" s="291"/>
    </row>
    <row r="292" spans="1:34" s="297" customFormat="1" ht="23.25" customHeight="1" x14ac:dyDescent="0.25">
      <c r="B292" s="449"/>
      <c r="C292" s="371"/>
      <c r="D292" s="476"/>
      <c r="E292" s="371"/>
      <c r="F292" s="371"/>
      <c r="G292" s="193"/>
      <c r="Z292" s="292"/>
      <c r="AA292" s="292"/>
      <c r="AB292" s="291"/>
      <c r="AC292" s="291"/>
      <c r="AD292" s="291"/>
      <c r="AE292" s="291"/>
      <c r="AF292" s="291"/>
      <c r="AG292" s="291"/>
      <c r="AH292" s="291"/>
    </row>
    <row r="293" spans="1:34" s="297" customFormat="1" ht="23.25" customHeight="1" x14ac:dyDescent="0.25">
      <c r="B293" s="449"/>
      <c r="C293" s="371"/>
      <c r="D293" s="476"/>
      <c r="E293" s="371"/>
      <c r="F293" s="371"/>
      <c r="G293" s="193"/>
      <c r="Z293" s="292"/>
      <c r="AA293" s="292"/>
      <c r="AB293" s="291"/>
      <c r="AC293" s="291"/>
      <c r="AD293" s="291"/>
      <c r="AE293" s="291"/>
      <c r="AF293" s="291"/>
      <c r="AG293" s="291"/>
      <c r="AH293" s="291"/>
    </row>
    <row r="294" spans="1:34" s="297" customFormat="1" ht="23.25" customHeight="1" x14ac:dyDescent="0.25">
      <c r="B294" s="449"/>
      <c r="C294" s="371"/>
      <c r="D294" s="476"/>
      <c r="E294" s="371"/>
      <c r="F294" s="371"/>
      <c r="G294" s="193"/>
      <c r="Z294" s="292"/>
      <c r="AA294" s="292"/>
      <c r="AB294" s="291"/>
      <c r="AC294" s="291"/>
      <c r="AD294" s="291"/>
      <c r="AE294" s="291"/>
      <c r="AF294" s="291"/>
      <c r="AG294" s="291"/>
      <c r="AH294" s="291"/>
    </row>
    <row r="295" spans="1:34" s="297" customFormat="1" ht="23.25" customHeight="1" x14ac:dyDescent="0.25">
      <c r="B295" s="449"/>
      <c r="C295" s="371"/>
      <c r="D295" s="476"/>
      <c r="E295" s="371"/>
      <c r="F295" s="371"/>
      <c r="G295" s="193"/>
    </row>
    <row r="296" spans="1:34" s="297" customFormat="1" ht="23.25" customHeight="1" x14ac:dyDescent="0.25">
      <c r="B296" s="450"/>
      <c r="C296" s="371"/>
      <c r="D296" s="476"/>
      <c r="E296" s="371"/>
      <c r="F296" s="371"/>
      <c r="G296" s="371"/>
    </row>
    <row r="297" spans="1:34" s="330" customFormat="1" ht="22.5" customHeight="1" x14ac:dyDescent="0.25">
      <c r="B297" s="454"/>
      <c r="C297" s="329"/>
      <c r="D297" s="476"/>
      <c r="E297" s="329"/>
      <c r="F297" s="329"/>
      <c r="G297" s="329"/>
    </row>
    <row r="298" spans="1:34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34" ht="23.25" customHeight="1" x14ac:dyDescent="0.25">
      <c r="A299" s="379"/>
      <c r="C299" s="42"/>
      <c r="D299" s="42"/>
      <c r="E299" s="42"/>
      <c r="F299" s="42"/>
      <c r="G299" s="42"/>
      <c r="H299" s="380"/>
    </row>
    <row r="300" spans="1:34" ht="23.25" customHeight="1" x14ac:dyDescent="0.25">
      <c r="B300" s="369"/>
      <c r="C300" s="346"/>
      <c r="D300" s="346"/>
      <c r="E300" s="346"/>
      <c r="F300" s="346"/>
      <c r="G300" s="346"/>
    </row>
  </sheetData>
  <mergeCells count="42">
    <mergeCell ref="C6:G6"/>
    <mergeCell ref="C2:G2"/>
    <mergeCell ref="J2:O2"/>
    <mergeCell ref="C3:G3"/>
    <mergeCell ref="C4:G4"/>
    <mergeCell ref="J4:O5"/>
    <mergeCell ref="C89:G89"/>
    <mergeCell ref="J89:O90"/>
    <mergeCell ref="K8:N8"/>
    <mergeCell ref="K25:N25"/>
    <mergeCell ref="C42:G42"/>
    <mergeCell ref="C43:G43"/>
    <mergeCell ref="C44:G44"/>
    <mergeCell ref="J45:O45"/>
    <mergeCell ref="C46:G46"/>
    <mergeCell ref="J48:O50"/>
    <mergeCell ref="C87:G87"/>
    <mergeCell ref="J87:O87"/>
    <mergeCell ref="C88:G88"/>
    <mergeCell ref="C157:G157"/>
    <mergeCell ref="C91:G91"/>
    <mergeCell ref="K95:N95"/>
    <mergeCell ref="K110:N110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J158:O158"/>
    <mergeCell ref="C160:G160"/>
    <mergeCell ref="J160:O162"/>
    <mergeCell ref="C198:G198"/>
    <mergeCell ref="C199:G199"/>
    <mergeCell ref="J199:O199"/>
    <mergeCell ref="C200:G200"/>
    <mergeCell ref="C202:G202"/>
    <mergeCell ref="C203:G203"/>
    <mergeCell ref="C259:G259"/>
    <mergeCell ref="C158:G1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zoomScaleNormal="100" zoomScaleSheetLayoutView="80" workbookViewId="0">
      <selection activeCell="F29" sqref="F29"/>
    </sheetView>
  </sheetViews>
  <sheetFormatPr defaultRowHeight="14.25" x14ac:dyDescent="0.2"/>
  <cols>
    <col min="1" max="1" width="23.28515625" style="39" customWidth="1"/>
    <col min="2" max="7" width="18" style="39" customWidth="1"/>
    <col min="8" max="8" width="12.42578125" style="45" customWidth="1"/>
    <col min="9" max="9" width="13" style="45" customWidth="1"/>
    <col min="10" max="10" width="12.42578125" style="45" customWidth="1"/>
    <col min="11" max="11" width="13" style="45" customWidth="1"/>
    <col min="12" max="12" width="5.140625" style="38" customWidth="1"/>
    <col min="13" max="13" width="4.7109375" style="38" customWidth="1"/>
    <col min="14" max="15" width="9.140625" style="38"/>
    <col min="16" max="16384" width="9.140625" style="39"/>
  </cols>
  <sheetData>
    <row r="1" spans="1:11" ht="18" x14ac:dyDescent="0.25">
      <c r="A1" s="247" t="s">
        <v>240</v>
      </c>
      <c r="B1" s="518" t="s">
        <v>75</v>
      </c>
      <c r="C1" s="518"/>
      <c r="D1" s="518"/>
      <c r="E1" s="518"/>
      <c r="F1" s="518"/>
      <c r="G1" s="518"/>
      <c r="H1" s="53"/>
      <c r="I1" s="53"/>
      <c r="J1" s="53"/>
      <c r="K1" s="53"/>
    </row>
    <row r="2" spans="1:11" ht="19.5" x14ac:dyDescent="0.25">
      <c r="A2" s="242"/>
      <c r="B2" s="457"/>
      <c r="C2" s="457"/>
      <c r="D2" s="457"/>
      <c r="E2" s="457"/>
      <c r="F2" s="457"/>
      <c r="G2" s="243"/>
      <c r="H2" s="78"/>
      <c r="I2" s="78"/>
      <c r="J2" s="78"/>
      <c r="K2" s="78"/>
    </row>
    <row r="3" spans="1:11" ht="15" x14ac:dyDescent="0.2">
      <c r="B3" s="524" t="s">
        <v>241</v>
      </c>
      <c r="C3" s="524"/>
      <c r="D3" s="524"/>
      <c r="E3" s="524"/>
      <c r="F3" s="524"/>
      <c r="G3" s="524"/>
      <c r="H3" s="488"/>
      <c r="I3" s="488"/>
      <c r="J3" s="488"/>
      <c r="K3" s="488"/>
    </row>
    <row r="4" spans="1:11" x14ac:dyDescent="0.2">
      <c r="A4" s="242"/>
      <c r="B4" s="246"/>
      <c r="C4" s="60"/>
      <c r="D4" s="60"/>
      <c r="E4" s="60"/>
      <c r="F4" s="60"/>
      <c r="G4" s="60"/>
      <c r="H4" s="114"/>
      <c r="I4" s="114"/>
      <c r="J4" s="114"/>
      <c r="K4" s="114"/>
    </row>
    <row r="5" spans="1:11" x14ac:dyDescent="0.2">
      <c r="A5" s="247"/>
      <c r="B5" s="525" t="str">
        <f>+RIEPILOGO!H7</f>
        <v>Rilevazione al 2/7/2018</v>
      </c>
      <c r="C5" s="525"/>
      <c r="D5" s="525"/>
      <c r="E5" s="525"/>
      <c r="F5" s="525"/>
      <c r="G5" s="525"/>
      <c r="H5" s="114"/>
      <c r="I5" s="114"/>
      <c r="J5" s="114"/>
      <c r="K5" s="114"/>
    </row>
    <row r="6" spans="1:11" x14ac:dyDescent="0.2">
      <c r="A6" s="247"/>
      <c r="B6" s="60"/>
      <c r="C6" s="248"/>
      <c r="D6" s="248"/>
      <c r="E6" s="248"/>
      <c r="F6" s="60"/>
      <c r="G6" s="60"/>
      <c r="H6" s="114"/>
      <c r="I6" s="114"/>
      <c r="J6" s="114"/>
      <c r="K6" s="114"/>
    </row>
    <row r="7" spans="1:11" x14ac:dyDescent="0.2">
      <c r="B7" s="526" t="s">
        <v>242</v>
      </c>
      <c r="C7" s="526"/>
      <c r="D7" s="526"/>
      <c r="E7" s="526"/>
      <c r="F7" s="526"/>
      <c r="G7" s="526"/>
      <c r="H7" s="114"/>
      <c r="I7" s="114"/>
      <c r="J7" s="114"/>
      <c r="K7" s="114"/>
    </row>
    <row r="8" spans="1:11" x14ac:dyDescent="0.2">
      <c r="A8" s="38"/>
      <c r="B8" s="248"/>
      <c r="C8" s="60"/>
      <c r="D8" s="60"/>
      <c r="E8" s="60"/>
      <c r="F8" s="60"/>
      <c r="G8" s="60"/>
      <c r="H8" s="114"/>
      <c r="I8" s="114"/>
      <c r="J8" s="114"/>
      <c r="K8" s="114"/>
    </row>
    <row r="9" spans="1:11" ht="4.5" customHeight="1" x14ac:dyDescent="0.2">
      <c r="A9" s="527" t="s">
        <v>129</v>
      </c>
      <c r="B9" s="249"/>
      <c r="C9" s="251"/>
      <c r="D9" s="250"/>
      <c r="E9" s="249"/>
      <c r="F9" s="250"/>
      <c r="G9" s="251"/>
      <c r="H9" s="114"/>
      <c r="I9" s="114"/>
      <c r="J9" s="114"/>
      <c r="K9" s="114"/>
    </row>
    <row r="10" spans="1:11" ht="24.75" customHeight="1" x14ac:dyDescent="0.2">
      <c r="A10" s="528"/>
      <c r="B10" s="546" t="s">
        <v>183</v>
      </c>
      <c r="C10" s="547"/>
      <c r="D10" s="546" t="s">
        <v>184</v>
      </c>
      <c r="E10" s="547"/>
      <c r="F10" s="546" t="s">
        <v>95</v>
      </c>
      <c r="G10" s="547"/>
      <c r="H10" s="489"/>
      <c r="I10" s="490"/>
      <c r="J10" s="489"/>
      <c r="K10" s="490"/>
    </row>
    <row r="11" spans="1:11" ht="14.25" customHeight="1" x14ac:dyDescent="0.2">
      <c r="A11" s="528"/>
      <c r="B11" s="256"/>
      <c r="C11" s="257"/>
      <c r="D11" s="173"/>
      <c r="E11" s="257"/>
      <c r="F11" s="173"/>
      <c r="G11" s="257"/>
      <c r="H11" s="69"/>
      <c r="I11" s="69"/>
      <c r="J11" s="68"/>
      <c r="K11" s="69"/>
    </row>
    <row r="12" spans="1:11" ht="3" customHeight="1" x14ac:dyDescent="0.2">
      <c r="A12" s="528"/>
      <c r="B12" s="259"/>
      <c r="C12" s="260"/>
      <c r="D12" s="260"/>
      <c r="E12" s="260"/>
      <c r="F12" s="260"/>
      <c r="G12" s="260"/>
      <c r="H12" s="69"/>
      <c r="I12" s="69"/>
      <c r="J12" s="69"/>
      <c r="K12" s="69"/>
    </row>
    <row r="13" spans="1:11" ht="26.25" customHeight="1" x14ac:dyDescent="0.2">
      <c r="A13" s="528"/>
      <c r="B13" s="259" t="s">
        <v>88</v>
      </c>
      <c r="C13" s="260" t="s">
        <v>135</v>
      </c>
      <c r="D13" s="259" t="s">
        <v>88</v>
      </c>
      <c r="E13" s="260" t="s">
        <v>135</v>
      </c>
      <c r="F13" s="259" t="s">
        <v>88</v>
      </c>
      <c r="G13" s="260" t="s">
        <v>135</v>
      </c>
      <c r="H13" s="69"/>
      <c r="I13" s="491"/>
      <c r="J13" s="69"/>
      <c r="K13" s="491"/>
    </row>
    <row r="14" spans="1:11" ht="20.25" customHeight="1" x14ac:dyDescent="0.2">
      <c r="A14" s="492"/>
      <c r="B14" s="257"/>
      <c r="C14" s="261" t="s">
        <v>136</v>
      </c>
      <c r="D14" s="257"/>
      <c r="E14" s="261" t="s">
        <v>136</v>
      </c>
      <c r="F14" s="257"/>
      <c r="G14" s="261" t="s">
        <v>136</v>
      </c>
      <c r="H14" s="168"/>
      <c r="I14" s="168"/>
      <c r="J14" s="168"/>
      <c r="K14" s="168"/>
    </row>
    <row r="15" spans="1:11" ht="6" customHeight="1" x14ac:dyDescent="0.2">
      <c r="A15" s="268"/>
      <c r="B15" s="265"/>
      <c r="C15" s="266"/>
      <c r="D15" s="265"/>
      <c r="E15" s="266"/>
      <c r="F15" s="265"/>
      <c r="G15" s="266"/>
      <c r="H15" s="168"/>
      <c r="I15" s="168"/>
      <c r="J15" s="168"/>
      <c r="K15" s="168"/>
    </row>
    <row r="16" spans="1:11" ht="9.75" customHeight="1" x14ac:dyDescent="0.2">
      <c r="A16" s="268"/>
      <c r="B16" s="267"/>
      <c r="C16" s="269"/>
      <c r="D16" s="267"/>
      <c r="E16" s="269"/>
      <c r="F16" s="267"/>
      <c r="G16" s="269"/>
      <c r="H16" s="168"/>
      <c r="I16" s="168"/>
      <c r="J16" s="168"/>
      <c r="K16" s="168"/>
    </row>
    <row r="17" spans="1:15" x14ac:dyDescent="0.2">
      <c r="A17" s="270" t="s">
        <v>86</v>
      </c>
      <c r="B17" s="267"/>
      <c r="C17" s="269"/>
      <c r="D17" s="267"/>
      <c r="E17" s="269"/>
      <c r="F17" s="267"/>
      <c r="G17" s="269"/>
      <c r="H17" s="168"/>
      <c r="I17" s="168"/>
      <c r="J17" s="168"/>
      <c r="K17" s="168"/>
    </row>
    <row r="18" spans="1:15" ht="12.75" customHeight="1" x14ac:dyDescent="0.2">
      <c r="A18" s="268"/>
      <c r="B18" s="267"/>
      <c r="C18" s="269"/>
      <c r="D18" s="267"/>
      <c r="E18" s="269"/>
      <c r="F18" s="267"/>
      <c r="G18" s="269"/>
      <c r="H18" s="168"/>
      <c r="I18" s="168"/>
      <c r="J18" s="168"/>
      <c r="K18" s="168"/>
    </row>
    <row r="19" spans="1:15" ht="30" customHeight="1" x14ac:dyDescent="0.2">
      <c r="A19" s="268" t="s">
        <v>137</v>
      </c>
      <c r="B19" s="274">
        <v>9597</v>
      </c>
      <c r="C19" s="493">
        <v>422</v>
      </c>
      <c r="D19" s="274">
        <v>9724</v>
      </c>
      <c r="E19" s="493">
        <v>378</v>
      </c>
      <c r="F19" s="494">
        <v>19321</v>
      </c>
      <c r="G19" s="493">
        <v>400</v>
      </c>
      <c r="H19" s="157"/>
      <c r="I19" s="157"/>
      <c r="J19" s="495"/>
      <c r="K19" s="495"/>
    </row>
    <row r="20" spans="1:15" ht="30" customHeight="1" x14ac:dyDescent="0.2">
      <c r="A20" s="268" t="s">
        <v>138</v>
      </c>
      <c r="B20" s="274">
        <v>9617</v>
      </c>
      <c r="C20" s="493">
        <v>424</v>
      </c>
      <c r="D20" s="274">
        <v>10124</v>
      </c>
      <c r="E20" s="493">
        <v>375</v>
      </c>
      <c r="F20" s="494">
        <v>19741</v>
      </c>
      <c r="G20" s="493">
        <v>399</v>
      </c>
      <c r="H20" s="157"/>
      <c r="I20" s="157"/>
      <c r="J20" s="495"/>
      <c r="K20" s="495"/>
      <c r="O20" s="103"/>
    </row>
    <row r="21" spans="1:15" ht="30" customHeight="1" x14ac:dyDescent="0.2">
      <c r="A21" s="268" t="s">
        <v>139</v>
      </c>
      <c r="B21" s="274">
        <v>8947</v>
      </c>
      <c r="C21" s="493">
        <v>425</v>
      </c>
      <c r="D21" s="274">
        <v>9522</v>
      </c>
      <c r="E21" s="493">
        <v>375</v>
      </c>
      <c r="F21" s="494">
        <v>18469</v>
      </c>
      <c r="G21" s="493">
        <v>399</v>
      </c>
      <c r="H21" s="157"/>
      <c r="I21" s="157"/>
      <c r="J21" s="495"/>
      <c r="K21" s="495"/>
    </row>
    <row r="22" spans="1:15" ht="30" customHeight="1" x14ac:dyDescent="0.2">
      <c r="A22" s="268" t="s">
        <v>140</v>
      </c>
      <c r="B22" s="274">
        <v>10016</v>
      </c>
      <c r="C22" s="493">
        <v>423</v>
      </c>
      <c r="D22" s="274">
        <v>10923</v>
      </c>
      <c r="E22" s="493">
        <v>374</v>
      </c>
      <c r="F22" s="494">
        <v>20939</v>
      </c>
      <c r="G22" s="493">
        <v>397</v>
      </c>
      <c r="H22" s="157"/>
      <c r="I22" s="157"/>
      <c r="J22" s="495"/>
      <c r="K22" s="495"/>
    </row>
    <row r="23" spans="1:15" ht="6" customHeight="1" x14ac:dyDescent="0.2">
      <c r="A23" s="268"/>
      <c r="B23" s="274"/>
      <c r="C23" s="493"/>
      <c r="D23" s="274"/>
      <c r="E23" s="493"/>
      <c r="F23" s="494"/>
      <c r="G23" s="493"/>
      <c r="H23" s="157"/>
      <c r="I23" s="157"/>
      <c r="J23" s="168"/>
      <c r="K23" s="168"/>
    </row>
    <row r="24" spans="1:15" s="280" customFormat="1" ht="27" customHeight="1" x14ac:dyDescent="0.2">
      <c r="A24" s="275" t="s">
        <v>141</v>
      </c>
      <c r="B24" s="278">
        <v>38177</v>
      </c>
      <c r="C24" s="496">
        <v>423</v>
      </c>
      <c r="D24" s="278">
        <v>40293</v>
      </c>
      <c r="E24" s="496">
        <v>376</v>
      </c>
      <c r="F24" s="278">
        <v>78470</v>
      </c>
      <c r="G24" s="496">
        <v>399</v>
      </c>
      <c r="H24" s="497"/>
      <c r="I24" s="497"/>
      <c r="J24" s="497"/>
      <c r="K24" s="497"/>
      <c r="L24" s="279"/>
      <c r="M24" s="279"/>
      <c r="N24" s="279"/>
      <c r="O24" s="279"/>
    </row>
    <row r="25" spans="1:15" ht="6" customHeight="1" x14ac:dyDescent="0.2">
      <c r="A25" s="268"/>
      <c r="B25" s="267"/>
      <c r="C25" s="269"/>
      <c r="D25" s="267"/>
      <c r="E25" s="269"/>
      <c r="F25" s="498"/>
      <c r="G25" s="269"/>
      <c r="H25" s="168"/>
      <c r="I25" s="168"/>
      <c r="J25" s="168"/>
      <c r="K25" s="168"/>
    </row>
    <row r="26" spans="1:15" ht="7.5" customHeight="1" x14ac:dyDescent="0.2">
      <c r="A26" s="268"/>
      <c r="B26" s="267"/>
      <c r="C26" s="269"/>
      <c r="D26" s="267"/>
      <c r="E26" s="269"/>
      <c r="F26" s="498"/>
      <c r="G26" s="269"/>
      <c r="H26" s="168"/>
      <c r="I26" s="168"/>
      <c r="J26" s="168"/>
      <c r="K26" s="168"/>
    </row>
    <row r="27" spans="1:15" ht="24" customHeight="1" x14ac:dyDescent="0.2">
      <c r="A27" s="270" t="s">
        <v>142</v>
      </c>
      <c r="B27" s="267"/>
      <c r="C27" s="269"/>
      <c r="D27" s="267"/>
      <c r="E27" s="269"/>
      <c r="F27" s="267"/>
      <c r="G27" s="269"/>
      <c r="H27" s="168"/>
      <c r="I27" s="168"/>
      <c r="J27" s="168"/>
      <c r="K27" s="168"/>
    </row>
    <row r="28" spans="1:15" ht="12.75" customHeight="1" x14ac:dyDescent="0.2">
      <c r="A28" s="268"/>
      <c r="B28" s="267"/>
      <c r="C28" s="269"/>
      <c r="D28" s="267"/>
      <c r="E28" s="269"/>
      <c r="F28" s="267"/>
      <c r="G28" s="269"/>
      <c r="H28" s="168"/>
      <c r="I28" s="168"/>
      <c r="J28" s="168"/>
      <c r="K28" s="168"/>
    </row>
    <row r="29" spans="1:15" ht="26.25" customHeight="1" x14ac:dyDescent="0.2">
      <c r="A29" s="268" t="s">
        <v>137</v>
      </c>
      <c r="B29" s="274">
        <v>3742</v>
      </c>
      <c r="C29" s="493">
        <v>434</v>
      </c>
      <c r="D29" s="274">
        <v>3638</v>
      </c>
      <c r="E29" s="493">
        <v>384</v>
      </c>
      <c r="F29" s="494">
        <v>7380</v>
      </c>
      <c r="G29" s="493">
        <v>409</v>
      </c>
      <c r="H29" s="157"/>
      <c r="I29" s="157"/>
      <c r="J29" s="495"/>
      <c r="K29" s="495"/>
      <c r="M29" s="499"/>
    </row>
    <row r="30" spans="1:15" ht="26.25" customHeight="1" x14ac:dyDescent="0.2">
      <c r="A30" s="268" t="s">
        <v>138</v>
      </c>
      <c r="B30" s="274">
        <v>1418</v>
      </c>
      <c r="C30" s="493">
        <v>417</v>
      </c>
      <c r="D30" s="274">
        <v>1534</v>
      </c>
      <c r="E30" s="493">
        <v>390</v>
      </c>
      <c r="F30" s="494">
        <v>2952</v>
      </c>
      <c r="G30" s="493">
        <v>403</v>
      </c>
      <c r="H30" s="157"/>
      <c r="I30" s="157"/>
      <c r="J30" s="495"/>
      <c r="K30" s="495"/>
      <c r="M30" s="499"/>
      <c r="O30" s="103"/>
    </row>
    <row r="31" spans="1:15" ht="30" customHeight="1" x14ac:dyDescent="0.2">
      <c r="A31" s="268" t="s">
        <v>139</v>
      </c>
      <c r="B31" s="500">
        <v>0</v>
      </c>
      <c r="C31" s="501">
        <v>0</v>
      </c>
      <c r="D31" s="500">
        <v>0</v>
      </c>
      <c r="E31" s="501">
        <v>0</v>
      </c>
      <c r="F31" s="502">
        <v>0</v>
      </c>
      <c r="G31" s="501">
        <v>0</v>
      </c>
      <c r="H31" s="157"/>
      <c r="I31" s="157"/>
      <c r="J31" s="495"/>
      <c r="K31" s="495"/>
    </row>
    <row r="32" spans="1:15" ht="26.25" customHeight="1" x14ac:dyDescent="0.2">
      <c r="A32" s="268" t="s">
        <v>140</v>
      </c>
      <c r="B32" s="500">
        <v>0</v>
      </c>
      <c r="C32" s="501">
        <v>0</v>
      </c>
      <c r="D32" s="500">
        <v>0</v>
      </c>
      <c r="E32" s="501">
        <v>0</v>
      </c>
      <c r="F32" s="502">
        <v>0</v>
      </c>
      <c r="G32" s="501">
        <v>0</v>
      </c>
      <c r="H32" s="157"/>
      <c r="I32" s="157"/>
      <c r="J32" s="495"/>
      <c r="K32" s="495"/>
    </row>
    <row r="33" spans="1:244" ht="10.5" customHeight="1" x14ac:dyDescent="0.2">
      <c r="A33" s="268"/>
      <c r="B33" s="274"/>
      <c r="C33" s="493"/>
      <c r="D33" s="274"/>
      <c r="E33" s="493"/>
      <c r="F33" s="494"/>
      <c r="G33" s="493"/>
      <c r="J33" s="168"/>
      <c r="K33" s="157"/>
    </row>
    <row r="34" spans="1:244" s="279" customFormat="1" ht="22.5" customHeight="1" x14ac:dyDescent="0.2">
      <c r="A34" s="282" t="s">
        <v>141</v>
      </c>
      <c r="B34" s="503">
        <v>5160</v>
      </c>
      <c r="C34" s="504">
        <v>429</v>
      </c>
      <c r="D34" s="505">
        <v>5172</v>
      </c>
      <c r="E34" s="504">
        <v>386</v>
      </c>
      <c r="F34" s="503">
        <v>10332</v>
      </c>
      <c r="G34" s="504">
        <v>407</v>
      </c>
      <c r="H34" s="497"/>
      <c r="I34" s="497"/>
      <c r="J34" s="497"/>
      <c r="K34" s="497"/>
    </row>
    <row r="35" spans="1:244" s="167" customFormat="1" ht="22.5" customHeight="1" x14ac:dyDescent="0.2">
      <c r="A35" s="38"/>
      <c r="B35" s="267"/>
      <c r="C35" s="267"/>
      <c r="D35" s="267"/>
      <c r="E35" s="267"/>
      <c r="F35" s="267"/>
      <c r="G35" s="267"/>
      <c r="H35" s="168"/>
      <c r="I35" s="168"/>
      <c r="J35" s="168"/>
      <c r="K35" s="16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</row>
    <row r="36" spans="1:244" ht="22.5" customHeight="1" x14ac:dyDescent="0.2">
      <c r="A36" s="284"/>
      <c r="B36" s="267"/>
      <c r="C36" s="267"/>
      <c r="D36" s="267"/>
      <c r="E36" s="267"/>
      <c r="F36" s="267"/>
      <c r="G36" s="267"/>
      <c r="H36" s="168"/>
      <c r="I36" s="168"/>
      <c r="J36" s="168"/>
      <c r="K36" s="168"/>
    </row>
    <row r="37" spans="1:244" ht="22.5" customHeight="1" x14ac:dyDescent="0.2">
      <c r="N37" s="103"/>
    </row>
    <row r="44" spans="1:244" ht="13.5" customHeight="1" x14ac:dyDescent="0.2"/>
    <row r="47" spans="1:244" x14ac:dyDescent="0.2">
      <c r="I47" s="133"/>
    </row>
    <row r="51" spans="1:9" x14ac:dyDescent="0.2">
      <c r="I51" s="133"/>
    </row>
    <row r="52" spans="1:9" x14ac:dyDescent="0.2">
      <c r="I52" s="133"/>
    </row>
    <row r="53" spans="1:9" x14ac:dyDescent="0.2">
      <c r="I53" s="133"/>
    </row>
    <row r="59" spans="1:9" x14ac:dyDescent="0.2">
      <c r="I59" s="133"/>
    </row>
    <row r="60" spans="1:9" x14ac:dyDescent="0.2">
      <c r="I60" s="133"/>
    </row>
    <row r="61" spans="1:9" x14ac:dyDescent="0.2">
      <c r="I61" s="133"/>
    </row>
    <row r="62" spans="1:9" x14ac:dyDescent="0.2">
      <c r="A62" s="286"/>
      <c r="B62" s="286"/>
      <c r="C62" s="286"/>
      <c r="D62" s="286"/>
      <c r="E62" s="286"/>
      <c r="I62" s="133"/>
    </row>
    <row r="63" spans="1:9" x14ac:dyDescent="0.2">
      <c r="I63" s="133"/>
    </row>
    <row r="64" spans="1:9" x14ac:dyDescent="0.2">
      <c r="I64" s="133"/>
    </row>
    <row r="65" spans="9:9" x14ac:dyDescent="0.2">
      <c r="I65" s="133"/>
    </row>
    <row r="70" spans="9:9" x14ac:dyDescent="0.2">
      <c r="I70" s="133"/>
    </row>
    <row r="71" spans="9:9" x14ac:dyDescent="0.2">
      <c r="I71" s="133"/>
    </row>
    <row r="72" spans="9:9" x14ac:dyDescent="0.2">
      <c r="I72" s="133"/>
    </row>
    <row r="73" spans="9:9" x14ac:dyDescent="0.2">
      <c r="I73" s="133"/>
    </row>
    <row r="74" spans="9:9" x14ac:dyDescent="0.2">
      <c r="I74" s="133"/>
    </row>
    <row r="75" spans="9:9" x14ac:dyDescent="0.2">
      <c r="I75" s="133"/>
    </row>
    <row r="76" spans="9:9" x14ac:dyDescent="0.2">
      <c r="I76" s="133"/>
    </row>
    <row r="81" spans="9:9" x14ac:dyDescent="0.2">
      <c r="I81" s="133"/>
    </row>
    <row r="82" spans="9:9" x14ac:dyDescent="0.2">
      <c r="I82" s="133"/>
    </row>
    <row r="83" spans="9:9" x14ac:dyDescent="0.2">
      <c r="I83" s="133"/>
    </row>
    <row r="84" spans="9:9" x14ac:dyDescent="0.2">
      <c r="I84" s="133"/>
    </row>
    <row r="85" spans="9:9" x14ac:dyDescent="0.2">
      <c r="I85" s="133"/>
    </row>
    <row r="86" spans="9:9" x14ac:dyDescent="0.2">
      <c r="I86" s="133"/>
    </row>
    <row r="87" spans="9:9" x14ac:dyDescent="0.2">
      <c r="I87" s="133"/>
    </row>
    <row r="93" spans="9:9" x14ac:dyDescent="0.2">
      <c r="I93" s="133"/>
    </row>
    <row r="94" spans="9:9" x14ac:dyDescent="0.2">
      <c r="I94" s="133"/>
    </row>
    <row r="95" spans="9:9" x14ac:dyDescent="0.2">
      <c r="I95" s="133"/>
    </row>
    <row r="96" spans="9:9" x14ac:dyDescent="0.2">
      <c r="I96" s="133"/>
    </row>
    <row r="97" spans="9:9" x14ac:dyDescent="0.2">
      <c r="I97" s="133"/>
    </row>
    <row r="98" spans="9:9" x14ac:dyDescent="0.2">
      <c r="I98" s="133"/>
    </row>
    <row r="99" spans="9:9" x14ac:dyDescent="0.2">
      <c r="I99" s="133"/>
    </row>
    <row r="105" spans="9:9" x14ac:dyDescent="0.2">
      <c r="I105" s="133"/>
    </row>
    <row r="106" spans="9:9" x14ac:dyDescent="0.2">
      <c r="I106" s="133"/>
    </row>
    <row r="107" spans="9:9" x14ac:dyDescent="0.2">
      <c r="I107" s="133"/>
    </row>
    <row r="108" spans="9:9" x14ac:dyDescent="0.2">
      <c r="I108" s="133"/>
    </row>
    <row r="109" spans="9:9" x14ac:dyDescent="0.2">
      <c r="I109" s="133"/>
    </row>
    <row r="110" spans="9:9" x14ac:dyDescent="0.2">
      <c r="I110" s="133"/>
    </row>
    <row r="111" spans="9:9" x14ac:dyDescent="0.2">
      <c r="I111" s="133"/>
    </row>
  </sheetData>
  <mergeCells count="8">
    <mergeCell ref="B1:G1"/>
    <mergeCell ref="B3:G3"/>
    <mergeCell ref="B5:G5"/>
    <mergeCell ref="B7:G7"/>
    <mergeCell ref="A9:A13"/>
    <mergeCell ref="B10:C10"/>
    <mergeCell ref="D10:E10"/>
    <mergeCell ref="F10:G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50"/>
  <sheetViews>
    <sheetView showGridLines="0" view="pageBreakPreview" zoomScale="70" zoomScaleNormal="100" zoomScaleSheetLayoutView="70" workbookViewId="0">
      <selection activeCell="B42" sqref="B42"/>
    </sheetView>
  </sheetViews>
  <sheetFormatPr defaultRowHeight="14.25" x14ac:dyDescent="0.2"/>
  <cols>
    <col min="1" max="1" width="30" style="39" customWidth="1"/>
    <col min="2" max="2" width="27.42578125" style="39" customWidth="1"/>
    <col min="3" max="3" width="26" style="39" customWidth="1"/>
    <col min="4" max="4" width="24.42578125" style="39" customWidth="1"/>
    <col min="5" max="5" width="25.5703125" style="39" customWidth="1"/>
    <col min="6" max="6" width="12" style="38" customWidth="1"/>
    <col min="7" max="7" width="2.85546875" style="39" customWidth="1"/>
    <col min="8" max="8" width="44.7109375" style="39" customWidth="1"/>
    <col min="9" max="9" width="18.28515625" style="39" customWidth="1"/>
    <col min="10" max="10" width="20.42578125" style="39" customWidth="1"/>
    <col min="11" max="11" width="19.7109375" style="39" customWidth="1"/>
    <col min="12" max="12" width="21.5703125" style="39" customWidth="1"/>
    <col min="13" max="13" width="17.28515625" style="39" customWidth="1"/>
    <col min="14" max="18" width="9.140625" style="39"/>
    <col min="19" max="19" width="10.140625" style="39" bestFit="1" customWidth="1"/>
    <col min="20" max="23" width="9.140625" style="39"/>
    <col min="24" max="24" width="10.5703125" style="39" bestFit="1" customWidth="1"/>
    <col min="25" max="16384" width="9.140625" style="39"/>
  </cols>
  <sheetData>
    <row r="1" spans="1:27" ht="18" x14ac:dyDescent="0.25">
      <c r="A1" s="37" t="s">
        <v>78</v>
      </c>
      <c r="B1" s="518" t="s">
        <v>79</v>
      </c>
      <c r="C1" s="518"/>
      <c r="D1" s="518"/>
      <c r="E1" s="518"/>
      <c r="H1" s="40"/>
      <c r="I1" s="41"/>
      <c r="J1" s="42"/>
      <c r="K1" s="42"/>
      <c r="L1" s="43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</row>
    <row r="2" spans="1:27" ht="6" customHeight="1" x14ac:dyDescent="0.25">
      <c r="A2" s="46"/>
      <c r="B2" s="47"/>
      <c r="C2" s="48"/>
      <c r="D2" s="48"/>
      <c r="E2" s="48"/>
      <c r="H2" s="49"/>
      <c r="I2" s="50"/>
      <c r="J2" s="43"/>
      <c r="K2" s="43"/>
      <c r="L2" s="43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45"/>
    </row>
    <row r="3" spans="1:27" ht="27" customHeight="1" x14ac:dyDescent="0.2">
      <c r="B3" s="519" t="s">
        <v>80</v>
      </c>
      <c r="C3" s="519"/>
      <c r="D3" s="519"/>
      <c r="E3" s="519"/>
      <c r="H3" s="520" t="s">
        <v>81</v>
      </c>
      <c r="I3" s="520"/>
      <c r="J3" s="520"/>
      <c r="K3" s="520"/>
      <c r="L3" s="520"/>
      <c r="M3" s="520"/>
      <c r="N3" s="51"/>
      <c r="O3" s="51"/>
      <c r="P3" s="51"/>
      <c r="Q3" s="51"/>
      <c r="R3" s="51"/>
      <c r="S3" s="51"/>
      <c r="T3" s="51"/>
      <c r="U3" s="51"/>
      <c r="V3" s="51"/>
      <c r="W3" s="45"/>
      <c r="X3" s="45"/>
      <c r="Y3" s="45"/>
      <c r="Z3" s="45"/>
    </row>
    <row r="4" spans="1:27" ht="9.6" customHeight="1" x14ac:dyDescent="0.25">
      <c r="A4" s="46"/>
      <c r="B4" s="47"/>
      <c r="C4" s="48"/>
      <c r="D4" s="48"/>
      <c r="E4" s="48"/>
      <c r="H4" s="520"/>
      <c r="I4" s="520"/>
      <c r="J4" s="520"/>
      <c r="K4" s="520"/>
      <c r="L4" s="520"/>
      <c r="M4" s="520"/>
      <c r="N4" s="44"/>
      <c r="O4" s="44"/>
      <c r="P4" s="44"/>
      <c r="Q4" s="44"/>
      <c r="R4" s="44"/>
      <c r="S4" s="44"/>
      <c r="T4" s="44"/>
      <c r="U4" s="44"/>
      <c r="V4" s="44"/>
      <c r="W4" s="45"/>
      <c r="X4" s="45"/>
      <c r="Y4" s="45"/>
      <c r="Z4" s="45"/>
    </row>
    <row r="5" spans="1:27" ht="18" x14ac:dyDescent="0.25">
      <c r="A5" s="52"/>
      <c r="B5" s="507" t="str">
        <f>+[1]Copertina!D25</f>
        <v>Rilevazione al 2/7/2018</v>
      </c>
      <c r="C5" s="507"/>
      <c r="D5" s="507"/>
      <c r="E5" s="507"/>
      <c r="I5" s="53"/>
      <c r="J5" s="53"/>
      <c r="K5" s="54" t="s">
        <v>82</v>
      </c>
      <c r="L5" s="55" t="str">
        <f>+D10</f>
        <v>GENNAIO-GIUGNO 2018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5"/>
      <c r="Y5" s="45"/>
      <c r="Z5" s="45"/>
    </row>
    <row r="6" spans="1:27" ht="6.75" customHeight="1" x14ac:dyDescent="0.25">
      <c r="B6" s="48"/>
      <c r="C6" s="56"/>
      <c r="D6" s="57"/>
      <c r="E6" s="56"/>
      <c r="H6" s="58"/>
      <c r="I6" s="47"/>
      <c r="J6" s="48"/>
      <c r="K6" s="48"/>
      <c r="L6" s="48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45"/>
      <c r="Y6" s="45"/>
      <c r="Z6" s="45"/>
    </row>
    <row r="7" spans="1:27" ht="15" customHeight="1" x14ac:dyDescent="0.25">
      <c r="B7" s="521" t="s">
        <v>83</v>
      </c>
      <c r="C7" s="521"/>
      <c r="D7" s="521"/>
      <c r="E7" s="521"/>
      <c r="F7" s="59"/>
      <c r="H7" s="507" t="str">
        <f>+B5</f>
        <v>Rilevazione al 2/7/2018</v>
      </c>
      <c r="I7" s="507"/>
      <c r="J7" s="507"/>
      <c r="K7" s="507"/>
      <c r="L7" s="507"/>
      <c r="M7" s="507"/>
      <c r="N7" s="44"/>
      <c r="O7" s="44"/>
      <c r="P7" s="44"/>
      <c r="Q7" s="44"/>
      <c r="R7" s="44"/>
      <c r="S7" s="44"/>
      <c r="T7" s="44"/>
      <c r="U7" s="44"/>
      <c r="V7" s="44"/>
      <c r="W7" s="45"/>
      <c r="X7" s="45"/>
      <c r="Y7" s="45"/>
      <c r="Z7" s="45"/>
    </row>
    <row r="8" spans="1:27" ht="5.25" customHeight="1" x14ac:dyDescent="0.2">
      <c r="A8" s="38"/>
      <c r="B8" s="60"/>
      <c r="C8" s="60"/>
      <c r="D8" s="60"/>
      <c r="E8" s="6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7" ht="29.25" customHeight="1" x14ac:dyDescent="0.25">
      <c r="A9" s="61"/>
      <c r="B9" s="62"/>
      <c r="C9" s="63" t="s">
        <v>84</v>
      </c>
      <c r="D9" s="64"/>
      <c r="E9" s="65"/>
      <c r="H9" s="66"/>
      <c r="I9" s="67"/>
      <c r="J9" s="41"/>
      <c r="K9" s="68"/>
      <c r="L9" s="69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7" ht="30.75" customHeight="1" x14ac:dyDescent="0.25">
      <c r="A10" s="70" t="s">
        <v>85</v>
      </c>
      <c r="B10" s="511" t="s">
        <v>86</v>
      </c>
      <c r="C10" s="512"/>
      <c r="D10" s="511" t="s">
        <v>243</v>
      </c>
      <c r="E10" s="512"/>
      <c r="H10" s="71"/>
      <c r="I10" s="513"/>
      <c r="J10" s="513"/>
      <c r="K10" s="513"/>
      <c r="L10" s="513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7" ht="3" customHeight="1" x14ac:dyDescent="0.25">
      <c r="A11" s="72"/>
      <c r="B11" s="73"/>
      <c r="C11" s="73"/>
      <c r="D11" s="74"/>
      <c r="E11" s="75"/>
      <c r="H11" s="76"/>
      <c r="I11" s="77"/>
      <c r="J11" s="77"/>
      <c r="K11" s="78"/>
      <c r="L11" s="77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7" ht="18.75" customHeight="1" x14ac:dyDescent="0.25">
      <c r="A12" s="79" t="s">
        <v>87</v>
      </c>
      <c r="B12" s="80" t="s">
        <v>88</v>
      </c>
      <c r="C12" s="80" t="s">
        <v>89</v>
      </c>
      <c r="D12" s="80" t="s">
        <v>88</v>
      </c>
      <c r="E12" s="81" t="s">
        <v>89</v>
      </c>
      <c r="H12" s="82"/>
      <c r="I12" s="77"/>
      <c r="J12" s="77"/>
      <c r="K12" s="77"/>
      <c r="L12" s="77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6" customHeight="1" x14ac:dyDescent="0.25">
      <c r="A13" s="83"/>
      <c r="B13" s="84"/>
      <c r="C13" s="85"/>
      <c r="D13" s="85"/>
      <c r="E13" s="86"/>
      <c r="H13" s="44"/>
      <c r="I13" s="87"/>
      <c r="J13" s="77"/>
      <c r="K13" s="77"/>
      <c r="L13" s="77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7" ht="8.25" customHeight="1" x14ac:dyDescent="0.25">
      <c r="A14" s="88"/>
      <c r="B14" s="89"/>
      <c r="C14" s="90"/>
      <c r="D14" s="89"/>
      <c r="E14" s="91"/>
      <c r="H14" s="92"/>
      <c r="I14" s="77"/>
      <c r="J14" s="77"/>
      <c r="K14" s="77"/>
      <c r="L14" s="77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7" ht="21" customHeight="1" x14ac:dyDescent="0.25">
      <c r="A15" s="93" t="s">
        <v>90</v>
      </c>
      <c r="B15" s="94"/>
      <c r="C15" s="95"/>
      <c r="D15" s="94"/>
      <c r="E15" s="96"/>
      <c r="H15" s="97"/>
      <c r="I15" s="98"/>
      <c r="J15" s="98"/>
      <c r="K15" s="98"/>
      <c r="L15" s="98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7" ht="18" customHeight="1" x14ac:dyDescent="0.25">
      <c r="A16" s="99" t="s">
        <v>91</v>
      </c>
      <c r="B16" s="100">
        <f>+trimFPLD_tot!B$24</f>
        <v>55919</v>
      </c>
      <c r="C16" s="101">
        <f>+trimFPLD_tot!C$24</f>
        <v>1057</v>
      </c>
      <c r="D16" s="100">
        <f>+trimFPLD_tot!B$34</f>
        <v>18624</v>
      </c>
      <c r="E16" s="102">
        <f>+trimFPLD_tot!C$34</f>
        <v>1191</v>
      </c>
      <c r="F16" s="103"/>
      <c r="G16" s="103"/>
      <c r="H16" s="104"/>
      <c r="I16" s="105"/>
      <c r="J16" s="105"/>
      <c r="K16" s="105"/>
      <c r="L16" s="10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106"/>
      <c r="Z16" s="45"/>
      <c r="AA16" s="107"/>
    </row>
    <row r="17" spans="1:27" ht="18" customHeight="1" x14ac:dyDescent="0.25">
      <c r="A17" s="99" t="s">
        <v>92</v>
      </c>
      <c r="B17" s="100">
        <f>+trimFPLD_tot!D$24</f>
        <v>95775</v>
      </c>
      <c r="C17" s="101">
        <f>+trimFPLD_tot!E$24</f>
        <v>2251</v>
      </c>
      <c r="D17" s="100">
        <f>+trimFPLD_tot!D$34</f>
        <v>41167</v>
      </c>
      <c r="E17" s="102">
        <f>+trimFPLD_tot!E$34</f>
        <v>2274</v>
      </c>
      <c r="F17" s="103"/>
      <c r="G17" s="103"/>
      <c r="H17" s="104"/>
      <c r="I17" s="105"/>
      <c r="J17" s="105"/>
      <c r="K17" s="105"/>
      <c r="L17" s="105"/>
      <c r="M17" s="45"/>
      <c r="N17" s="45"/>
      <c r="O17" s="45"/>
      <c r="P17" s="45"/>
      <c r="Q17" s="45"/>
      <c r="R17" s="45"/>
      <c r="S17" s="45"/>
      <c r="T17" s="45"/>
      <c r="U17" s="45"/>
      <c r="V17" s="45"/>
      <c r="AA17" s="107"/>
    </row>
    <row r="18" spans="1:27" ht="18" customHeight="1" x14ac:dyDescent="0.25">
      <c r="A18" s="99" t="s">
        <v>93</v>
      </c>
      <c r="B18" s="100">
        <f>+trimFPLD_tot!F$24</f>
        <v>33614</v>
      </c>
      <c r="C18" s="101">
        <f>+trimFPLD_tot!G$24</f>
        <v>780</v>
      </c>
      <c r="D18" s="100">
        <f>+trimFPLD_tot!F$34</f>
        <v>13272</v>
      </c>
      <c r="E18" s="102">
        <f>+trimFPLD_tot!G$34</f>
        <v>791</v>
      </c>
      <c r="F18" s="103"/>
      <c r="G18" s="103"/>
      <c r="H18" s="104"/>
      <c r="I18" s="105"/>
      <c r="J18" s="105"/>
      <c r="K18" s="105"/>
      <c r="L18" s="10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106"/>
      <c r="Z18" s="45"/>
      <c r="AA18" s="107"/>
    </row>
    <row r="19" spans="1:27" ht="18" customHeight="1" x14ac:dyDescent="0.25">
      <c r="A19" s="99" t="s">
        <v>94</v>
      </c>
      <c r="B19" s="100">
        <f>+trimFPLD_tot!H$24</f>
        <v>123753</v>
      </c>
      <c r="C19" s="101">
        <f>+trimFPLD_tot!I$24</f>
        <v>742</v>
      </c>
      <c r="D19" s="100">
        <f>+trimFPLD_tot!H$34</f>
        <v>55299</v>
      </c>
      <c r="E19" s="102">
        <f>+trimFPLD_tot!I$34</f>
        <v>770</v>
      </c>
      <c r="F19" s="103"/>
      <c r="G19" s="103"/>
      <c r="H19" s="108"/>
      <c r="I19" s="109"/>
      <c r="J19" s="109"/>
      <c r="K19" s="109"/>
      <c r="L19" s="109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106"/>
      <c r="Z19" s="45"/>
      <c r="AA19" s="107"/>
    </row>
    <row r="20" spans="1:27" ht="18" customHeight="1" x14ac:dyDescent="0.25">
      <c r="A20" s="110" t="s">
        <v>95</v>
      </c>
      <c r="B20" s="111">
        <f>SUM(B16:B19)</f>
        <v>309061</v>
      </c>
      <c r="C20" s="112">
        <f>+trimFPLD_tot!K24</f>
        <v>1271</v>
      </c>
      <c r="D20" s="111">
        <f>SUM(D16:D19)</f>
        <v>128362</v>
      </c>
      <c r="E20" s="113">
        <f>+trimFPLD_tot!K34</f>
        <v>1315</v>
      </c>
      <c r="F20" s="103"/>
      <c r="G20" s="103"/>
      <c r="H20" s="44"/>
      <c r="I20" s="44"/>
      <c r="J20" s="44"/>
      <c r="K20" s="44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114"/>
      <c r="Y20" s="106"/>
      <c r="Z20" s="45"/>
      <c r="AA20" s="107"/>
    </row>
    <row r="21" spans="1:27" ht="21" customHeight="1" x14ac:dyDescent="0.25">
      <c r="A21" s="93" t="s">
        <v>36</v>
      </c>
      <c r="B21" s="100"/>
      <c r="C21" s="101"/>
      <c r="D21" s="100"/>
      <c r="E21" s="102"/>
      <c r="H21" s="44"/>
      <c r="I21" s="44"/>
      <c r="J21" s="44"/>
      <c r="K21" s="44"/>
      <c r="L21" s="44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7" ht="18" customHeight="1" x14ac:dyDescent="0.25">
      <c r="A22" s="99" t="s">
        <v>96</v>
      </c>
      <c r="B22" s="100">
        <f>+trimCDCM!B$24</f>
        <v>4615</v>
      </c>
      <c r="C22" s="101">
        <f>+trimCDCM!C$24</f>
        <v>578</v>
      </c>
      <c r="D22" s="100">
        <f>+trimCDCM!B$34</f>
        <v>1706</v>
      </c>
      <c r="E22" s="102">
        <f>+trimCDCM!C$34</f>
        <v>617</v>
      </c>
      <c r="F22" s="103"/>
      <c r="G22" s="103"/>
      <c r="H22" s="104"/>
      <c r="I22" s="105"/>
      <c r="J22" s="105"/>
      <c r="K22" s="105"/>
      <c r="L22" s="10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106"/>
      <c r="Z22" s="45"/>
      <c r="AA22" s="107"/>
    </row>
    <row r="23" spans="1:27" ht="18" customHeight="1" x14ac:dyDescent="0.25">
      <c r="A23" s="99" t="s">
        <v>92</v>
      </c>
      <c r="B23" s="100">
        <f>+trimCDCM!D$24</f>
        <v>10561</v>
      </c>
      <c r="C23" s="101">
        <f>+trimCDCM!E$24</f>
        <v>1088</v>
      </c>
      <c r="D23" s="100">
        <f>+trimCDCM!D$34</f>
        <v>2905</v>
      </c>
      <c r="E23" s="102">
        <f>+trimCDCM!E$34</f>
        <v>1322</v>
      </c>
      <c r="F23" s="103"/>
      <c r="G23" s="103"/>
      <c r="H23" s="104"/>
      <c r="I23" s="105"/>
      <c r="J23" s="105"/>
      <c r="K23" s="105"/>
      <c r="L23" s="105"/>
      <c r="M23" s="45"/>
      <c r="N23" s="45"/>
      <c r="O23" s="45"/>
      <c r="P23" s="45"/>
      <c r="Q23" s="45"/>
      <c r="R23" s="45"/>
      <c r="S23" s="45"/>
      <c r="T23" s="45"/>
      <c r="U23" s="45"/>
      <c r="V23" s="45"/>
      <c r="AA23" s="107"/>
    </row>
    <row r="24" spans="1:27" ht="18" customHeight="1" x14ac:dyDescent="0.25">
      <c r="A24" s="99" t="s">
        <v>93</v>
      </c>
      <c r="B24" s="100">
        <f>+trimCDCM!F$24</f>
        <v>1640</v>
      </c>
      <c r="C24" s="101">
        <f>+trimCDCM!G$24</f>
        <v>594</v>
      </c>
      <c r="D24" s="100">
        <f>+trimCDCM!F$34</f>
        <v>607</v>
      </c>
      <c r="E24" s="102">
        <f>+trimCDCM!G$34</f>
        <v>584</v>
      </c>
      <c r="F24" s="103"/>
      <c r="G24" s="103"/>
      <c r="H24" s="104"/>
      <c r="I24" s="105"/>
      <c r="J24" s="105"/>
      <c r="K24" s="105"/>
      <c r="L24" s="10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106"/>
      <c r="Z24" s="45"/>
      <c r="AA24" s="107"/>
    </row>
    <row r="25" spans="1:27" ht="18" customHeight="1" x14ac:dyDescent="0.25">
      <c r="A25" s="99" t="s">
        <v>94</v>
      </c>
      <c r="B25" s="100">
        <f>+trimCDCM!H$24</f>
        <v>18829</v>
      </c>
      <c r="C25" s="101">
        <f>+trimCDCM!I$24</f>
        <v>453</v>
      </c>
      <c r="D25" s="100">
        <f>+trimCDCM!H$34</f>
        <v>8629</v>
      </c>
      <c r="E25" s="102">
        <f>+trimCDCM!I$34</f>
        <v>461</v>
      </c>
      <c r="F25" s="103"/>
      <c r="G25" s="103"/>
      <c r="H25" s="108"/>
      <c r="I25" s="109"/>
      <c r="J25" s="109"/>
      <c r="K25" s="109"/>
      <c r="L25" s="109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106"/>
      <c r="Z25" s="45"/>
      <c r="AA25" s="107"/>
    </row>
    <row r="26" spans="1:27" ht="18" customHeight="1" x14ac:dyDescent="0.25">
      <c r="A26" s="110" t="s">
        <v>95</v>
      </c>
      <c r="B26" s="111">
        <f>SUM(B22:B25)</f>
        <v>35645</v>
      </c>
      <c r="C26" s="112">
        <f>+trimCDCM!K24</f>
        <v>663</v>
      </c>
      <c r="D26" s="111">
        <f>SUM(D22:D25)</f>
        <v>13847</v>
      </c>
      <c r="E26" s="113">
        <f>+trimCDCM!K34</f>
        <v>666</v>
      </c>
      <c r="F26" s="103"/>
      <c r="G26" s="103"/>
      <c r="H26" s="44"/>
      <c r="I26" s="44"/>
      <c r="J26" s="44"/>
      <c r="K26" s="44"/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114"/>
      <c r="Y26" s="106"/>
      <c r="Z26" s="45"/>
      <c r="AA26" s="107"/>
    </row>
    <row r="27" spans="1:27" ht="25.5" customHeight="1" x14ac:dyDescent="0.25">
      <c r="A27" s="93" t="s">
        <v>97</v>
      </c>
      <c r="B27" s="100"/>
      <c r="C27" s="101"/>
      <c r="D27" s="100"/>
      <c r="E27" s="102"/>
      <c r="F27" s="103"/>
      <c r="G27" s="60"/>
      <c r="H27" s="44"/>
      <c r="I27" s="44"/>
      <c r="J27" s="44"/>
      <c r="K27" s="44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7" ht="18" customHeight="1" x14ac:dyDescent="0.25">
      <c r="A28" s="99" t="s">
        <v>96</v>
      </c>
      <c r="B28" s="100">
        <f>+trimart!B$24</f>
        <v>15871</v>
      </c>
      <c r="C28" s="101">
        <f>+trimart!C$24</f>
        <v>837</v>
      </c>
      <c r="D28" s="100">
        <f>+trimart!B$34</f>
        <v>6781</v>
      </c>
      <c r="E28" s="102">
        <f>+trimart!C$34</f>
        <v>928</v>
      </c>
      <c r="F28" s="103"/>
      <c r="G28" s="103"/>
      <c r="H28" s="104"/>
      <c r="I28" s="105"/>
      <c r="J28" s="105"/>
      <c r="K28" s="105"/>
      <c r="L28" s="10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106"/>
      <c r="Z28" s="45"/>
      <c r="AA28" s="107"/>
    </row>
    <row r="29" spans="1:27" ht="18" customHeight="1" x14ac:dyDescent="0.25">
      <c r="A29" s="99" t="s">
        <v>92</v>
      </c>
      <c r="B29" s="100">
        <f>+trimart!D$24</f>
        <v>28402</v>
      </c>
      <c r="C29" s="101">
        <f>+trimart!E$24</f>
        <v>1552</v>
      </c>
      <c r="D29" s="100">
        <f>+trimart!D$34</f>
        <v>11697</v>
      </c>
      <c r="E29" s="102">
        <f>+trimart!E$34</f>
        <v>1586</v>
      </c>
      <c r="F29" s="103"/>
      <c r="G29" s="103"/>
      <c r="H29" s="104"/>
      <c r="I29" s="105"/>
      <c r="J29" s="105"/>
      <c r="K29" s="105"/>
      <c r="L29" s="105"/>
      <c r="M29" s="45"/>
      <c r="N29" s="45"/>
      <c r="O29" s="45"/>
      <c r="P29" s="45"/>
      <c r="Q29" s="45"/>
      <c r="R29" s="45"/>
      <c r="S29" s="45"/>
      <c r="T29" s="45"/>
      <c r="U29" s="45"/>
      <c r="V29" s="45"/>
      <c r="AA29" s="107"/>
    </row>
    <row r="30" spans="1:27" ht="18" customHeight="1" x14ac:dyDescent="0.25">
      <c r="A30" s="99" t="s">
        <v>93</v>
      </c>
      <c r="B30" s="100">
        <f>+trimart!F$24</f>
        <v>6443</v>
      </c>
      <c r="C30" s="101">
        <f>+trimart!G$24</f>
        <v>742</v>
      </c>
      <c r="D30" s="100">
        <f>+trimart!F$34</f>
        <v>2626</v>
      </c>
      <c r="E30" s="102">
        <f>+trimart!G$34</f>
        <v>748</v>
      </c>
      <c r="F30" s="103"/>
      <c r="G30" s="103"/>
      <c r="H30" s="104"/>
      <c r="I30" s="105"/>
      <c r="J30" s="105"/>
      <c r="K30" s="105"/>
      <c r="L30" s="10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106"/>
      <c r="Z30" s="45"/>
      <c r="AA30" s="107"/>
    </row>
    <row r="31" spans="1:27" ht="18" customHeight="1" x14ac:dyDescent="0.25">
      <c r="A31" s="99" t="s">
        <v>94</v>
      </c>
      <c r="B31" s="100">
        <f>+trimart!H$24</f>
        <v>26060</v>
      </c>
      <c r="C31" s="101">
        <f>+trimart!I$24</f>
        <v>582</v>
      </c>
      <c r="D31" s="100">
        <f>+trimart!H$34</f>
        <v>12123</v>
      </c>
      <c r="E31" s="102">
        <f>+trimart!I$34</f>
        <v>598</v>
      </c>
      <c r="F31" s="103"/>
      <c r="G31" s="103"/>
      <c r="H31" s="108"/>
      <c r="I31" s="109"/>
      <c r="J31" s="109"/>
      <c r="K31" s="109"/>
      <c r="L31" s="109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106"/>
      <c r="Z31" s="45"/>
      <c r="AA31" s="107"/>
    </row>
    <row r="32" spans="1:27" ht="18" customHeight="1" x14ac:dyDescent="0.25">
      <c r="A32" s="110" t="s">
        <v>95</v>
      </c>
      <c r="B32" s="111">
        <f>SUM(B28:B31)</f>
        <v>76776</v>
      </c>
      <c r="C32" s="112">
        <f>+trimart!K24</f>
        <v>1007</v>
      </c>
      <c r="D32" s="111">
        <f>SUM(D28:D31)</f>
        <v>33227</v>
      </c>
      <c r="E32" s="113">
        <f>+trimart!K34</f>
        <v>1025</v>
      </c>
      <c r="F32" s="103"/>
      <c r="G32" s="103"/>
      <c r="H32" s="44"/>
      <c r="I32" s="44"/>
      <c r="J32" s="44"/>
      <c r="K32" s="44"/>
      <c r="L32" s="44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114"/>
      <c r="Y32" s="106"/>
      <c r="Z32" s="45"/>
      <c r="AA32" s="107"/>
    </row>
    <row r="33" spans="1:31" ht="24.75" customHeight="1" x14ac:dyDescent="0.25">
      <c r="A33" s="93" t="s">
        <v>98</v>
      </c>
      <c r="B33" s="115"/>
      <c r="C33" s="116"/>
      <c r="D33" s="115"/>
      <c r="E33" s="117"/>
      <c r="H33" s="108"/>
      <c r="I33" s="109"/>
      <c r="J33" s="109"/>
      <c r="K33" s="109"/>
      <c r="L33" s="109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31" ht="18" customHeight="1" x14ac:dyDescent="0.25">
      <c r="A34" s="99" t="s">
        <v>96</v>
      </c>
      <c r="B34" s="100">
        <f>+trimcomm!B$24</f>
        <v>17057</v>
      </c>
      <c r="C34" s="101">
        <f>+trimcomm!C$24</f>
        <v>921</v>
      </c>
      <c r="D34" s="100">
        <f>+trimcomm!B$34</f>
        <v>7143</v>
      </c>
      <c r="E34" s="102">
        <f>+trimcomm!C$34</f>
        <v>1031</v>
      </c>
      <c r="F34" s="103"/>
      <c r="G34" s="103"/>
      <c r="H34" s="104"/>
      <c r="I34" s="105"/>
      <c r="J34" s="105"/>
      <c r="K34" s="105"/>
      <c r="L34" s="10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106"/>
      <c r="Z34" s="45"/>
      <c r="AA34" s="107"/>
    </row>
    <row r="35" spans="1:31" ht="18" customHeight="1" x14ac:dyDescent="0.25">
      <c r="A35" s="99" t="s">
        <v>92</v>
      </c>
      <c r="B35" s="100">
        <f>+trimcomm!D$24</f>
        <v>18803</v>
      </c>
      <c r="C35" s="101">
        <f>+trimcomm!E$24</f>
        <v>1617</v>
      </c>
      <c r="D35" s="100">
        <f>+trimcomm!D$34</f>
        <v>7561</v>
      </c>
      <c r="E35" s="102">
        <f>+trimcomm!E$34</f>
        <v>1697</v>
      </c>
      <c r="F35" s="103"/>
      <c r="G35" s="103"/>
      <c r="H35" s="104"/>
      <c r="I35" s="105"/>
      <c r="J35" s="105"/>
      <c r="K35" s="105"/>
      <c r="L35" s="105"/>
      <c r="M35" s="45"/>
      <c r="N35" s="45"/>
      <c r="O35" s="45"/>
      <c r="P35" s="45"/>
      <c r="Q35" s="45"/>
      <c r="R35" s="45"/>
      <c r="S35" s="45"/>
      <c r="T35" s="45"/>
      <c r="U35" s="45"/>
      <c r="V35" s="45"/>
      <c r="AA35" s="107"/>
    </row>
    <row r="36" spans="1:31" ht="18" customHeight="1" x14ac:dyDescent="0.25">
      <c r="A36" s="99" t="s">
        <v>93</v>
      </c>
      <c r="B36" s="100">
        <f>+trimcomm!F$24</f>
        <v>5857</v>
      </c>
      <c r="C36" s="101">
        <f>+trimcomm!G$24</f>
        <v>685</v>
      </c>
      <c r="D36" s="100">
        <f>+trimcomm!F$34</f>
        <v>2231</v>
      </c>
      <c r="E36" s="102">
        <f>+trimcomm!G$34</f>
        <v>683</v>
      </c>
      <c r="F36" s="103"/>
      <c r="G36" s="103"/>
      <c r="H36" s="104"/>
      <c r="I36" s="105"/>
      <c r="J36" s="105"/>
      <c r="K36" s="105"/>
      <c r="L36" s="10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106"/>
      <c r="Z36" s="45"/>
      <c r="AA36" s="107"/>
    </row>
    <row r="37" spans="1:31" ht="18" customHeight="1" x14ac:dyDescent="0.25">
      <c r="A37" s="99" t="s">
        <v>94</v>
      </c>
      <c r="B37" s="100">
        <f>+trimcomm!H$24</f>
        <v>19288</v>
      </c>
      <c r="C37" s="101">
        <f>+trimcomm!I$24</f>
        <v>545</v>
      </c>
      <c r="D37" s="100">
        <f>+trimcomm!H$34</f>
        <v>9165</v>
      </c>
      <c r="E37" s="102">
        <f>+trimcomm!I$34</f>
        <v>562</v>
      </c>
      <c r="F37" s="103"/>
      <c r="G37" s="103"/>
      <c r="H37" s="108"/>
      <c r="I37" s="109"/>
      <c r="J37" s="109"/>
      <c r="K37" s="109"/>
      <c r="L37" s="109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106"/>
      <c r="Z37" s="45"/>
      <c r="AA37" s="107"/>
    </row>
    <row r="38" spans="1:31" ht="18" customHeight="1" x14ac:dyDescent="0.25">
      <c r="A38" s="110" t="s">
        <v>95</v>
      </c>
      <c r="B38" s="111">
        <f>SUM(B34:B37)</f>
        <v>61005</v>
      </c>
      <c r="C38" s="112">
        <f>+trimcomm!K24</f>
        <v>994</v>
      </c>
      <c r="D38" s="111">
        <f>SUM(D34:D37)</f>
        <v>26100</v>
      </c>
      <c r="E38" s="113">
        <f>+trimcomm!K34</f>
        <v>1030</v>
      </c>
      <c r="F38" s="103"/>
      <c r="G38" s="103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114"/>
      <c r="Y38" s="106"/>
      <c r="Z38" s="45"/>
      <c r="AA38" s="107"/>
    </row>
    <row r="39" spans="1:31" ht="33" customHeight="1" x14ac:dyDescent="0.25">
      <c r="A39" s="93" t="s">
        <v>99</v>
      </c>
      <c r="B39" s="118"/>
      <c r="C39" s="119"/>
      <c r="D39" s="118"/>
      <c r="E39" s="120"/>
    </row>
    <row r="40" spans="1:31" ht="18" customHeight="1" x14ac:dyDescent="0.25">
      <c r="A40" s="99" t="s">
        <v>96</v>
      </c>
      <c r="B40" s="100">
        <f>+trimPARA!B$24</f>
        <v>30528</v>
      </c>
      <c r="C40" s="101">
        <f>+trimPARA!C$24</f>
        <v>249</v>
      </c>
      <c r="D40" s="100">
        <f>+trimPARA!B$34</f>
        <v>13770</v>
      </c>
      <c r="E40" s="102">
        <f>+trimPARA!C$34</f>
        <v>291</v>
      </c>
      <c r="F40" s="103"/>
      <c r="G40" s="103"/>
      <c r="H40" s="104"/>
      <c r="I40" s="105"/>
      <c r="J40" s="105"/>
      <c r="K40" s="105"/>
      <c r="L40" s="10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106"/>
      <c r="Z40" s="45"/>
      <c r="AA40" s="107"/>
    </row>
    <row r="41" spans="1:31" ht="3" customHeight="1" x14ac:dyDescent="0.25">
      <c r="A41" s="99"/>
      <c r="B41" s="121"/>
      <c r="C41" s="101"/>
      <c r="D41" s="100"/>
      <c r="E41" s="102"/>
      <c r="F41" s="103"/>
      <c r="G41" s="103"/>
      <c r="H41" s="104"/>
      <c r="I41" s="105"/>
      <c r="J41" s="105"/>
      <c r="K41" s="105"/>
      <c r="L41" s="105"/>
      <c r="M41" s="45"/>
      <c r="N41" s="45"/>
      <c r="O41" s="45"/>
      <c r="P41" s="45"/>
      <c r="Q41" s="45"/>
      <c r="R41" s="45"/>
      <c r="S41" s="45"/>
      <c r="T41" s="45"/>
      <c r="U41" s="45"/>
      <c r="V41" s="45"/>
      <c r="AA41" s="107"/>
    </row>
    <row r="42" spans="1:31" ht="18" customHeight="1" x14ac:dyDescent="0.25">
      <c r="A42" s="99" t="s">
        <v>93</v>
      </c>
      <c r="B42" s="100">
        <f>+trimPARA!F$24</f>
        <v>451</v>
      </c>
      <c r="C42" s="101">
        <f>+trimPARA!G$24</f>
        <v>433</v>
      </c>
      <c r="D42" s="100">
        <f>+trimPARA!F$34</f>
        <v>168</v>
      </c>
      <c r="E42" s="102">
        <f>+trimPARA!G$34</f>
        <v>398</v>
      </c>
      <c r="F42" s="103"/>
      <c r="G42" s="103"/>
      <c r="H42" s="104"/>
      <c r="I42" s="105"/>
      <c r="J42" s="105"/>
      <c r="K42" s="105"/>
      <c r="L42" s="10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106"/>
      <c r="Z42" s="45"/>
      <c r="AA42" s="107"/>
    </row>
    <row r="43" spans="1:31" ht="18" customHeight="1" x14ac:dyDescent="0.25">
      <c r="A43" s="99" t="s">
        <v>94</v>
      </c>
      <c r="B43" s="100">
        <f>+trimPARA!H$24</f>
        <v>5549</v>
      </c>
      <c r="C43" s="101">
        <f>+trimPARA!I$24</f>
        <v>102</v>
      </c>
      <c r="D43" s="100">
        <f>+trimPARA!H$34</f>
        <v>2576</v>
      </c>
      <c r="E43" s="102">
        <f>+trimPARA!I$34</f>
        <v>98</v>
      </c>
      <c r="F43" s="103"/>
      <c r="G43" s="103"/>
      <c r="H43" s="108"/>
      <c r="I43" s="109"/>
      <c r="J43" s="109"/>
      <c r="K43" s="109"/>
      <c r="L43" s="109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106"/>
      <c r="Z43" s="45"/>
      <c r="AA43" s="107"/>
    </row>
    <row r="44" spans="1:31" ht="18" customHeight="1" x14ac:dyDescent="0.25">
      <c r="A44" s="110" t="s">
        <v>95</v>
      </c>
      <c r="B44" s="111">
        <f>SUM(B40:B43)</f>
        <v>36528</v>
      </c>
      <c r="C44" s="112">
        <f>+trimPARA!K24</f>
        <v>229</v>
      </c>
      <c r="D44" s="111">
        <f>SUM(D40:D43)</f>
        <v>16514</v>
      </c>
      <c r="E44" s="113">
        <f>+trimPARA!K34</f>
        <v>262</v>
      </c>
      <c r="F44" s="103"/>
      <c r="G44" s="103"/>
      <c r="H44" s="44"/>
      <c r="I44" s="44"/>
      <c r="J44" s="44"/>
      <c r="K44" s="44"/>
      <c r="L44" s="44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114"/>
      <c r="Y44" s="106"/>
      <c r="Z44" s="45"/>
      <c r="AA44" s="107"/>
    </row>
    <row r="45" spans="1:31" s="128" customFormat="1" ht="9" customHeight="1" x14ac:dyDescent="0.2">
      <c r="A45" s="122"/>
      <c r="B45" s="123"/>
      <c r="C45" s="124"/>
      <c r="D45" s="123"/>
      <c r="E45" s="125"/>
      <c r="F45" s="114"/>
      <c r="G45" s="114"/>
      <c r="H45" s="126"/>
      <c r="I45" s="127"/>
      <c r="J45" s="127"/>
      <c r="K45" s="127"/>
      <c r="L45" s="127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21.75" customHeight="1" x14ac:dyDescent="0.2">
      <c r="A46" s="129" t="s">
        <v>100</v>
      </c>
      <c r="B46" s="130">
        <f>+trimAS!F24</f>
        <v>78470</v>
      </c>
      <c r="C46" s="131">
        <f>+trimAS!G24</f>
        <v>399</v>
      </c>
      <c r="D46" s="130">
        <f>+trimAS!F34</f>
        <v>10332</v>
      </c>
      <c r="E46" s="132">
        <f>+trimAS!G34</f>
        <v>407</v>
      </c>
      <c r="G46" s="38"/>
      <c r="H46" s="133"/>
      <c r="I46" s="45"/>
      <c r="J46" s="114"/>
      <c r="K46" s="45"/>
      <c r="L46" s="114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114"/>
      <c r="Y46" s="134"/>
      <c r="Z46" s="114"/>
      <c r="AA46" s="134"/>
      <c r="AB46" s="45"/>
      <c r="AC46" s="45"/>
      <c r="AD46" s="45"/>
      <c r="AE46" s="45"/>
    </row>
    <row r="47" spans="1:31" ht="21.75" hidden="1" customHeight="1" x14ac:dyDescent="0.25">
      <c r="A47" s="135"/>
      <c r="B47" s="136"/>
      <c r="C47" s="137"/>
      <c r="D47" s="136"/>
      <c r="E47" s="138"/>
      <c r="G47" s="38"/>
      <c r="H47" s="133"/>
      <c r="I47" s="45"/>
      <c r="J47" s="114"/>
      <c r="K47" s="45"/>
      <c r="L47" s="114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114"/>
      <c r="Y47" s="134"/>
      <c r="Z47" s="114"/>
      <c r="AA47" s="134"/>
      <c r="AB47" s="45"/>
      <c r="AC47" s="45"/>
      <c r="AD47" s="45"/>
      <c r="AE47" s="45"/>
    </row>
    <row r="48" spans="1:31" ht="18.75" hidden="1" customHeight="1" x14ac:dyDescent="0.25">
      <c r="A48" s="139"/>
      <c r="B48" s="140"/>
      <c r="C48" s="141"/>
      <c r="D48" s="140"/>
      <c r="E48" s="142"/>
      <c r="G48" s="38"/>
      <c r="H48" s="133"/>
      <c r="I48" s="45"/>
      <c r="J48" s="114"/>
      <c r="K48" s="45"/>
      <c r="L48" s="11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114"/>
      <c r="Y48" s="134"/>
      <c r="Z48" s="114"/>
      <c r="AA48" s="134"/>
      <c r="AB48" s="45"/>
      <c r="AC48" s="45"/>
      <c r="AD48" s="45"/>
      <c r="AE48" s="45"/>
    </row>
    <row r="49" spans="1:31" ht="18.75" hidden="1" customHeight="1" x14ac:dyDescent="0.25">
      <c r="A49" s="139"/>
      <c r="B49" s="140"/>
      <c r="C49" s="141"/>
      <c r="D49" s="140"/>
      <c r="E49" s="142"/>
      <c r="G49" s="38"/>
      <c r="H49" s="133"/>
      <c r="I49" s="45"/>
      <c r="J49" s="114"/>
      <c r="K49" s="45"/>
      <c r="L49" s="11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114"/>
      <c r="Y49" s="134"/>
      <c r="Z49" s="114"/>
      <c r="AA49" s="134"/>
      <c r="AB49" s="45"/>
      <c r="AC49" s="45"/>
      <c r="AD49" s="45"/>
      <c r="AE49" s="45"/>
    </row>
    <row r="50" spans="1:31" ht="18.75" hidden="1" customHeight="1" x14ac:dyDescent="0.25">
      <c r="A50" s="139"/>
      <c r="B50" s="140"/>
      <c r="C50" s="141"/>
      <c r="D50" s="140"/>
      <c r="E50" s="142"/>
      <c r="G50" s="38"/>
      <c r="H50" s="133"/>
      <c r="I50" s="45"/>
      <c r="J50" s="114"/>
      <c r="K50" s="45"/>
      <c r="L50" s="114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114"/>
      <c r="Y50" s="134"/>
      <c r="Z50" s="114"/>
      <c r="AA50" s="134"/>
      <c r="AB50" s="45"/>
      <c r="AC50" s="45"/>
      <c r="AD50" s="45"/>
      <c r="AE50" s="45"/>
    </row>
    <row r="51" spans="1:31" ht="7.5" hidden="1" customHeight="1" x14ac:dyDescent="0.25">
      <c r="A51" s="139"/>
      <c r="B51" s="140"/>
      <c r="C51" s="141"/>
      <c r="D51" s="140"/>
      <c r="E51" s="142"/>
      <c r="G51" s="38"/>
      <c r="H51" s="133"/>
      <c r="I51" s="45"/>
      <c r="J51" s="114"/>
      <c r="K51" s="45"/>
      <c r="L51" s="114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114"/>
      <c r="Y51" s="134"/>
      <c r="Z51" s="114"/>
      <c r="AA51" s="134"/>
      <c r="AB51" s="45"/>
      <c r="AC51" s="45"/>
      <c r="AD51" s="45"/>
      <c r="AE51" s="45"/>
    </row>
    <row r="52" spans="1:31" ht="21.75" hidden="1" customHeight="1" x14ac:dyDescent="0.25">
      <c r="A52" s="143"/>
      <c r="B52" s="144"/>
      <c r="C52" s="145"/>
      <c r="D52" s="144"/>
      <c r="E52" s="146"/>
      <c r="G52" s="38"/>
      <c r="H52" s="133"/>
      <c r="I52" s="45"/>
      <c r="J52" s="114"/>
      <c r="K52" s="45"/>
      <c r="L52" s="114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114"/>
      <c r="Y52" s="134"/>
      <c r="Z52" s="114"/>
      <c r="AA52" s="134"/>
      <c r="AB52" s="45"/>
      <c r="AC52" s="45"/>
      <c r="AD52" s="45"/>
      <c r="AE52" s="45"/>
    </row>
    <row r="53" spans="1:31" ht="39" customHeight="1" x14ac:dyDescent="0.25">
      <c r="A53" s="147" t="s">
        <v>3</v>
      </c>
      <c r="B53" s="148"/>
      <c r="C53" s="149"/>
      <c r="D53" s="148"/>
      <c r="E53" s="150"/>
      <c r="G53" s="103"/>
      <c r="H53" s="151"/>
      <c r="I53" s="152"/>
      <c r="J53" s="152"/>
      <c r="K53" s="152"/>
      <c r="L53" s="152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114"/>
      <c r="Y53" s="134"/>
      <c r="Z53" s="114"/>
      <c r="AA53" s="134"/>
      <c r="AB53" s="45"/>
      <c r="AC53" s="45"/>
      <c r="AD53" s="45"/>
      <c r="AE53" s="45"/>
    </row>
    <row r="54" spans="1:31" ht="24" customHeight="1" x14ac:dyDescent="0.2">
      <c r="A54" s="153" t="s">
        <v>96</v>
      </c>
      <c r="B54" s="154">
        <f>+B34+B28+B22+B16+B40+B46</f>
        <v>202460</v>
      </c>
      <c r="C54" s="155">
        <f>+(B16*C16+B22*C22+B28*C28+B34*C34+B40*C40+B46*C46)/B54</f>
        <v>640.51357799071423</v>
      </c>
      <c r="D54" s="154">
        <f>+D34+D28+D22+D16+D40+D46+D48</f>
        <v>58356</v>
      </c>
      <c r="E54" s="156">
        <f>+(D16*E16+D22*E22+D28*E28+D34*E34+D40*E40+D46*E46+D48*E48)/D54</f>
        <v>772.89706285557611</v>
      </c>
      <c r="G54" s="103"/>
      <c r="H54" s="133"/>
      <c r="I54" s="157"/>
      <c r="J54" s="157"/>
      <c r="K54" s="157"/>
      <c r="L54" s="157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114"/>
      <c r="Y54" s="134"/>
      <c r="Z54" s="114"/>
      <c r="AA54" s="134"/>
      <c r="AB54" s="45"/>
      <c r="AC54" s="45"/>
      <c r="AD54" s="45"/>
      <c r="AE54" s="45"/>
    </row>
    <row r="55" spans="1:31" ht="24" customHeight="1" x14ac:dyDescent="0.2">
      <c r="A55" s="153" t="s">
        <v>92</v>
      </c>
      <c r="B55" s="154">
        <f>+B35+B29+B23+B17+B41</f>
        <v>153541</v>
      </c>
      <c r="C55" s="155">
        <f>+(B17*C17+B23*C23+B29*C29+B35*C35+B41*C41)/B55</f>
        <v>1964.0633316182648</v>
      </c>
      <c r="D55" s="154">
        <f>+D35+D29+D23+D17+D41+D49</f>
        <v>63330</v>
      </c>
      <c r="E55" s="156">
        <f>+(D17*E17+D23*E23+D29*E29+D35*E35+D41*E41+D49*E49)/D55</f>
        <v>2034.3696036633507</v>
      </c>
      <c r="G55" s="103"/>
      <c r="H55" s="133"/>
      <c r="I55" s="158"/>
      <c r="J55" s="158"/>
      <c r="K55" s="158"/>
      <c r="L55" s="158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114"/>
      <c r="Y55" s="134"/>
      <c r="Z55" s="114"/>
      <c r="AA55" s="134"/>
      <c r="AB55" s="45"/>
      <c r="AC55" s="45"/>
      <c r="AD55" s="45"/>
      <c r="AE55" s="45"/>
    </row>
    <row r="56" spans="1:31" ht="24" customHeight="1" x14ac:dyDescent="0.2">
      <c r="A56" s="153" t="s">
        <v>93</v>
      </c>
      <c r="B56" s="154">
        <f t="shared" ref="B56:B57" si="0">+B36+B30+B24+B18+B42</f>
        <v>48005</v>
      </c>
      <c r="C56" s="155">
        <f t="shared" ref="C56:C57" si="1">+(B18*C18+B24*C24+B30*C30+B36*C36+B42*C42)/B56</f>
        <v>753.69469846890945</v>
      </c>
      <c r="D56" s="154">
        <f>+D36+D30+D24+D18+D42+D50</f>
        <v>18904</v>
      </c>
      <c r="E56" s="156">
        <f t="shared" ref="E56:E57" si="2">+(D18*E18+D24*E24+D30*E30+D36*E36+D42*E42+D50*E50)/D56</f>
        <v>762.14161024121881</v>
      </c>
      <c r="G56" s="103"/>
      <c r="H56" s="133"/>
      <c r="I56" s="157"/>
      <c r="J56" s="157"/>
      <c r="K56" s="157"/>
      <c r="L56" s="157"/>
      <c r="M56" s="45"/>
      <c r="N56" s="45"/>
      <c r="O56" s="45"/>
      <c r="P56" s="45"/>
      <c r="Q56" s="45"/>
      <c r="R56" s="45"/>
      <c r="S56" s="114"/>
      <c r="T56" s="114"/>
      <c r="U56" s="45"/>
      <c r="V56" s="45"/>
      <c r="W56" s="45"/>
      <c r="X56" s="114"/>
      <c r="Y56" s="134"/>
      <c r="Z56" s="114"/>
      <c r="AA56" s="134"/>
      <c r="AB56" s="45"/>
      <c r="AC56" s="45"/>
      <c r="AD56" s="45"/>
      <c r="AE56" s="45"/>
    </row>
    <row r="57" spans="1:31" ht="24" customHeight="1" x14ac:dyDescent="0.2">
      <c r="A57" s="153" t="s">
        <v>94</v>
      </c>
      <c r="B57" s="154">
        <f t="shared" si="0"/>
        <v>193479</v>
      </c>
      <c r="C57" s="155">
        <f t="shared" si="1"/>
        <v>654.33013918823235</v>
      </c>
      <c r="D57" s="154">
        <f>+D37+D31+D25+D19+D43+D51</f>
        <v>87792</v>
      </c>
      <c r="E57" s="156">
        <f t="shared" si="2"/>
        <v>674.44563285948607</v>
      </c>
      <c r="G57" s="103"/>
      <c r="H57" s="133"/>
      <c r="I57" s="157"/>
      <c r="J57" s="157"/>
      <c r="K57" s="157"/>
      <c r="L57" s="157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114"/>
      <c r="Y57" s="134"/>
      <c r="Z57" s="114"/>
      <c r="AA57" s="134"/>
      <c r="AB57" s="45"/>
      <c r="AC57" s="45"/>
      <c r="AD57" s="45"/>
      <c r="AE57" s="45"/>
    </row>
    <row r="58" spans="1:31" ht="24" customHeight="1" x14ac:dyDescent="0.2">
      <c r="A58" s="159" t="s">
        <v>95</v>
      </c>
      <c r="B58" s="160">
        <f>SUM(B54:B57)</f>
        <v>597485</v>
      </c>
      <c r="C58" s="161">
        <f>+(C54*B54+C55*B55+C56*B56+C57*B57)/B58</f>
        <v>994.20551478279788</v>
      </c>
      <c r="D58" s="160">
        <f>SUM(D54:D57)</f>
        <v>228382</v>
      </c>
      <c r="E58" s="161">
        <f>+(E54*D54+E55*D55+E56*D56+E57*D57)/D58</f>
        <v>1083.965741608358</v>
      </c>
      <c r="G58" s="103"/>
      <c r="H58" s="133"/>
      <c r="I58" s="162"/>
      <c r="J58" s="162"/>
      <c r="K58" s="162"/>
      <c r="L58" s="162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114"/>
      <c r="Y58" s="163"/>
      <c r="Z58" s="114"/>
      <c r="AA58" s="163"/>
      <c r="AB58" s="45"/>
      <c r="AC58" s="45"/>
      <c r="AD58" s="45"/>
      <c r="AE58" s="45"/>
    </row>
    <row r="59" spans="1:31" ht="7.5" customHeight="1" x14ac:dyDescent="0.2">
      <c r="A59" s="83"/>
      <c r="B59" s="164"/>
      <c r="C59" s="83"/>
      <c r="D59" s="164"/>
      <c r="E59" s="165"/>
      <c r="G59" s="38"/>
      <c r="H59" s="126"/>
      <c r="I59" s="127"/>
      <c r="J59" s="127"/>
      <c r="K59" s="127"/>
      <c r="L59" s="127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114"/>
      <c r="Z59" s="114"/>
      <c r="AB59" s="45"/>
      <c r="AC59" s="45"/>
      <c r="AD59" s="45"/>
      <c r="AE59" s="45"/>
    </row>
    <row r="60" spans="1:31" ht="23.25" customHeight="1" x14ac:dyDescent="0.2">
      <c r="A60" s="166" t="s">
        <v>101</v>
      </c>
      <c r="B60" s="38"/>
      <c r="C60" s="38"/>
      <c r="D60" s="38"/>
      <c r="E60" s="167"/>
      <c r="G60" s="38"/>
      <c r="H60" s="66"/>
      <c r="I60" s="168"/>
      <c r="J60" s="157"/>
      <c r="K60" s="168"/>
      <c r="L60" s="157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40.5" customHeight="1" x14ac:dyDescent="0.2">
      <c r="B61" s="514" t="s">
        <v>102</v>
      </c>
      <c r="C61" s="514"/>
      <c r="D61" s="514"/>
      <c r="E61" s="514"/>
      <c r="G61" s="38"/>
      <c r="H61" s="151"/>
      <c r="I61" s="169"/>
      <c r="J61" s="169"/>
      <c r="K61" s="169"/>
      <c r="L61" s="169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AB61" s="45"/>
      <c r="AC61" s="45"/>
      <c r="AD61" s="45"/>
      <c r="AE61" s="45"/>
    </row>
    <row r="62" spans="1:31" ht="21" customHeight="1" x14ac:dyDescent="0.25">
      <c r="A62" s="170"/>
      <c r="B62" s="171"/>
      <c r="C62" s="172" t="s">
        <v>103</v>
      </c>
      <c r="D62" s="171"/>
      <c r="E62" s="173"/>
      <c r="G62" s="38"/>
      <c r="H62" s="133"/>
      <c r="I62" s="168"/>
      <c r="J62" s="157"/>
      <c r="K62" s="168"/>
      <c r="L62" s="157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AB62" s="45"/>
      <c r="AC62" s="45"/>
      <c r="AD62" s="45"/>
      <c r="AE62" s="45"/>
    </row>
    <row r="63" spans="1:31" ht="18.75" customHeight="1" x14ac:dyDescent="0.2">
      <c r="A63" s="174"/>
      <c r="B63" s="515" t="str">
        <f>+B10</f>
        <v>ANNO 2017</v>
      </c>
      <c r="C63" s="516"/>
      <c r="D63" s="515" t="str">
        <f>+D10</f>
        <v>GENNAIO-GIUGNO 2018</v>
      </c>
      <c r="E63" s="517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AC63" s="45"/>
      <c r="AD63" s="45"/>
      <c r="AE63" s="45"/>
    </row>
    <row r="64" spans="1:31" ht="23.25" customHeight="1" x14ac:dyDescent="0.25">
      <c r="A64" s="175" t="s">
        <v>104</v>
      </c>
      <c r="B64" s="176" t="s">
        <v>88</v>
      </c>
      <c r="C64" s="176" t="s">
        <v>89</v>
      </c>
      <c r="D64" s="176" t="s">
        <v>88</v>
      </c>
      <c r="E64" s="177" t="s">
        <v>89</v>
      </c>
      <c r="G64" s="60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AB64" s="45"/>
      <c r="AC64" s="45"/>
      <c r="AD64" s="45"/>
      <c r="AE64" s="45"/>
    </row>
    <row r="65" spans="1:265" ht="4.5" customHeight="1" x14ac:dyDescent="0.25">
      <c r="A65" s="165"/>
      <c r="B65" s="178"/>
      <c r="C65" s="178"/>
      <c r="D65" s="178"/>
      <c r="E65" s="17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AC65" s="45"/>
      <c r="AD65" s="45"/>
      <c r="AE65" s="45"/>
    </row>
    <row r="66" spans="1:265" ht="15" customHeight="1" x14ac:dyDescent="0.2">
      <c r="A66" s="180" t="s">
        <v>96</v>
      </c>
      <c r="B66" s="181">
        <f>+B22+B28+B34+B40</f>
        <v>68071</v>
      </c>
      <c r="C66" s="182">
        <f>+(B22*C22+B28*C28+B34*C34+B40*C40)/B66</f>
        <v>576.78697242584951</v>
      </c>
      <c r="D66" s="181">
        <f>+D22+D28+D34+D40</f>
        <v>29400</v>
      </c>
      <c r="E66" s="183">
        <f>+(D22*E22+D28*E28+D34*E34+D40*E40)/D66</f>
        <v>636.62833333333333</v>
      </c>
      <c r="F66" s="103"/>
      <c r="G66" s="103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AC66" s="45"/>
      <c r="AD66" s="45"/>
      <c r="AE66" s="45"/>
    </row>
    <row r="67" spans="1:265" ht="19.5" customHeight="1" x14ac:dyDescent="0.2">
      <c r="A67" s="180" t="s">
        <v>105</v>
      </c>
      <c r="B67" s="181">
        <f>+B23+B29+B35+B41</f>
        <v>57766</v>
      </c>
      <c r="C67" s="182">
        <f>+(B23*C23+B29*C29+B35*C35+B41*C41)/B67</f>
        <v>1488.327441747741</v>
      </c>
      <c r="D67" s="181">
        <f>+D23+D29+D35+D41</f>
        <v>22163</v>
      </c>
      <c r="E67" s="183">
        <f>+(D23*E23+D29*E29+D35*E35+D41*E41)/D67</f>
        <v>1589.2644948788522</v>
      </c>
      <c r="F67" s="103"/>
      <c r="G67" s="103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38"/>
      <c r="Y67" s="38"/>
      <c r="Z67" s="38"/>
      <c r="AA67" s="38"/>
      <c r="AB67" s="38"/>
      <c r="AC67" s="45"/>
      <c r="AD67" s="45"/>
      <c r="AE67" s="45"/>
    </row>
    <row r="68" spans="1:265" ht="19.5" customHeight="1" x14ac:dyDescent="0.2">
      <c r="A68" s="180" t="s">
        <v>93</v>
      </c>
      <c r="B68" s="184">
        <f>+B24+B30+B36+B42</f>
        <v>14391</v>
      </c>
      <c r="C68" s="185">
        <f>+(B24*C24+B30*C30+B36*C36+B42*C42)/B68</f>
        <v>692.25168508095339</v>
      </c>
      <c r="D68" s="184">
        <f>+D24+D30+D36+D42</f>
        <v>5632</v>
      </c>
      <c r="E68" s="186">
        <f>+(D24*E24+D30*E30+D36*E36+D42*E42)/D68</f>
        <v>694.13583096590912</v>
      </c>
      <c r="F68" s="103"/>
      <c r="G68" s="103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38"/>
      <c r="Y68" s="38"/>
      <c r="Z68" s="38"/>
      <c r="AA68" s="38"/>
      <c r="AB68" s="38"/>
      <c r="AC68" s="45"/>
      <c r="AD68" s="45"/>
      <c r="AE68" s="45"/>
    </row>
    <row r="69" spans="1:265" s="38" customFormat="1" ht="15" customHeight="1" x14ac:dyDescent="0.2">
      <c r="A69" s="180" t="s">
        <v>94</v>
      </c>
      <c r="B69" s="181">
        <f>+B25+B31+B37+B43</f>
        <v>69726</v>
      </c>
      <c r="C69" s="182">
        <f>+(B25*C25+B31*C31+B37*C37+B43*C43)/B69</f>
        <v>498.72952700570806</v>
      </c>
      <c r="D69" s="181">
        <f>+D25+D31+D37+D43</f>
        <v>32493</v>
      </c>
      <c r="E69" s="183">
        <f>+(D25*E25+D31*E31+D37*E37+D43*E43)/D69</f>
        <v>511.82411596343826</v>
      </c>
      <c r="F69" s="103"/>
      <c r="G69" s="103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AC69" s="45"/>
      <c r="AD69" s="45"/>
      <c r="AE69" s="45"/>
    </row>
    <row r="70" spans="1:265" s="167" customFormat="1" ht="22.5" customHeight="1" x14ac:dyDescent="0.2">
      <c r="A70" s="187" t="s">
        <v>95</v>
      </c>
      <c r="B70" s="188">
        <f>SUM(B66:B69)</f>
        <v>209954</v>
      </c>
      <c r="C70" s="189">
        <f>+(C66*B66+C67*B67+C68*B68+C69*B69)/B70</f>
        <v>809.57637387237207</v>
      </c>
      <c r="D70" s="188">
        <f>SUM(D66:D69)</f>
        <v>89688</v>
      </c>
      <c r="E70" s="190">
        <f>+(E66*D66+E67*D67+E68*D68+E69*D69)/D70</f>
        <v>830.43234323432341</v>
      </c>
      <c r="F70" s="103"/>
      <c r="G70" s="103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8"/>
      <c r="Y70" s="38"/>
      <c r="Z70" s="38"/>
      <c r="AA70" s="38"/>
      <c r="AB70" s="38"/>
      <c r="AC70" s="45"/>
      <c r="AD70" s="45"/>
      <c r="AE70" s="45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  <c r="IW70" s="38"/>
      <c r="IX70" s="38"/>
      <c r="IY70" s="38"/>
      <c r="IZ70" s="38"/>
      <c r="JA70" s="38"/>
      <c r="JB70" s="38"/>
      <c r="JC70" s="38"/>
      <c r="JD70" s="38"/>
      <c r="JE70" s="38"/>
    </row>
    <row r="71" spans="1:265" ht="6.75" customHeight="1" x14ac:dyDescent="0.2">
      <c r="A71" s="191"/>
      <c r="F71" s="103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38"/>
      <c r="Y71" s="38"/>
      <c r="Z71" s="38"/>
      <c r="AA71" s="38"/>
      <c r="AB71" s="38"/>
      <c r="AC71" s="45"/>
      <c r="AD71" s="45"/>
      <c r="AE71" s="45"/>
    </row>
    <row r="72" spans="1:265" ht="7.5" customHeight="1" x14ac:dyDescent="0.2">
      <c r="A72" s="3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38"/>
      <c r="Y72" s="38"/>
      <c r="Z72" s="38"/>
      <c r="AA72" s="38"/>
      <c r="AB72" s="38"/>
      <c r="AC72" s="45"/>
      <c r="AD72" s="45"/>
      <c r="AE72" s="45"/>
    </row>
    <row r="73" spans="1:265" ht="18" customHeight="1" x14ac:dyDescent="0.25">
      <c r="A73" s="506" t="s">
        <v>106</v>
      </c>
      <c r="B73" s="506"/>
      <c r="C73" s="506"/>
      <c r="D73" s="506"/>
      <c r="E73" s="506"/>
      <c r="F73" s="506"/>
      <c r="H73" s="37" t="s">
        <v>107</v>
      </c>
      <c r="I73" s="192" t="s">
        <v>79</v>
      </c>
      <c r="J73" s="192"/>
      <c r="K73" s="192"/>
      <c r="L73" s="48"/>
      <c r="M73" s="38"/>
      <c r="N73" s="38"/>
      <c r="O73" s="38"/>
      <c r="P73" s="38"/>
      <c r="Q73" s="38"/>
      <c r="R73" s="38"/>
      <c r="S73" s="38"/>
      <c r="T73" s="38"/>
      <c r="U73" s="38"/>
      <c r="V73" s="38"/>
      <c r="X73" s="38"/>
      <c r="Y73" s="38"/>
      <c r="Z73" s="38"/>
      <c r="AA73" s="38"/>
      <c r="AB73" s="38"/>
      <c r="AC73" s="45"/>
      <c r="AD73" s="45"/>
      <c r="AE73" s="45"/>
    </row>
    <row r="74" spans="1:265" ht="27.75" customHeight="1" x14ac:dyDescent="0.25">
      <c r="A74" s="506"/>
      <c r="B74" s="506"/>
      <c r="C74" s="506"/>
      <c r="D74" s="506"/>
      <c r="E74" s="506"/>
      <c r="F74" s="506"/>
      <c r="H74" s="46"/>
      <c r="I74" s="47"/>
      <c r="J74" s="48"/>
      <c r="K74" s="48"/>
      <c r="L74" s="48"/>
      <c r="M74" s="103"/>
      <c r="N74" s="103"/>
      <c r="O74" s="103"/>
      <c r="P74" s="103"/>
      <c r="Q74" s="103"/>
      <c r="R74" s="103"/>
      <c r="S74" s="103"/>
      <c r="T74" s="103"/>
      <c r="U74" s="103"/>
      <c r="V74" s="103"/>
    </row>
    <row r="75" spans="1:265" ht="18" x14ac:dyDescent="0.25">
      <c r="D75" s="54" t="s">
        <v>82</v>
      </c>
      <c r="E75" s="55" t="str">
        <f>+D10</f>
        <v>GENNAIO-GIUGNO 2018</v>
      </c>
      <c r="H75" s="193"/>
      <c r="I75" s="194" t="s">
        <v>108</v>
      </c>
      <c r="J75" s="194"/>
      <c r="K75" s="48"/>
      <c r="L75" s="48"/>
      <c r="M75" s="38"/>
      <c r="N75" s="38"/>
      <c r="O75" s="38"/>
      <c r="P75" s="38"/>
      <c r="Q75" s="38"/>
      <c r="R75" s="38"/>
      <c r="S75" s="38"/>
      <c r="T75" s="38"/>
      <c r="U75" s="38"/>
      <c r="V75" s="38"/>
      <c r="X75" s="114"/>
      <c r="Z75" s="114"/>
    </row>
    <row r="76" spans="1:265" ht="8.25" customHeight="1" x14ac:dyDescent="0.25">
      <c r="A76" s="58"/>
      <c r="B76" s="47"/>
      <c r="C76" s="48"/>
      <c r="D76" s="48"/>
      <c r="E76" s="48"/>
      <c r="H76" s="195"/>
      <c r="I76" s="47"/>
      <c r="J76" s="48"/>
      <c r="K76" s="48"/>
      <c r="L76" s="4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65" ht="18" x14ac:dyDescent="0.25">
      <c r="A77" s="507" t="str">
        <f>+H7</f>
        <v>Rilevazione al 2/7/2018</v>
      </c>
      <c r="B77" s="507"/>
      <c r="C77" s="507"/>
      <c r="D77" s="507"/>
      <c r="E77" s="507"/>
      <c r="F77" s="507"/>
      <c r="H77" s="52"/>
      <c r="I77" s="196" t="str">
        <f>+B5</f>
        <v>Rilevazione al 2/7/2018</v>
      </c>
      <c r="K77" s="197"/>
      <c r="L77" s="56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65" ht="18" x14ac:dyDescent="0.25">
      <c r="H78" s="37"/>
      <c r="I78" s="48"/>
      <c r="J78" s="56"/>
      <c r="K78" s="57"/>
      <c r="L78" s="56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60"/>
    </row>
    <row r="79" spans="1:265" ht="18" x14ac:dyDescent="0.25">
      <c r="H79" s="199"/>
      <c r="I79" s="56"/>
      <c r="J79" s="200"/>
      <c r="K79" s="48"/>
      <c r="L79" s="4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65" x14ac:dyDescent="0.2">
      <c r="H80" s="38"/>
      <c r="I80" s="60"/>
      <c r="J80" s="103"/>
      <c r="K80" s="60"/>
      <c r="L80" s="60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8:22" ht="19.5" customHeight="1" x14ac:dyDescent="0.2">
      <c r="H81" s="508" t="s">
        <v>109</v>
      </c>
      <c r="I81" s="201" t="s">
        <v>110</v>
      </c>
      <c r="J81" s="202" t="s">
        <v>110</v>
      </c>
      <c r="K81" s="202" t="s">
        <v>111</v>
      </c>
      <c r="L81" s="203" t="s">
        <v>112</v>
      </c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8:22" ht="15" x14ac:dyDescent="0.2">
      <c r="H82" s="509"/>
      <c r="I82" s="204" t="s">
        <v>113</v>
      </c>
      <c r="J82" s="205" t="s">
        <v>114</v>
      </c>
      <c r="K82" s="205" t="s">
        <v>115</v>
      </c>
      <c r="L82" s="206" t="s">
        <v>116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8:22" ht="15" x14ac:dyDescent="0.2">
      <c r="H83" s="509"/>
      <c r="I83" s="204" t="s">
        <v>117</v>
      </c>
      <c r="J83" s="205" t="s">
        <v>117</v>
      </c>
      <c r="K83" s="205" t="s">
        <v>117</v>
      </c>
      <c r="L83" s="206" t="s">
        <v>118</v>
      </c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8:22" ht="15" x14ac:dyDescent="0.2">
      <c r="H84" s="509"/>
      <c r="I84" s="204" t="s">
        <v>119</v>
      </c>
      <c r="J84" s="205" t="s">
        <v>119</v>
      </c>
      <c r="K84" s="205" t="s">
        <v>120</v>
      </c>
      <c r="L84" s="206" t="s">
        <v>121</v>
      </c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8:22" ht="15" x14ac:dyDescent="0.2">
      <c r="H85" s="510"/>
      <c r="I85" s="207"/>
      <c r="J85" s="208"/>
      <c r="K85" s="209"/>
      <c r="L85" s="210" t="s">
        <v>122</v>
      </c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8:22" ht="6" customHeight="1" x14ac:dyDescent="0.25">
      <c r="H86" s="211"/>
      <c r="I86" s="212"/>
      <c r="J86" s="213"/>
      <c r="K86" s="214"/>
      <c r="L86" s="213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8:22" ht="6" customHeight="1" x14ac:dyDescent="0.25">
      <c r="H87" s="215"/>
      <c r="I87" s="216"/>
      <c r="J87" s="217"/>
      <c r="K87" s="217"/>
      <c r="L87" s="217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8:22" ht="18" x14ac:dyDescent="0.25">
      <c r="H88" s="218" t="str">
        <f>+B63</f>
        <v>ANNO 2017</v>
      </c>
      <c r="I88" s="148"/>
      <c r="J88" s="219"/>
      <c r="K88" s="219"/>
      <c r="L88" s="219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8:22" ht="18" x14ac:dyDescent="0.25">
      <c r="H89" s="215"/>
      <c r="I89" s="220"/>
      <c r="J89" s="150"/>
      <c r="K89" s="150"/>
      <c r="L89" s="150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8:22" ht="18" x14ac:dyDescent="0.25">
      <c r="H90" s="215" t="s">
        <v>90</v>
      </c>
      <c r="I90" s="221">
        <f>+$B$18*100/$B$16</f>
        <v>60.111947638548614</v>
      </c>
      <c r="J90" s="222">
        <f>+$B$17*100/$B$16</f>
        <v>171.27452207657504</v>
      </c>
      <c r="K90" s="222">
        <f>+fpld_tot!G$136*100/fpld_tot!G$135</f>
        <v>112.51383817755499</v>
      </c>
      <c r="L90" s="222">
        <f>+(fpld_tot!$G$168+fpld_tot!$G$169)*100/fpld_tot!$G$173</f>
        <v>51.378854012638278</v>
      </c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8:22" ht="18" x14ac:dyDescent="0.25">
      <c r="H91" s="215" t="s">
        <v>36</v>
      </c>
      <c r="I91" s="221">
        <f>+$B$24*100/$B$22</f>
        <v>35.536294691224271</v>
      </c>
      <c r="J91" s="222">
        <f>+$B$23*100/$B$22</f>
        <v>228.84073672806068</v>
      </c>
      <c r="K91" s="222">
        <f>+CDCM!G$136*100/CDCM!G$135</f>
        <v>120.30284301606922</v>
      </c>
      <c r="L91" s="222">
        <f>+(CDCM!$G$168+CDCM!$G$169)*100/CDCM!$G$173</f>
        <v>48.099312666573155</v>
      </c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8:22" ht="18" x14ac:dyDescent="0.25">
      <c r="H92" s="215" t="s">
        <v>97</v>
      </c>
      <c r="I92" s="221">
        <f>+$B$30*100/$B$28</f>
        <v>40.59605569907378</v>
      </c>
      <c r="J92" s="222">
        <f>+$B$29*100/$B$28</f>
        <v>178.95532732657048</v>
      </c>
      <c r="K92" s="222">
        <f>+ART!G$136*100/ART!G$135</f>
        <v>69.738238415281216</v>
      </c>
      <c r="L92" s="222">
        <f>+(ART!$G$168+ART!$G$169)*100/ART!$G$173</f>
        <v>58.17182452849849</v>
      </c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8:22" ht="18" x14ac:dyDescent="0.25">
      <c r="H93" s="215" t="s">
        <v>98</v>
      </c>
      <c r="I93" s="221">
        <f>+$B$36*100/$B$34</f>
        <v>34.337808524359502</v>
      </c>
      <c r="J93" s="222">
        <f>+$B$35*100/$B$34</f>
        <v>110.23626663539896</v>
      </c>
      <c r="K93" s="222">
        <f>+COMM!G$136*100/COMM!G$135</f>
        <v>78.90029325513197</v>
      </c>
      <c r="L93" s="222">
        <f>+(COMM!$G$168+COMM!$G$169)*100/COMM!$G$173</f>
        <v>56.824850422096553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8:22" ht="18" x14ac:dyDescent="0.25">
      <c r="H94" s="215" t="s">
        <v>99</v>
      </c>
      <c r="I94" s="221">
        <f>+$B$42*100/$B$40</f>
        <v>1.4773322851153039</v>
      </c>
      <c r="J94" s="222" t="s">
        <v>123</v>
      </c>
      <c r="K94" s="222">
        <f>+PARA!G$136*100/PARA!G$135</f>
        <v>42.448231486175565</v>
      </c>
      <c r="L94" s="222">
        <f>+(PARA!$G$168+PARA!$G$169)*100/PARA!$G$173</f>
        <v>65.826215505913268</v>
      </c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8:22" ht="18" x14ac:dyDescent="0.25">
      <c r="H95" s="215" t="s">
        <v>100</v>
      </c>
      <c r="I95" s="221" t="s">
        <v>123</v>
      </c>
      <c r="J95" s="222" t="s">
        <v>123</v>
      </c>
      <c r="K95" s="222">
        <f>+[1]AS!G$136*100/[1]AS!G$135</f>
        <v>105.54260418576629</v>
      </c>
      <c r="L95" s="222">
        <f>+([1]AS!$G$169+[1]AS!$G$168)*100/[1]AS!$G$173</f>
        <v>24.024467949534856</v>
      </c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8:22" ht="20.25" customHeight="1" x14ac:dyDescent="0.25">
      <c r="H96" s="223"/>
      <c r="I96" s="224"/>
      <c r="J96" s="225"/>
      <c r="K96" s="225"/>
      <c r="L96" s="225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65" ht="18" x14ac:dyDescent="0.25">
      <c r="H97" s="226" t="s">
        <v>95</v>
      </c>
      <c r="I97" s="227">
        <f>+$B$56*100/$B$54</f>
        <v>23.710856465474663</v>
      </c>
      <c r="J97" s="228">
        <f>+$B$55*100/$B$54</f>
        <v>75.837696335078533</v>
      </c>
      <c r="K97" s="228">
        <f>+(fpld_tot!G136+CDCM!G136+ART!G136+COMM!G136+PARA!G136+[1]AS!G136)*100/(CDCM!G135+ART!G135+COMM!G135+fpld_tot!G135+PARA!G135+[1]AS!G135)</f>
        <v>96.049061073686772</v>
      </c>
      <c r="L97" s="228">
        <f>+(+fpld_tot!G175+fpld_tot!G176+CDCM!G175+CDCM!G176+ART!G175+ART!G176+COMM!G175+COMM!G176+PARA!G175+PARA!G176+[1]AS!$G$175+[1]AS!$G$176)*100/(fpld_tot!$G$180+CDCM!$G$180+ART!$G$180+COMM!$G$180+PARA!$G$180+[1]AS!$G$180)</f>
        <v>49.621496789092916</v>
      </c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65" ht="6" customHeight="1" x14ac:dyDescent="0.25">
      <c r="H98" s="229"/>
      <c r="I98" s="230"/>
      <c r="J98" s="231"/>
      <c r="K98" s="232"/>
      <c r="L98" s="232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65" ht="6" customHeight="1" x14ac:dyDescent="0.25">
      <c r="H99" s="215"/>
      <c r="I99" s="81"/>
      <c r="J99" s="231"/>
      <c r="K99" s="231"/>
      <c r="L99" s="231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65" ht="18" x14ac:dyDescent="0.25">
      <c r="H100" s="218" t="str">
        <f>+D10</f>
        <v>GENNAIO-GIUGNO 2018</v>
      </c>
      <c r="I100" s="81"/>
      <c r="J100" s="231"/>
      <c r="K100" s="231"/>
      <c r="L100" s="231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65" ht="18" x14ac:dyDescent="0.25">
      <c r="H101" s="215"/>
      <c r="I101" s="81"/>
      <c r="J101" s="231"/>
      <c r="K101" s="231"/>
      <c r="L101" s="231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65" ht="18" x14ac:dyDescent="0.25">
      <c r="H102" s="215" t="s">
        <v>90</v>
      </c>
      <c r="I102" s="81">
        <f>+$D$18*100/$D$16</f>
        <v>71.262886597938149</v>
      </c>
      <c r="J102" s="233">
        <f>+$D$17*100/$D$16</f>
        <v>221.04274054982818</v>
      </c>
      <c r="K102" s="222">
        <f>+fpld_tot!G148*100/fpld_tot!G147</f>
        <v>108.93952958411329</v>
      </c>
      <c r="L102" s="233">
        <f>+(fpld_tot!$G$182+fpld_tot!$G$183)*100/fpld_tot!$G$187</f>
        <v>52.05123011483149</v>
      </c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65" ht="18" x14ac:dyDescent="0.25">
      <c r="H103" s="215" t="s">
        <v>36</v>
      </c>
      <c r="I103" s="81">
        <f>+$D$24*100/$D$22</f>
        <v>35.580304806565067</v>
      </c>
      <c r="J103" s="233">
        <f>+$D$23*100/$D$22</f>
        <v>170.28135990621337</v>
      </c>
      <c r="K103" s="233">
        <f>+CDCM!G$148*100/CDCM!G$147</f>
        <v>121.37490007993605</v>
      </c>
      <c r="L103" s="222">
        <f>+(CDCM!$G$182+CDCM!$G$183)*100/CDCM!$G$187</f>
        <v>46.378276883079366</v>
      </c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65" ht="18" x14ac:dyDescent="0.25">
      <c r="H104" s="215" t="s">
        <v>97</v>
      </c>
      <c r="I104" s="81">
        <f>+$D$30*100/$D$28</f>
        <v>38.725851644300249</v>
      </c>
      <c r="J104" s="233">
        <f>+$D$29*100/$D$28</f>
        <v>172.4966819053237</v>
      </c>
      <c r="K104" s="233">
        <f>+ART!G$148*100/ART!G$147</f>
        <v>68.656413380031466</v>
      </c>
      <c r="L104" s="233">
        <f>+(ART!$G$182+ART!$G$183)*100/ART!$G$187</f>
        <v>58.768471423842058</v>
      </c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65" ht="18" x14ac:dyDescent="0.25">
      <c r="H105" s="215" t="s">
        <v>98</v>
      </c>
      <c r="I105" s="81">
        <f>+$D$36*100/$D$34</f>
        <v>31.233375332493349</v>
      </c>
      <c r="J105" s="233">
        <f>+$D$35*100/$D$34</f>
        <v>105.85188296234075</v>
      </c>
      <c r="K105" s="233">
        <f>+COMM!G$148*100/COMM!G$147</f>
        <v>72.140878512069648</v>
      </c>
      <c r="L105" s="233">
        <f>+(COMM!$G$182+COMM!$G$183)*100/COMM!$G$187</f>
        <v>56.812260536398469</v>
      </c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65" ht="18" x14ac:dyDescent="0.25">
      <c r="H106" s="215" t="s">
        <v>99</v>
      </c>
      <c r="I106" s="81">
        <f>+$D$42*100/$D$40</f>
        <v>1.2200435729847494</v>
      </c>
      <c r="J106" s="233" t="s">
        <v>123</v>
      </c>
      <c r="K106" s="233">
        <f>+PARA!G$148*100/PARA!G$147</f>
        <v>34.940349730348096</v>
      </c>
      <c r="L106" s="233">
        <f>+(PARA!$G$182+PARA!$G$183)*100/PARA!$G$187</f>
        <v>65.514109240644302</v>
      </c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65" ht="18" x14ac:dyDescent="0.25">
      <c r="H107" s="215" t="s">
        <v>100</v>
      </c>
      <c r="I107" s="81" t="s">
        <v>123</v>
      </c>
      <c r="J107" s="233" t="s">
        <v>123</v>
      </c>
      <c r="K107" s="233">
        <f>+[1]AS!G$148*100/[1]AS!G$147</f>
        <v>100.23255813953489</v>
      </c>
      <c r="L107" s="233">
        <f>+([1]AS!$G$182+[1]AS!$G$183)*100/[1]AS!$G$187</f>
        <v>26.384049554781264</v>
      </c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65" ht="22.5" customHeight="1" x14ac:dyDescent="0.25">
      <c r="H108" s="223"/>
      <c r="I108" s="224"/>
      <c r="J108" s="225"/>
      <c r="K108" s="225"/>
      <c r="L108" s="225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65" s="38" customFormat="1" ht="18" x14ac:dyDescent="0.25">
      <c r="H109" s="226" t="s">
        <v>95</v>
      </c>
      <c r="I109" s="227">
        <f>+$D$56*100/$D$54</f>
        <v>32.394269655219688</v>
      </c>
      <c r="J109" s="228">
        <f>+$D$55*100/$D$54</f>
        <v>108.52354513674686</v>
      </c>
      <c r="K109" s="228">
        <f>+(fpld_tot!G148+CDCM!G148+ART!G148+COMM!G148+PARA!G148+[1]AS!G148)*100/(CDCM!G147+ART!G147+COMM!G147+fpld_tot!G147+PARA!G147+[1]AS!G147)</f>
        <v>90.396078398679464</v>
      </c>
      <c r="L109" s="228">
        <f>+(+fpld_tot!G182+fpld_tot!G183+CDCM!G182+CDCM!G183+ART!G182+ART!G183+COMM!G182+COMM!G183+PARA!G182+PARA!G183+[1]AS!$G$182+[1]AS!$G$183)*100/(fpld_tot!$G$187+CDCM!$G$187+ART!$G$187+COMM!$G$187+PARA!$G$187+[1]AS!$G$187)</f>
        <v>53.040957693688647</v>
      </c>
      <c r="W109" s="39"/>
    </row>
    <row r="110" spans="1:265" s="167" customFormat="1" ht="7.5" customHeight="1" x14ac:dyDescent="0.25">
      <c r="A110" s="38"/>
      <c r="B110" s="38"/>
      <c r="C110" s="38"/>
      <c r="D110" s="38"/>
      <c r="E110" s="38"/>
      <c r="F110" s="38"/>
      <c r="G110" s="38"/>
      <c r="H110" s="234"/>
      <c r="I110" s="235"/>
      <c r="J110" s="236"/>
      <c r="K110" s="237"/>
      <c r="L110" s="237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9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  <c r="IW110" s="38"/>
      <c r="IX110" s="38"/>
      <c r="IY110" s="38"/>
      <c r="IZ110" s="38"/>
      <c r="JA110" s="38"/>
      <c r="JB110" s="38"/>
      <c r="JC110" s="38"/>
      <c r="JD110" s="38"/>
      <c r="JE110" s="38"/>
    </row>
    <row r="111" spans="1:265" ht="18" x14ac:dyDescent="0.25">
      <c r="H111" s="238"/>
      <c r="I111" s="238"/>
      <c r="J111" s="238"/>
      <c r="K111" s="238"/>
      <c r="L111" s="2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1:265" ht="18" x14ac:dyDescent="0.25">
      <c r="I112" s="238"/>
      <c r="J112" s="238"/>
      <c r="K112" s="238"/>
      <c r="L112" s="2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9:33" ht="18" x14ac:dyDescent="0.25">
      <c r="I113" s="238"/>
      <c r="J113" s="238"/>
      <c r="K113" s="238"/>
      <c r="L113" s="2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9:33" ht="7.5" customHeight="1" x14ac:dyDescent="0.2"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9:33" x14ac:dyDescent="0.2"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9:33" ht="6" customHeight="1" x14ac:dyDescent="0.2"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</row>
    <row r="117" spans="9:33" x14ac:dyDescent="0.2"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</row>
    <row r="118" spans="9:33" ht="6.75" customHeight="1" x14ac:dyDescent="0.2"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</row>
    <row r="119" spans="9:33" ht="6.75" customHeight="1" x14ac:dyDescent="0.2"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</row>
    <row r="120" spans="9:33" ht="6.75" customHeight="1" x14ac:dyDescent="0.2"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</row>
    <row r="121" spans="9:33" ht="16.899999999999999" customHeight="1" x14ac:dyDescent="0.2"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</row>
    <row r="122" spans="9:33" ht="16.899999999999999" customHeight="1" x14ac:dyDescent="0.2"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X122" s="103"/>
      <c r="Y122" s="103"/>
      <c r="Z122" s="103"/>
      <c r="AA122" s="103"/>
      <c r="AB122" s="38"/>
      <c r="AC122" s="38"/>
      <c r="AD122" s="38"/>
      <c r="AE122" s="38"/>
      <c r="AF122" s="38"/>
      <c r="AG122" s="38"/>
    </row>
    <row r="123" spans="9:33" ht="16.899999999999999" customHeight="1" x14ac:dyDescent="0.2"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</row>
    <row r="124" spans="9:33" ht="16.899999999999999" customHeight="1" x14ac:dyDescent="0.2"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X124" s="239"/>
      <c r="Y124" s="103"/>
      <c r="Z124" s="239"/>
      <c r="AA124" s="103"/>
      <c r="AB124" s="239"/>
      <c r="AC124" s="103"/>
      <c r="AD124" s="38"/>
      <c r="AE124" s="38"/>
      <c r="AF124" s="38"/>
      <c r="AG124" s="38"/>
    </row>
    <row r="125" spans="9:33" ht="16.899999999999999" customHeight="1" x14ac:dyDescent="0.2"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X125" s="239"/>
      <c r="Y125" s="103"/>
      <c r="Z125" s="239"/>
      <c r="AA125" s="103"/>
      <c r="AB125" s="239"/>
      <c r="AC125" s="103"/>
      <c r="AD125" s="38"/>
      <c r="AE125" s="38"/>
      <c r="AF125" s="38"/>
      <c r="AG125" s="38"/>
    </row>
    <row r="126" spans="9:33" ht="16.899999999999999" customHeight="1" x14ac:dyDescent="0.2"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X126" s="239"/>
      <c r="Y126" s="103"/>
      <c r="Z126" s="239"/>
      <c r="AA126" s="103"/>
      <c r="AB126" s="239"/>
      <c r="AC126" s="103"/>
      <c r="AD126" s="38"/>
      <c r="AE126" s="38"/>
      <c r="AF126" s="38"/>
      <c r="AG126" s="38"/>
    </row>
    <row r="127" spans="9:33" ht="16.899999999999999" customHeight="1" x14ac:dyDescent="0.2"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X127" s="239"/>
      <c r="Y127" s="103"/>
      <c r="Z127" s="239"/>
      <c r="AA127" s="103"/>
      <c r="AB127" s="239"/>
      <c r="AC127" s="103"/>
      <c r="AD127" s="38"/>
      <c r="AE127" s="38"/>
      <c r="AF127" s="38"/>
      <c r="AG127" s="38"/>
    </row>
    <row r="128" spans="9:33" ht="16.899999999999999" customHeight="1" x14ac:dyDescent="0.2"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X128" s="103"/>
      <c r="Y128" s="38"/>
      <c r="Z128" s="38"/>
      <c r="AA128" s="38"/>
      <c r="AB128" s="38"/>
      <c r="AC128" s="38"/>
      <c r="AD128" s="38"/>
      <c r="AE128" s="38"/>
      <c r="AF128" s="38"/>
      <c r="AG128" s="38"/>
    </row>
    <row r="129" spans="14:33" ht="16.899999999999999" customHeight="1" x14ac:dyDescent="0.2">
      <c r="N129" s="38"/>
      <c r="O129" s="38"/>
      <c r="P129" s="38"/>
      <c r="Q129" s="38"/>
      <c r="R129" s="38"/>
      <c r="S129" s="38"/>
      <c r="T129" s="38"/>
      <c r="U129" s="38"/>
      <c r="V129" s="38"/>
      <c r="X129" s="38"/>
      <c r="Y129" s="103"/>
      <c r="Z129" s="38"/>
      <c r="AA129" s="103"/>
      <c r="AB129" s="38"/>
      <c r="AC129" s="103"/>
      <c r="AD129" s="38"/>
      <c r="AE129" s="38"/>
      <c r="AF129" s="38"/>
      <c r="AG129" s="38"/>
    </row>
    <row r="130" spans="14:33" ht="16.899999999999999" customHeight="1" x14ac:dyDescent="0.2"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</row>
    <row r="131" spans="14:33" ht="16.899999999999999" customHeight="1" x14ac:dyDescent="0.2"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</row>
    <row r="132" spans="14:33" ht="16.899999999999999" customHeight="1" x14ac:dyDescent="0.2"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</row>
    <row r="133" spans="14:33" ht="16.899999999999999" customHeight="1" x14ac:dyDescent="0.2"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</row>
    <row r="134" spans="14:33" ht="16.899999999999999" customHeight="1" x14ac:dyDescent="0.2"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</row>
    <row r="135" spans="14:33" ht="16.899999999999999" customHeight="1" x14ac:dyDescent="0.2"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</row>
    <row r="136" spans="14:33" ht="16.899999999999999" customHeight="1" x14ac:dyDescent="0.2"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</row>
    <row r="137" spans="14:33" ht="16.899999999999999" customHeight="1" x14ac:dyDescent="0.2"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</row>
    <row r="138" spans="14:33" ht="16.899999999999999" customHeight="1" x14ac:dyDescent="0.2">
      <c r="N138" s="38"/>
      <c r="O138" s="38"/>
      <c r="P138" s="38"/>
      <c r="Q138" s="38"/>
      <c r="R138" s="38"/>
      <c r="S138" s="38"/>
      <c r="T138" s="38"/>
      <c r="U138" s="38"/>
      <c r="V138" s="38"/>
      <c r="W138" s="240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</row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  <row r="145" ht="16.899999999999999" customHeight="1" x14ac:dyDescent="0.2"/>
    <row r="146" ht="16.899999999999999" customHeight="1" x14ac:dyDescent="0.2"/>
    <row r="147" ht="16.899999999999999" customHeight="1" x14ac:dyDescent="0.2"/>
    <row r="148" ht="16.899999999999999" customHeight="1" x14ac:dyDescent="0.2"/>
    <row r="149" ht="16.899999999999999" customHeight="1" x14ac:dyDescent="0.2"/>
    <row r="150" ht="16.899999999999999" customHeight="1" x14ac:dyDescent="0.2"/>
  </sheetData>
  <mergeCells count="16">
    <mergeCell ref="B1:E1"/>
    <mergeCell ref="B3:E3"/>
    <mergeCell ref="H3:M4"/>
    <mergeCell ref="B5:E5"/>
    <mergeCell ref="B7:E7"/>
    <mergeCell ref="H7:M7"/>
    <mergeCell ref="I10:J10"/>
    <mergeCell ref="K10:L10"/>
    <mergeCell ref="B61:E61"/>
    <mergeCell ref="B63:C63"/>
    <mergeCell ref="D63:E63"/>
    <mergeCell ref="A73:F74"/>
    <mergeCell ref="A77:F77"/>
    <mergeCell ref="H81:H85"/>
    <mergeCell ref="B10:C10"/>
    <mergeCell ref="D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71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view="pageBreakPreview" zoomScale="62" zoomScaleNormal="100" zoomScaleSheetLayoutView="62" workbookViewId="0">
      <selection activeCell="F29" sqref="F29"/>
    </sheetView>
  </sheetViews>
  <sheetFormatPr defaultRowHeight="14.25" x14ac:dyDescent="0.2"/>
  <cols>
    <col min="1" max="1" width="17" style="39" customWidth="1"/>
    <col min="2" max="2" width="11.85546875" style="39" customWidth="1"/>
    <col min="3" max="3" width="13" style="39" customWidth="1"/>
    <col min="4" max="4" width="11.7109375" style="39" customWidth="1"/>
    <col min="5" max="5" width="14.28515625" style="39" customWidth="1"/>
    <col min="6" max="6" width="12.28515625" style="39" customWidth="1"/>
    <col min="7" max="7" width="13" style="39" customWidth="1"/>
    <col min="8" max="8" width="15.140625" style="39" customWidth="1"/>
    <col min="9" max="9" width="13" style="39" customWidth="1"/>
    <col min="10" max="10" width="15.85546875" style="39" customWidth="1"/>
    <col min="11" max="13" width="13" style="39" customWidth="1"/>
    <col min="14" max="21" width="13" style="38" customWidth="1"/>
    <col min="22" max="22" width="10.140625" style="38" customWidth="1"/>
    <col min="23" max="23" width="4.7109375" style="38" customWidth="1"/>
    <col min="24" max="24" width="10.5703125" style="38" bestFit="1" customWidth="1"/>
    <col min="25" max="25" width="11" style="38" customWidth="1"/>
    <col min="26" max="26" width="10.28515625" style="38" customWidth="1"/>
    <col min="27" max="43" width="9.140625" style="38"/>
    <col min="44" max="16384" width="9.140625" style="39"/>
  </cols>
  <sheetData>
    <row r="1" spans="1:21" ht="22.5" customHeight="1" x14ac:dyDescent="0.25">
      <c r="A1" s="47" t="s">
        <v>125</v>
      </c>
      <c r="B1" s="518" t="s">
        <v>126</v>
      </c>
      <c r="C1" s="518"/>
      <c r="D1" s="518"/>
      <c r="E1" s="518"/>
      <c r="F1" s="518"/>
      <c r="G1" s="518"/>
      <c r="H1" s="518"/>
      <c r="I1" s="518"/>
      <c r="J1" s="518"/>
      <c r="K1" s="518"/>
      <c r="L1" s="194"/>
      <c r="M1" s="194"/>
      <c r="N1" s="241"/>
      <c r="O1" s="241"/>
      <c r="P1" s="241"/>
      <c r="Q1" s="241"/>
      <c r="R1" s="241"/>
      <c r="S1" s="241"/>
      <c r="T1" s="241"/>
      <c r="U1" s="241"/>
    </row>
    <row r="2" spans="1:21" ht="47.25" customHeight="1" x14ac:dyDescent="0.25">
      <c r="A2" s="242"/>
      <c r="B2" s="523" t="s">
        <v>127</v>
      </c>
      <c r="C2" s="523"/>
      <c r="D2" s="523"/>
      <c r="E2" s="523"/>
      <c r="F2" s="523"/>
      <c r="G2" s="523"/>
      <c r="H2" s="523"/>
      <c r="I2" s="523"/>
      <c r="J2" s="523"/>
      <c r="K2" s="523"/>
      <c r="L2" s="243"/>
      <c r="M2" s="243"/>
      <c r="N2" s="78"/>
      <c r="O2" s="78"/>
      <c r="P2" s="78"/>
      <c r="Q2" s="78"/>
      <c r="R2" s="78"/>
      <c r="S2" s="78"/>
      <c r="T2" s="78"/>
      <c r="U2" s="78"/>
    </row>
    <row r="3" spans="1:21" ht="22.5" customHeight="1" x14ac:dyDescent="0.2">
      <c r="B3" s="524" t="s">
        <v>128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5"/>
      <c r="O3" s="245"/>
      <c r="P3" s="245"/>
      <c r="Q3" s="245"/>
      <c r="R3" s="245"/>
      <c r="S3" s="245"/>
      <c r="T3" s="245"/>
      <c r="U3" s="245"/>
    </row>
    <row r="4" spans="1:21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103"/>
      <c r="O4" s="103"/>
      <c r="P4" s="103"/>
      <c r="Q4" s="103"/>
      <c r="R4" s="103"/>
      <c r="S4" s="103"/>
      <c r="T4" s="103"/>
      <c r="U4" s="103"/>
    </row>
    <row r="5" spans="1:21" ht="22.5" customHeight="1" x14ac:dyDescent="0.2">
      <c r="A5" s="247"/>
      <c r="B5" s="60"/>
      <c r="C5" s="525" t="str">
        <f>+[1]Copertina!D25</f>
        <v>Rilevazione al 2/7/2018</v>
      </c>
      <c r="D5" s="525"/>
      <c r="E5" s="525"/>
      <c r="F5" s="525"/>
      <c r="G5" s="525"/>
      <c r="H5" s="525"/>
      <c r="I5" s="525"/>
      <c r="J5" s="525"/>
      <c r="K5" s="525"/>
      <c r="L5" s="60"/>
      <c r="M5" s="60"/>
      <c r="N5" s="103"/>
      <c r="O5" s="103"/>
      <c r="P5" s="103"/>
      <c r="Q5" s="103"/>
      <c r="R5" s="103"/>
      <c r="S5" s="103"/>
      <c r="T5" s="103"/>
      <c r="U5" s="103"/>
    </row>
    <row r="6" spans="1:21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103"/>
      <c r="O6" s="103"/>
      <c r="P6" s="103"/>
      <c r="Q6" s="103"/>
      <c r="R6" s="103"/>
      <c r="S6" s="103"/>
      <c r="T6" s="103"/>
      <c r="U6" s="103"/>
    </row>
    <row r="7" spans="1:21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103"/>
      <c r="O7" s="103"/>
      <c r="P7" s="103"/>
      <c r="Q7" s="103"/>
      <c r="R7" s="103"/>
      <c r="S7" s="103"/>
      <c r="T7" s="103"/>
      <c r="U7" s="103"/>
    </row>
    <row r="8" spans="1:21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03"/>
      <c r="O8" s="103"/>
      <c r="P8" s="103"/>
      <c r="Q8" s="103"/>
      <c r="R8" s="103"/>
      <c r="S8" s="103"/>
      <c r="T8" s="103"/>
      <c r="U8" s="103"/>
    </row>
    <row r="9" spans="1:21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1:21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</row>
    <row r="11" spans="1:21" ht="22.5" customHeight="1" x14ac:dyDescent="0.2">
      <c r="A11" s="528"/>
      <c r="B11" s="256" t="s">
        <v>134</v>
      </c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</row>
    <row r="12" spans="1:21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</row>
    <row r="14" spans="1:21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</row>
    <row r="15" spans="1:21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</row>
    <row r="16" spans="1:21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</row>
    <row r="19" spans="1:43" ht="22.5" customHeight="1" x14ac:dyDescent="0.2">
      <c r="A19" s="268" t="s">
        <v>137</v>
      </c>
      <c r="B19" s="271">
        <v>17172</v>
      </c>
      <c r="C19" s="272">
        <v>1042</v>
      </c>
      <c r="D19" s="271">
        <v>25315</v>
      </c>
      <c r="E19" s="272">
        <v>2252</v>
      </c>
      <c r="F19" s="271">
        <v>8332</v>
      </c>
      <c r="G19" s="272">
        <v>780</v>
      </c>
      <c r="H19" s="271">
        <v>36653</v>
      </c>
      <c r="I19" s="272">
        <v>730</v>
      </c>
      <c r="J19" s="271">
        <v>87472</v>
      </c>
      <c r="K19" s="272">
        <v>1237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</row>
    <row r="20" spans="1:43" ht="22.5" customHeight="1" x14ac:dyDescent="0.2">
      <c r="A20" s="268" t="s">
        <v>138</v>
      </c>
      <c r="B20" s="271">
        <v>13989</v>
      </c>
      <c r="C20" s="272">
        <v>1061</v>
      </c>
      <c r="D20" s="271">
        <v>22788</v>
      </c>
      <c r="E20" s="272">
        <v>2254</v>
      </c>
      <c r="F20" s="271">
        <v>9089</v>
      </c>
      <c r="G20" s="272">
        <v>776</v>
      </c>
      <c r="H20" s="271">
        <v>30611</v>
      </c>
      <c r="I20" s="272">
        <v>739</v>
      </c>
      <c r="J20" s="271">
        <v>76477</v>
      </c>
      <c r="K20" s="272">
        <v>1254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</row>
    <row r="21" spans="1:43" ht="22.5" customHeight="1" x14ac:dyDescent="0.2">
      <c r="A21" s="268" t="s">
        <v>139</v>
      </c>
      <c r="B21" s="271">
        <v>12925</v>
      </c>
      <c r="C21" s="272">
        <v>1073</v>
      </c>
      <c r="D21" s="271">
        <v>25165</v>
      </c>
      <c r="E21" s="272">
        <v>2276</v>
      </c>
      <c r="F21" s="271">
        <v>7344</v>
      </c>
      <c r="G21" s="272">
        <v>781</v>
      </c>
      <c r="H21" s="271">
        <v>28517</v>
      </c>
      <c r="I21" s="272">
        <v>744</v>
      </c>
      <c r="J21" s="271">
        <v>73951</v>
      </c>
      <c r="K21" s="272">
        <v>1326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</row>
    <row r="22" spans="1:43" ht="22.5" customHeight="1" x14ac:dyDescent="0.2">
      <c r="A22" s="268" t="s">
        <v>140</v>
      </c>
      <c r="B22" s="271">
        <v>11833</v>
      </c>
      <c r="C22" s="272">
        <v>1056</v>
      </c>
      <c r="D22" s="271">
        <v>22507</v>
      </c>
      <c r="E22" s="272">
        <v>2220</v>
      </c>
      <c r="F22" s="271">
        <v>8849</v>
      </c>
      <c r="G22" s="272">
        <v>784</v>
      </c>
      <c r="H22" s="271">
        <v>27972</v>
      </c>
      <c r="I22" s="272">
        <v>758</v>
      </c>
      <c r="J22" s="271">
        <v>71161</v>
      </c>
      <c r="K22" s="272">
        <v>1273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</row>
    <row r="24" spans="1:43" s="280" customFormat="1" ht="22.5" customHeight="1" x14ac:dyDescent="0.2">
      <c r="A24" s="275" t="s">
        <v>141</v>
      </c>
      <c r="B24" s="276">
        <v>55919</v>
      </c>
      <c r="C24" s="277">
        <v>1057</v>
      </c>
      <c r="D24" s="276">
        <v>95775</v>
      </c>
      <c r="E24" s="277">
        <v>2251</v>
      </c>
      <c r="F24" s="276">
        <v>33614</v>
      </c>
      <c r="G24" s="277">
        <v>780</v>
      </c>
      <c r="H24" s="276">
        <v>123753</v>
      </c>
      <c r="I24" s="277">
        <v>742</v>
      </c>
      <c r="J24" s="276">
        <v>309061</v>
      </c>
      <c r="K24" s="277">
        <v>1271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</row>
    <row r="29" spans="1:43" ht="22.5" customHeight="1" x14ac:dyDescent="0.2">
      <c r="A29" s="268" t="s">
        <v>137</v>
      </c>
      <c r="B29" s="271">
        <v>11043</v>
      </c>
      <c r="C29" s="272">
        <v>1175</v>
      </c>
      <c r="D29" s="271">
        <v>24477</v>
      </c>
      <c r="E29" s="272">
        <v>2265</v>
      </c>
      <c r="F29" s="271">
        <v>7314</v>
      </c>
      <c r="G29" s="272">
        <v>796</v>
      </c>
      <c r="H29" s="271">
        <v>31622</v>
      </c>
      <c r="I29" s="272">
        <v>761</v>
      </c>
      <c r="J29" s="271">
        <v>74456</v>
      </c>
      <c r="K29" s="272">
        <v>1320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</row>
    <row r="30" spans="1:43" ht="22.5" customHeight="1" x14ac:dyDescent="0.2">
      <c r="A30" s="268" t="s">
        <v>138</v>
      </c>
      <c r="B30" s="271">
        <v>7581</v>
      </c>
      <c r="C30" s="272">
        <v>1215</v>
      </c>
      <c r="D30" s="271">
        <v>16690</v>
      </c>
      <c r="E30" s="272">
        <v>2287</v>
      </c>
      <c r="F30" s="271">
        <v>5958</v>
      </c>
      <c r="G30" s="272">
        <v>784</v>
      </c>
      <c r="H30" s="271">
        <v>23677</v>
      </c>
      <c r="I30" s="272">
        <v>782</v>
      </c>
      <c r="J30" s="271">
        <v>53906</v>
      </c>
      <c r="K30" s="272">
        <v>1309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</row>
    <row r="33" spans="1:254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U33" s="267"/>
      <c r="V33" s="267"/>
    </row>
    <row r="34" spans="1:254" s="279" customFormat="1" ht="22.5" customHeight="1" x14ac:dyDescent="0.2">
      <c r="A34" s="282" t="s">
        <v>141</v>
      </c>
      <c r="B34" s="276">
        <v>18624</v>
      </c>
      <c r="C34" s="277">
        <v>1191</v>
      </c>
      <c r="D34" s="276">
        <v>41167</v>
      </c>
      <c r="E34" s="277">
        <v>2274</v>
      </c>
      <c r="F34" s="276">
        <v>13272</v>
      </c>
      <c r="G34" s="277">
        <v>791</v>
      </c>
      <c r="H34" s="276">
        <v>55299</v>
      </c>
      <c r="I34" s="277">
        <v>770</v>
      </c>
      <c r="J34" s="276">
        <v>128362</v>
      </c>
      <c r="K34" s="277">
        <v>1315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4" s="167" customFormat="1" ht="48.75" customHeight="1" x14ac:dyDescent="0.2">
      <c r="A35" s="522" t="s">
        <v>143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74"/>
      <c r="N35" s="283"/>
      <c r="O35" s="283"/>
      <c r="P35" s="283"/>
      <c r="Q35" s="283"/>
      <c r="R35" s="283"/>
      <c r="S35" s="283"/>
      <c r="T35" s="283"/>
      <c r="U35" s="273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 ht="22.5" customHeight="1" x14ac:dyDescent="0.2">
      <c r="A36" s="284" t="s">
        <v>144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74"/>
      <c r="N36" s="267"/>
      <c r="O36" s="267"/>
      <c r="P36" s="267"/>
      <c r="Q36" s="267"/>
      <c r="R36" s="267"/>
      <c r="S36" s="267"/>
      <c r="T36" s="267"/>
      <c r="U36" s="267"/>
    </row>
    <row r="37" spans="1:254" ht="22.5" customHeight="1" x14ac:dyDescent="0.2">
      <c r="X37" s="103"/>
    </row>
    <row r="38" spans="1:254" x14ac:dyDescent="0.2">
      <c r="J38" s="60"/>
    </row>
    <row r="44" spans="1:254" ht="13.5" customHeight="1" x14ac:dyDescent="0.2"/>
    <row r="47" spans="1:254" x14ac:dyDescent="0.2">
      <c r="I47" s="285"/>
    </row>
    <row r="51" spans="1:9" x14ac:dyDescent="0.2">
      <c r="I51" s="285"/>
    </row>
    <row r="52" spans="1:9" x14ac:dyDescent="0.2">
      <c r="I52" s="285"/>
    </row>
    <row r="53" spans="1:9" x14ac:dyDescent="0.2">
      <c r="I53" s="285"/>
    </row>
    <row r="59" spans="1:9" x14ac:dyDescent="0.2">
      <c r="I59" s="285"/>
    </row>
    <row r="60" spans="1:9" x14ac:dyDescent="0.2">
      <c r="I60" s="285"/>
    </row>
    <row r="61" spans="1:9" x14ac:dyDescent="0.2">
      <c r="I61" s="285"/>
    </row>
    <row r="62" spans="1:9" x14ac:dyDescent="0.2">
      <c r="A62" s="286"/>
      <c r="B62" s="286"/>
      <c r="C62" s="286"/>
      <c r="D62" s="286"/>
      <c r="E62" s="286"/>
      <c r="I62" s="285"/>
    </row>
    <row r="63" spans="1:9" x14ac:dyDescent="0.2">
      <c r="I63" s="285"/>
    </row>
    <row r="64" spans="1:9" x14ac:dyDescent="0.2">
      <c r="I64" s="285"/>
    </row>
    <row r="65" spans="9:9" x14ac:dyDescent="0.2">
      <c r="I65" s="285"/>
    </row>
    <row r="70" spans="9:9" x14ac:dyDescent="0.2">
      <c r="I70" s="285"/>
    </row>
    <row r="71" spans="9:9" x14ac:dyDescent="0.2">
      <c r="I71" s="285"/>
    </row>
    <row r="72" spans="9:9" x14ac:dyDescent="0.2">
      <c r="I72" s="285"/>
    </row>
    <row r="73" spans="9:9" x14ac:dyDescent="0.2">
      <c r="I73" s="285"/>
    </row>
    <row r="74" spans="9:9" x14ac:dyDescent="0.2">
      <c r="I74" s="285"/>
    </row>
    <row r="75" spans="9:9" x14ac:dyDescent="0.2">
      <c r="I75" s="285"/>
    </row>
    <row r="76" spans="9:9" x14ac:dyDescent="0.2">
      <c r="I76" s="285"/>
    </row>
    <row r="81" spans="9:9" x14ac:dyDescent="0.2">
      <c r="I81" s="285"/>
    </row>
    <row r="82" spans="9:9" x14ac:dyDescent="0.2">
      <c r="I82" s="285"/>
    </row>
    <row r="83" spans="9:9" x14ac:dyDescent="0.2">
      <c r="I83" s="285"/>
    </row>
    <row r="84" spans="9:9" x14ac:dyDescent="0.2">
      <c r="I84" s="285"/>
    </row>
    <row r="85" spans="9:9" x14ac:dyDescent="0.2">
      <c r="I85" s="285"/>
    </row>
    <row r="86" spans="9:9" x14ac:dyDescent="0.2">
      <c r="I86" s="285"/>
    </row>
    <row r="87" spans="9:9" x14ac:dyDescent="0.2">
      <c r="I87" s="285"/>
    </row>
    <row r="92" spans="9:9" ht="31.5" customHeight="1" x14ac:dyDescent="0.2"/>
    <row r="93" spans="9:9" x14ac:dyDescent="0.2">
      <c r="I93" s="285"/>
    </row>
    <row r="94" spans="9:9" x14ac:dyDescent="0.2">
      <c r="I94" s="285"/>
    </row>
    <row r="95" spans="9:9" x14ac:dyDescent="0.2">
      <c r="I95" s="285"/>
    </row>
    <row r="96" spans="9:9" x14ac:dyDescent="0.2">
      <c r="I96" s="285"/>
    </row>
    <row r="97" spans="9:9" x14ac:dyDescent="0.2">
      <c r="I97" s="285"/>
    </row>
    <row r="98" spans="9:9" x14ac:dyDescent="0.2">
      <c r="I98" s="285"/>
    </row>
    <row r="99" spans="9:9" x14ac:dyDescent="0.2">
      <c r="I99" s="285"/>
    </row>
    <row r="105" spans="9:9" x14ac:dyDescent="0.2">
      <c r="I105" s="285"/>
    </row>
    <row r="106" spans="9:9" x14ac:dyDescent="0.2">
      <c r="I106" s="285"/>
    </row>
    <row r="107" spans="9:9" x14ac:dyDescent="0.2">
      <c r="I107" s="285"/>
    </row>
    <row r="108" spans="9:9" x14ac:dyDescent="0.2">
      <c r="I108" s="285"/>
    </row>
    <row r="109" spans="9:9" x14ac:dyDescent="0.2">
      <c r="I109" s="285"/>
    </row>
    <row r="110" spans="9:9" x14ac:dyDescent="0.2">
      <c r="I110" s="285"/>
    </row>
    <row r="111" spans="9:9" x14ac:dyDescent="0.2">
      <c r="I111" s="285"/>
    </row>
  </sheetData>
  <mergeCells count="7">
    <mergeCell ref="A35:K35"/>
    <mergeCell ref="B1:K1"/>
    <mergeCell ref="B2:K2"/>
    <mergeCell ref="B3:K3"/>
    <mergeCell ref="C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view="pageBreakPreview" topLeftCell="D61" zoomScale="93" zoomScaleNormal="100" zoomScaleSheetLayoutView="93" workbookViewId="0">
      <selection activeCell="F29" sqref="F29"/>
    </sheetView>
  </sheetViews>
  <sheetFormatPr defaultColWidth="20.42578125" defaultRowHeight="18" x14ac:dyDescent="0.25"/>
  <cols>
    <col min="1" max="1" width="2.42578125" style="297" customWidth="1"/>
    <col min="2" max="2" width="26" style="238" customWidth="1"/>
    <col min="3" max="6" width="21.5703125" style="238" customWidth="1"/>
    <col min="7" max="7" width="27.140625" style="238" customWidth="1"/>
    <col min="8" max="8" width="2.42578125" style="297" customWidth="1"/>
    <col min="9" max="9" width="1.140625" style="300" customWidth="1"/>
    <col min="10" max="10" width="20.42578125" style="300"/>
    <col min="11" max="11" width="15.28515625" style="300" customWidth="1"/>
    <col min="12" max="12" width="16" style="300" customWidth="1"/>
    <col min="13" max="13" width="16.42578125" style="300" customWidth="1"/>
    <col min="14" max="14" width="16.7109375" style="300" customWidth="1"/>
    <col min="15" max="34" width="17" style="300" customWidth="1"/>
    <col min="35" max="35" width="26" style="300" customWidth="1"/>
    <col min="36" max="16384" width="20.42578125" style="300"/>
  </cols>
  <sheetData>
    <row r="1" spans="1:40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40" s="291" customFormat="1" ht="36" customHeight="1" x14ac:dyDescent="0.25">
      <c r="A2" s="287"/>
      <c r="B2" s="47" t="s">
        <v>145</v>
      </c>
      <c r="C2" s="518" t="s">
        <v>126</v>
      </c>
      <c r="D2" s="518"/>
      <c r="E2" s="518"/>
      <c r="F2" s="518"/>
      <c r="G2" s="518"/>
      <c r="H2" s="290"/>
      <c r="J2" s="518" t="str">
        <f>+C2</f>
        <v>FONDO PENSIONI LAVORATORI DIPENDENTI NEL COMPLESSO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</row>
    <row r="3" spans="1:40" s="291" customFormat="1" ht="27.75" customHeight="1" x14ac:dyDescent="0.25">
      <c r="A3" s="293"/>
      <c r="B3" s="238"/>
      <c r="C3" s="533" t="s">
        <v>146</v>
      </c>
      <c r="D3" s="533"/>
      <c r="E3" s="533"/>
      <c r="F3" s="533"/>
      <c r="G3" s="533"/>
      <c r="H3" s="290"/>
    </row>
    <row r="4" spans="1:40" s="291" customFormat="1" ht="53.25" customHeight="1" x14ac:dyDescent="0.2">
      <c r="A4" s="293"/>
      <c r="C4" s="534" t="s">
        <v>147</v>
      </c>
      <c r="D4" s="534"/>
      <c r="E4" s="534"/>
      <c r="F4" s="534"/>
      <c r="G4" s="534"/>
      <c r="H4" s="290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5"/>
    </row>
    <row r="5" spans="1:40" s="291" customFormat="1" ht="19.5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</row>
    <row r="6" spans="1:40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</row>
    <row r="7" spans="1:40" x14ac:dyDescent="0.25">
      <c r="B7" s="47"/>
      <c r="C7" s="289"/>
      <c r="D7" s="298"/>
      <c r="E7" s="299"/>
      <c r="F7" s="288"/>
      <c r="G7" s="48"/>
    </row>
    <row r="8" spans="1:40" x14ac:dyDescent="0.25">
      <c r="C8" s="48"/>
      <c r="D8" s="298"/>
      <c r="E8" s="48"/>
      <c r="F8" s="48"/>
      <c r="G8" s="48"/>
      <c r="K8" s="301" t="str">
        <f>+D29</f>
        <v>Decorrenti gennaio-giugno 2018</v>
      </c>
    </row>
    <row r="9" spans="1:40" x14ac:dyDescent="0.25">
      <c r="B9" s="302"/>
      <c r="C9" s="303"/>
      <c r="D9" s="304"/>
      <c r="E9" s="304"/>
      <c r="F9" s="304"/>
      <c r="G9" s="305"/>
    </row>
    <row r="10" spans="1:40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  <c r="AI10" s="309"/>
      <c r="AJ10" s="310"/>
      <c r="AK10" s="311"/>
      <c r="AL10" s="310"/>
      <c r="AM10" s="310"/>
      <c r="AN10" s="312"/>
    </row>
    <row r="11" spans="1:40" ht="15" customHeight="1" x14ac:dyDescent="0.25">
      <c r="B11" s="313" t="s">
        <v>153</v>
      </c>
      <c r="C11" s="314" t="s">
        <v>154</v>
      </c>
      <c r="D11" s="315"/>
      <c r="E11" s="315"/>
      <c r="F11" s="315"/>
      <c r="G11" s="316"/>
      <c r="AI11" s="317"/>
      <c r="AJ11" s="317"/>
      <c r="AK11" s="317"/>
      <c r="AL11" s="317"/>
      <c r="AM11" s="317"/>
      <c r="AN11" s="317"/>
    </row>
    <row r="12" spans="1:40" ht="15" customHeight="1" x14ac:dyDescent="0.25">
      <c r="B12" s="318"/>
      <c r="C12" s="231"/>
      <c r="E12" s="231"/>
      <c r="F12" s="231"/>
      <c r="G12" s="319"/>
      <c r="AI12" s="317"/>
      <c r="AJ12" s="317"/>
      <c r="AK12" s="317"/>
      <c r="AL12" s="317"/>
      <c r="AM12" s="317"/>
      <c r="AN12" s="317"/>
    </row>
    <row r="13" spans="1:40" ht="22.5" customHeight="1" x14ac:dyDescent="0.25">
      <c r="C13" s="320"/>
      <c r="D13" s="321" t="s">
        <v>155</v>
      </c>
      <c r="E13" s="322"/>
      <c r="F13" s="231"/>
      <c r="G13" s="52"/>
      <c r="AI13" s="317"/>
      <c r="AJ13" s="317"/>
      <c r="AK13" s="317"/>
      <c r="AL13" s="317"/>
      <c r="AM13" s="317"/>
      <c r="AN13" s="317"/>
    </row>
    <row r="14" spans="1:40" ht="22.5" customHeight="1" x14ac:dyDescent="0.25">
      <c r="B14" s="323" t="s">
        <v>156</v>
      </c>
      <c r="C14" s="324">
        <v>35</v>
      </c>
      <c r="D14" s="324">
        <v>350</v>
      </c>
      <c r="E14" s="324">
        <v>17434</v>
      </c>
      <c r="F14" s="324">
        <v>8789</v>
      </c>
      <c r="G14" s="325">
        <v>26608</v>
      </c>
      <c r="AI14" s="317"/>
      <c r="AJ14" s="317"/>
      <c r="AK14" s="317"/>
      <c r="AL14" s="317"/>
      <c r="AM14" s="317"/>
      <c r="AN14" s="317"/>
    </row>
    <row r="15" spans="1:40" ht="22.5" customHeight="1" x14ac:dyDescent="0.25">
      <c r="B15" s="323" t="s">
        <v>157</v>
      </c>
      <c r="C15" s="324">
        <v>719</v>
      </c>
      <c r="D15" s="324">
        <v>40792</v>
      </c>
      <c r="E15" s="324">
        <v>8945</v>
      </c>
      <c r="F15" s="324">
        <v>5581</v>
      </c>
      <c r="G15" s="325">
        <v>56037</v>
      </c>
      <c r="AI15" s="317"/>
      <c r="AJ15" s="317"/>
      <c r="AK15" s="317"/>
      <c r="AL15" s="317"/>
      <c r="AM15" s="317"/>
      <c r="AN15" s="317"/>
    </row>
    <row r="16" spans="1:40" ht="22.5" customHeight="1" x14ac:dyDescent="0.25">
      <c r="B16" s="323" t="s">
        <v>158</v>
      </c>
      <c r="C16" s="324">
        <v>20421</v>
      </c>
      <c r="D16" s="324">
        <v>52515</v>
      </c>
      <c r="E16" s="324">
        <v>6531</v>
      </c>
      <c r="F16" s="324">
        <v>8016</v>
      </c>
      <c r="G16" s="325">
        <v>87483</v>
      </c>
      <c r="AI16" s="317"/>
      <c r="AJ16" s="317"/>
      <c r="AK16" s="317"/>
      <c r="AL16" s="317"/>
      <c r="AM16" s="317"/>
      <c r="AN16" s="317"/>
    </row>
    <row r="17" spans="1:41" ht="22.5" customHeight="1" x14ac:dyDescent="0.25">
      <c r="B17" s="323" t="s">
        <v>159</v>
      </c>
      <c r="C17" s="324">
        <v>30650</v>
      </c>
      <c r="D17" s="324">
        <v>2110</v>
      </c>
      <c r="E17" s="324">
        <v>627</v>
      </c>
      <c r="F17" s="324">
        <v>6540</v>
      </c>
      <c r="G17" s="325">
        <v>39927</v>
      </c>
      <c r="AI17" s="317"/>
      <c r="AJ17" s="317"/>
      <c r="AK17" s="317"/>
      <c r="AL17" s="317"/>
      <c r="AM17" s="317"/>
      <c r="AN17" s="317"/>
    </row>
    <row r="18" spans="1:41" ht="22.5" customHeight="1" x14ac:dyDescent="0.25">
      <c r="B18" s="323" t="s">
        <v>160</v>
      </c>
      <c r="C18" s="324">
        <v>4094</v>
      </c>
      <c r="D18" s="324">
        <v>8</v>
      </c>
      <c r="E18" s="324">
        <v>77</v>
      </c>
      <c r="F18" s="324">
        <v>94827</v>
      </c>
      <c r="G18" s="120">
        <v>99006</v>
      </c>
      <c r="AI18" s="317"/>
      <c r="AJ18" s="317"/>
      <c r="AK18" s="317"/>
      <c r="AL18" s="317"/>
      <c r="AM18" s="317"/>
      <c r="AN18" s="317"/>
    </row>
    <row r="19" spans="1:41" s="331" customFormat="1" ht="22.5" customHeight="1" x14ac:dyDescent="0.25">
      <c r="A19" s="326"/>
      <c r="B19" s="327" t="s">
        <v>95</v>
      </c>
      <c r="C19" s="328">
        <v>55919</v>
      </c>
      <c r="D19" s="328">
        <v>95775</v>
      </c>
      <c r="E19" s="328">
        <v>33614</v>
      </c>
      <c r="F19" s="328">
        <v>123753</v>
      </c>
      <c r="G19" s="329">
        <v>309061</v>
      </c>
      <c r="H19" s="330"/>
      <c r="AI19" s="332"/>
      <c r="AJ19" s="332"/>
      <c r="AK19" s="332"/>
      <c r="AL19" s="332"/>
      <c r="AM19" s="332"/>
      <c r="AN19" s="332"/>
    </row>
    <row r="20" spans="1:41" s="338" customFormat="1" ht="25.5" customHeight="1" x14ac:dyDescent="0.2">
      <c r="A20" s="333"/>
      <c r="B20" s="334" t="s">
        <v>161</v>
      </c>
      <c r="C20" s="335">
        <v>65.81</v>
      </c>
      <c r="D20" s="336">
        <v>60.78</v>
      </c>
      <c r="E20" s="336">
        <v>53.24</v>
      </c>
      <c r="F20" s="336">
        <v>74.83</v>
      </c>
      <c r="G20" s="337">
        <v>66.5</v>
      </c>
      <c r="H20" s="33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</row>
    <row r="21" spans="1:41" s="332" customFormat="1" ht="25.5" customHeight="1" x14ac:dyDescent="0.25">
      <c r="A21" s="340"/>
      <c r="B21" s="341"/>
      <c r="C21" s="120"/>
      <c r="D21" s="342" t="s">
        <v>244</v>
      </c>
      <c r="E21" s="120"/>
      <c r="F21" s="120"/>
      <c r="G21" s="120"/>
      <c r="H21" s="340"/>
    </row>
    <row r="22" spans="1:41" s="347" customFormat="1" ht="25.5" customHeight="1" x14ac:dyDescent="0.25">
      <c r="A22" s="343"/>
      <c r="B22" s="344" t="s">
        <v>156</v>
      </c>
      <c r="C22" s="345">
        <v>10</v>
      </c>
      <c r="D22" s="345">
        <v>191</v>
      </c>
      <c r="E22" s="345">
        <v>9081</v>
      </c>
      <c r="F22" s="345">
        <v>4624</v>
      </c>
      <c r="G22" s="346">
        <v>13906</v>
      </c>
      <c r="H22" s="343"/>
      <c r="AO22" s="332"/>
    </row>
    <row r="23" spans="1:41" s="347" customFormat="1" ht="25.5" customHeight="1" x14ac:dyDescent="0.25">
      <c r="A23" s="343"/>
      <c r="B23" s="344" t="s">
        <v>157</v>
      </c>
      <c r="C23" s="345">
        <v>366</v>
      </c>
      <c r="D23" s="345">
        <v>19391</v>
      </c>
      <c r="E23" s="345">
        <v>4657</v>
      </c>
      <c r="F23" s="345">
        <v>3004</v>
      </c>
      <c r="G23" s="346">
        <v>27418</v>
      </c>
      <c r="H23" s="343"/>
      <c r="AO23" s="332"/>
    </row>
    <row r="24" spans="1:41" s="347" customFormat="1" ht="25.5" customHeight="1" x14ac:dyDescent="0.25">
      <c r="A24" s="343"/>
      <c r="B24" s="344" t="s">
        <v>158</v>
      </c>
      <c r="C24" s="345">
        <v>14137</v>
      </c>
      <c r="D24" s="345">
        <v>27453</v>
      </c>
      <c r="E24" s="345">
        <v>3361</v>
      </c>
      <c r="F24" s="345">
        <v>4209</v>
      </c>
      <c r="G24" s="120">
        <v>49160</v>
      </c>
      <c r="H24" s="343"/>
      <c r="AO24" s="332"/>
    </row>
    <row r="25" spans="1:41" s="347" customFormat="1" ht="25.5" customHeight="1" x14ac:dyDescent="0.25">
      <c r="A25" s="343"/>
      <c r="B25" s="344" t="s">
        <v>159</v>
      </c>
      <c r="C25" s="345">
        <v>14446</v>
      </c>
      <c r="D25" s="345">
        <v>1065</v>
      </c>
      <c r="E25" s="345">
        <v>281</v>
      </c>
      <c r="F25" s="345">
        <v>3558</v>
      </c>
      <c r="G25" s="120">
        <v>19350</v>
      </c>
      <c r="H25" s="343"/>
      <c r="K25" s="301" t="str">
        <f>MID(D21,9,45)</f>
        <v>Decorrenti gennaio-giugno 2017</v>
      </c>
      <c r="AO25" s="332"/>
    </row>
    <row r="26" spans="1:41" s="347" customFormat="1" ht="25.5" customHeight="1" x14ac:dyDescent="0.25">
      <c r="A26" s="343"/>
      <c r="B26" s="344" t="s">
        <v>160</v>
      </c>
      <c r="C26" s="345">
        <v>2202</v>
      </c>
      <c r="D26" s="345">
        <v>3</v>
      </c>
      <c r="E26" s="345">
        <v>41</v>
      </c>
      <c r="F26" s="345">
        <v>51869</v>
      </c>
      <c r="G26" s="120">
        <v>54115</v>
      </c>
      <c r="H26" s="343"/>
      <c r="AO26" s="332"/>
    </row>
    <row r="27" spans="1:41" s="350" customFormat="1" ht="25.5" customHeight="1" x14ac:dyDescent="0.25">
      <c r="A27" s="326"/>
      <c r="B27" s="327" t="s">
        <v>95</v>
      </c>
      <c r="C27" s="348">
        <v>31161</v>
      </c>
      <c r="D27" s="348">
        <v>48103</v>
      </c>
      <c r="E27" s="348">
        <v>17421</v>
      </c>
      <c r="F27" s="348">
        <v>67264</v>
      </c>
      <c r="G27" s="349">
        <v>163949</v>
      </c>
      <c r="H27" s="326"/>
      <c r="AO27" s="332"/>
    </row>
    <row r="28" spans="1:41" s="338" customFormat="1" ht="25.5" customHeight="1" x14ac:dyDescent="0.2">
      <c r="A28" s="351"/>
      <c r="B28" s="334" t="s">
        <v>161</v>
      </c>
      <c r="C28" s="335">
        <v>65.66</v>
      </c>
      <c r="D28" s="336">
        <v>60.94</v>
      </c>
      <c r="E28" s="336">
        <v>53.2</v>
      </c>
      <c r="F28" s="336">
        <v>75</v>
      </c>
      <c r="G28" s="337">
        <v>66.78</v>
      </c>
      <c r="H28" s="333"/>
      <c r="AO28" s="332"/>
    </row>
    <row r="29" spans="1:41" ht="25.5" customHeight="1" x14ac:dyDescent="0.25">
      <c r="C29" s="352"/>
      <c r="D29" s="321" t="s">
        <v>245</v>
      </c>
      <c r="E29" s="352"/>
      <c r="F29" s="352"/>
      <c r="G29" s="42"/>
      <c r="K29" s="353"/>
      <c r="AO29" s="332"/>
    </row>
    <row r="30" spans="1:41" ht="22.5" customHeight="1" x14ac:dyDescent="0.25">
      <c r="A30" s="326"/>
      <c r="B30" s="323" t="s">
        <v>156</v>
      </c>
      <c r="C30" s="354">
        <v>7</v>
      </c>
      <c r="D30" s="354">
        <v>134</v>
      </c>
      <c r="E30" s="354">
        <v>6872</v>
      </c>
      <c r="F30" s="354">
        <v>3456</v>
      </c>
      <c r="G30" s="193">
        <v>10469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5"/>
    </row>
    <row r="31" spans="1:41" ht="22.5" customHeight="1" x14ac:dyDescent="0.25">
      <c r="A31" s="326"/>
      <c r="B31" s="323" t="s">
        <v>157</v>
      </c>
      <c r="C31" s="354">
        <v>340</v>
      </c>
      <c r="D31" s="354">
        <v>16947</v>
      </c>
      <c r="E31" s="354">
        <v>3443</v>
      </c>
      <c r="F31" s="354">
        <v>2316</v>
      </c>
      <c r="G31" s="193">
        <v>23046</v>
      </c>
    </row>
    <row r="32" spans="1:41" ht="22.5" customHeight="1" x14ac:dyDescent="0.25">
      <c r="A32" s="326"/>
      <c r="B32" s="323" t="s">
        <v>158</v>
      </c>
      <c r="C32" s="354">
        <v>2731</v>
      </c>
      <c r="D32" s="354">
        <v>22768</v>
      </c>
      <c r="E32" s="354">
        <v>2612</v>
      </c>
      <c r="F32" s="354">
        <v>3544</v>
      </c>
      <c r="G32" s="193">
        <v>31655</v>
      </c>
    </row>
    <row r="33" spans="1:40" ht="22.5" customHeight="1" x14ac:dyDescent="0.25">
      <c r="A33" s="326"/>
      <c r="B33" s="323" t="s">
        <v>159</v>
      </c>
      <c r="C33" s="354">
        <v>13610</v>
      </c>
      <c r="D33" s="354">
        <v>1315</v>
      </c>
      <c r="E33" s="354">
        <v>317</v>
      </c>
      <c r="F33" s="354">
        <v>2846</v>
      </c>
      <c r="G33" s="193">
        <v>18088</v>
      </c>
    </row>
    <row r="34" spans="1:40" ht="22.5" customHeight="1" x14ac:dyDescent="0.25">
      <c r="A34" s="326"/>
      <c r="B34" s="323" t="s">
        <v>160</v>
      </c>
      <c r="C34" s="354">
        <v>1936</v>
      </c>
      <c r="D34" s="354">
        <v>3</v>
      </c>
      <c r="E34" s="354">
        <v>28</v>
      </c>
      <c r="F34" s="354">
        <v>43137</v>
      </c>
      <c r="G34" s="193">
        <v>45104</v>
      </c>
    </row>
    <row r="35" spans="1:40" s="350" customFormat="1" ht="22.5" customHeight="1" x14ac:dyDescent="0.25">
      <c r="A35" s="326"/>
      <c r="B35" s="327" t="s">
        <v>95</v>
      </c>
      <c r="C35" s="348">
        <v>18624</v>
      </c>
      <c r="D35" s="348">
        <v>41167</v>
      </c>
      <c r="E35" s="348">
        <v>13272</v>
      </c>
      <c r="F35" s="348">
        <v>55299</v>
      </c>
      <c r="G35" s="349">
        <v>128362</v>
      </c>
      <c r="H35" s="326"/>
      <c r="AJ35" s="356"/>
    </row>
    <row r="36" spans="1:40" s="338" customFormat="1" ht="22.5" customHeight="1" x14ac:dyDescent="0.2">
      <c r="A36" s="351"/>
      <c r="B36" s="334" t="s">
        <v>161</v>
      </c>
      <c r="C36" s="335">
        <v>66.31</v>
      </c>
      <c r="D36" s="336">
        <v>60.79</v>
      </c>
      <c r="E36" s="336">
        <v>53.33</v>
      </c>
      <c r="F36" s="336">
        <v>75.31</v>
      </c>
      <c r="G36" s="337">
        <v>67.08</v>
      </c>
      <c r="H36" s="333"/>
    </row>
    <row r="37" spans="1:40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40" ht="15" customHeight="1" x14ac:dyDescent="0.25">
      <c r="B38" s="318"/>
      <c r="C38" s="358"/>
      <c r="D38" s="358"/>
      <c r="E38" s="358"/>
      <c r="F38" s="358"/>
      <c r="G38" s="358"/>
    </row>
    <row r="39" spans="1:40" ht="26.25" customHeight="1" x14ac:dyDescent="0.25">
      <c r="B39" s="359" t="s">
        <v>162</v>
      </c>
    </row>
    <row r="40" spans="1:40" ht="27" customHeight="1" x14ac:dyDescent="0.25">
      <c r="B40" s="238" t="s">
        <v>144</v>
      </c>
    </row>
    <row r="41" spans="1:40" ht="15" customHeight="1" x14ac:dyDescent="0.25"/>
    <row r="42" spans="1:40" s="291" customFormat="1" ht="36" customHeight="1" x14ac:dyDescent="0.25">
      <c r="A42" s="287"/>
      <c r="B42" s="47" t="s">
        <v>163</v>
      </c>
      <c r="C42" s="518" t="str">
        <f>+C$2</f>
        <v>FONDO PENSIONI LAVORATORI DIPENDENTI NEL COMPLESSO</v>
      </c>
      <c r="D42" s="518"/>
      <c r="E42" s="518"/>
      <c r="F42" s="518"/>
      <c r="G42" s="518"/>
      <c r="H42" s="290"/>
    </row>
    <row r="43" spans="1:40" s="291" customFormat="1" ht="35.25" customHeight="1" x14ac:dyDescent="0.25">
      <c r="A43" s="293"/>
      <c r="B43" s="238"/>
      <c r="C43" s="533" t="str">
        <f>+C$3</f>
        <v>(compresi i trattamenti degli ex Enti creditizi e delle contabilità separate)</v>
      </c>
      <c r="D43" s="533"/>
      <c r="E43" s="533"/>
      <c r="F43" s="533"/>
      <c r="G43" s="533"/>
      <c r="H43" s="290"/>
    </row>
    <row r="44" spans="1:40" s="291" customFormat="1" ht="41.25" customHeight="1" x14ac:dyDescent="0.25">
      <c r="A44" s="293"/>
      <c r="C44" s="534" t="s">
        <v>16</v>
      </c>
      <c r="D44" s="534"/>
      <c r="E44" s="534"/>
      <c r="F44" s="534"/>
      <c r="G44" s="534"/>
      <c r="H44" s="290"/>
      <c r="K44" s="360"/>
      <c r="L44" s="357"/>
      <c r="M44" s="357"/>
    </row>
    <row r="45" spans="1:40" s="291" customFormat="1" x14ac:dyDescent="0.25">
      <c r="A45" s="290"/>
      <c r="B45" s="47"/>
      <c r="C45" s="296"/>
      <c r="D45" s="296"/>
      <c r="E45" s="296"/>
      <c r="F45" s="296"/>
      <c r="G45" s="296"/>
      <c r="H45" s="290"/>
      <c r="J45" s="518" t="str">
        <f>+C42</f>
        <v>FONDO PENSIONI LAVORATORI DIPENDENTI NEL COMPLESSO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</row>
    <row r="46" spans="1:40" s="291" customFormat="1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</row>
    <row r="47" spans="1:40" x14ac:dyDescent="0.25">
      <c r="B47" s="47"/>
      <c r="C47" s="289"/>
      <c r="D47" s="289"/>
      <c r="E47" s="289"/>
      <c r="F47" s="288"/>
      <c r="G47" s="48"/>
      <c r="I47" s="285">
        <v>2</v>
      </c>
      <c r="AI47" s="361"/>
      <c r="AJ47" s="361"/>
      <c r="AK47" s="361"/>
      <c r="AL47" s="361"/>
      <c r="AM47" s="361"/>
      <c r="AN47" s="361"/>
    </row>
    <row r="48" spans="1:40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1"/>
      <c r="AJ48" s="361"/>
      <c r="AK48" s="361"/>
      <c r="AL48" s="361"/>
      <c r="AM48" s="361"/>
      <c r="AN48" s="361"/>
    </row>
    <row r="49" spans="1:40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1"/>
      <c r="AJ49" s="361"/>
      <c r="AK49" s="361"/>
      <c r="AL49" s="361"/>
      <c r="AM49" s="361"/>
      <c r="AN49" s="361"/>
    </row>
    <row r="50" spans="1:40" ht="26.25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1"/>
      <c r="AJ50" s="361"/>
      <c r="AK50" s="361"/>
      <c r="AL50" s="361"/>
      <c r="AM50" s="361"/>
      <c r="AN50" s="361"/>
    </row>
    <row r="51" spans="1:40" ht="24" customHeight="1" x14ac:dyDescent="0.25">
      <c r="B51" s="367" t="s">
        <v>167</v>
      </c>
      <c r="C51" s="314" t="s">
        <v>154</v>
      </c>
      <c r="D51" s="315"/>
      <c r="E51" s="315"/>
      <c r="F51" s="315"/>
      <c r="G51" s="316"/>
      <c r="I51" s="285">
        <v>5</v>
      </c>
      <c r="AI51" s="361"/>
      <c r="AJ51" s="361"/>
      <c r="AK51" s="361"/>
      <c r="AL51" s="361"/>
      <c r="AM51" s="361"/>
      <c r="AN51" s="361"/>
    </row>
    <row r="52" spans="1:40" ht="16.5" customHeight="1" x14ac:dyDescent="0.25">
      <c r="B52" s="318"/>
      <c r="C52" s="231"/>
      <c r="E52" s="231"/>
      <c r="F52" s="231"/>
      <c r="G52" s="319"/>
      <c r="I52" s="368">
        <f>+I51+1</f>
        <v>6</v>
      </c>
      <c r="AI52" s="361"/>
      <c r="AJ52" s="361"/>
      <c r="AK52" s="361"/>
      <c r="AL52" s="361"/>
      <c r="AM52" s="361"/>
      <c r="AN52" s="361"/>
    </row>
    <row r="53" spans="1:40" ht="16.5" customHeight="1" x14ac:dyDescent="0.25">
      <c r="B53" s="369"/>
      <c r="C53" s="320"/>
      <c r="D53" s="321" t="str">
        <f>+D13</f>
        <v>Decorrenti 2017</v>
      </c>
      <c r="E53" s="322"/>
      <c r="F53" s="231"/>
      <c r="G53" s="52"/>
      <c r="I53" s="368">
        <f>+I52+1</f>
        <v>7</v>
      </c>
      <c r="AI53" s="361"/>
      <c r="AJ53" s="361"/>
      <c r="AK53" s="361"/>
      <c r="AL53" s="361"/>
      <c r="AM53" s="361"/>
      <c r="AN53" s="361"/>
    </row>
    <row r="54" spans="1:40" ht="22.5" customHeight="1" x14ac:dyDescent="0.25">
      <c r="B54" s="370" t="s">
        <v>168</v>
      </c>
      <c r="C54" s="354">
        <v>8459</v>
      </c>
      <c r="D54" s="354">
        <v>1636</v>
      </c>
      <c r="E54" s="354">
        <v>8684</v>
      </c>
      <c r="F54" s="354">
        <v>28659</v>
      </c>
      <c r="G54" s="193">
        <v>47438</v>
      </c>
      <c r="AI54" s="361"/>
      <c r="AJ54" s="361"/>
      <c r="AK54" s="361"/>
      <c r="AL54" s="361"/>
      <c r="AM54" s="361"/>
      <c r="AN54" s="361"/>
    </row>
    <row r="55" spans="1:40" ht="22.5" customHeight="1" x14ac:dyDescent="0.25">
      <c r="B55" s="370" t="s">
        <v>169</v>
      </c>
      <c r="C55" s="354">
        <v>26379</v>
      </c>
      <c r="D55" s="354">
        <v>4573</v>
      </c>
      <c r="E55" s="354">
        <v>15860</v>
      </c>
      <c r="F55" s="354">
        <v>70573</v>
      </c>
      <c r="G55" s="193">
        <v>117385</v>
      </c>
      <c r="AI55" s="361"/>
      <c r="AJ55" s="361"/>
      <c r="AK55" s="361"/>
      <c r="AL55" s="361"/>
      <c r="AM55" s="361"/>
      <c r="AN55" s="361"/>
    </row>
    <row r="56" spans="1:40" ht="22.5" customHeight="1" x14ac:dyDescent="0.25">
      <c r="B56" s="370" t="s">
        <v>170</v>
      </c>
      <c r="C56" s="354">
        <v>10535</v>
      </c>
      <c r="D56" s="354">
        <v>16318</v>
      </c>
      <c r="E56" s="354">
        <v>6450</v>
      </c>
      <c r="F56" s="354">
        <v>17079</v>
      </c>
      <c r="G56" s="193">
        <v>50382</v>
      </c>
      <c r="AI56" s="361"/>
      <c r="AJ56" s="361"/>
      <c r="AK56" s="361"/>
      <c r="AL56" s="361"/>
      <c r="AM56" s="361"/>
      <c r="AN56" s="361"/>
    </row>
    <row r="57" spans="1:40" ht="22.5" customHeight="1" x14ac:dyDescent="0.25">
      <c r="B57" s="370" t="s">
        <v>171</v>
      </c>
      <c r="C57" s="354">
        <v>4492</v>
      </c>
      <c r="D57" s="354">
        <v>27048</v>
      </c>
      <c r="E57" s="354">
        <v>1872</v>
      </c>
      <c r="F57" s="354">
        <v>4179</v>
      </c>
      <c r="G57" s="193">
        <v>37591</v>
      </c>
      <c r="AI57" s="361"/>
      <c r="AJ57" s="361"/>
      <c r="AK57" s="361"/>
      <c r="AL57" s="361"/>
      <c r="AM57" s="361"/>
      <c r="AN57" s="361"/>
    </row>
    <row r="58" spans="1:40" ht="22.5" customHeight="1" x14ac:dyDescent="0.25">
      <c r="B58" s="370" t="s">
        <v>172</v>
      </c>
      <c r="C58" s="354">
        <v>3849</v>
      </c>
      <c r="D58" s="354">
        <v>28178</v>
      </c>
      <c r="E58" s="354">
        <v>593</v>
      </c>
      <c r="F58" s="354">
        <v>2497</v>
      </c>
      <c r="G58" s="193">
        <v>35117</v>
      </c>
      <c r="AI58" s="361"/>
      <c r="AJ58" s="361"/>
      <c r="AK58" s="361"/>
      <c r="AL58" s="361"/>
      <c r="AM58" s="361"/>
      <c r="AN58" s="361"/>
    </row>
    <row r="59" spans="1:40" ht="22.5" customHeight="1" x14ac:dyDescent="0.25">
      <c r="B59" s="370" t="s">
        <v>173</v>
      </c>
      <c r="C59" s="354">
        <v>2205</v>
      </c>
      <c r="D59" s="354">
        <v>18022</v>
      </c>
      <c r="E59" s="354">
        <v>155</v>
      </c>
      <c r="F59" s="354">
        <v>766</v>
      </c>
      <c r="G59" s="193">
        <v>21148</v>
      </c>
      <c r="I59" s="368">
        <f>+I53+2</f>
        <v>9</v>
      </c>
      <c r="AI59" s="361"/>
      <c r="AJ59" s="361"/>
      <c r="AK59" s="361"/>
      <c r="AL59" s="361"/>
      <c r="AM59" s="361"/>
      <c r="AN59" s="361"/>
    </row>
    <row r="60" spans="1:40" ht="22.5" customHeight="1" x14ac:dyDescent="0.25">
      <c r="B60" s="215"/>
      <c r="C60" s="354"/>
      <c r="D60" s="354"/>
      <c r="E60" s="354"/>
      <c r="F60" s="354"/>
      <c r="G60" s="371"/>
      <c r="I60" s="368">
        <f t="shared" ref="I60:I65" si="0">+I59+1</f>
        <v>10</v>
      </c>
      <c r="AI60" s="361"/>
      <c r="AJ60" s="361"/>
      <c r="AK60" s="361"/>
      <c r="AL60" s="361"/>
      <c r="AM60" s="361"/>
      <c r="AN60" s="361"/>
    </row>
    <row r="61" spans="1:40" s="331" customFormat="1" ht="22.5" customHeight="1" x14ac:dyDescent="0.25">
      <c r="A61" s="326"/>
      <c r="B61" s="327" t="s">
        <v>95</v>
      </c>
      <c r="C61" s="328">
        <v>55919</v>
      </c>
      <c r="D61" s="328">
        <v>95775</v>
      </c>
      <c r="E61" s="328">
        <v>33614</v>
      </c>
      <c r="F61" s="328">
        <v>123753</v>
      </c>
      <c r="G61" s="329">
        <v>309061</v>
      </c>
      <c r="H61" s="330"/>
      <c r="I61" s="368">
        <f t="shared" si="0"/>
        <v>11</v>
      </c>
      <c r="AI61" s="361"/>
      <c r="AJ61" s="361"/>
      <c r="AK61" s="361"/>
      <c r="AL61" s="361"/>
      <c r="AM61" s="361"/>
      <c r="AN61" s="361"/>
    </row>
    <row r="62" spans="1:40" ht="25.5" customHeight="1" x14ac:dyDescent="0.25">
      <c r="A62" s="333"/>
      <c r="B62" s="372"/>
      <c r="C62" s="373"/>
      <c r="D62" s="373"/>
      <c r="E62" s="373"/>
      <c r="F62" s="231"/>
      <c r="G62" s="52"/>
      <c r="I62" s="368">
        <f t="shared" si="0"/>
        <v>12</v>
      </c>
      <c r="AI62" s="361"/>
      <c r="AJ62" s="361"/>
      <c r="AK62" s="361"/>
      <c r="AL62" s="361"/>
      <c r="AM62" s="361"/>
      <c r="AN62" s="361"/>
    </row>
    <row r="63" spans="1:40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>
        <f t="shared" si="0"/>
        <v>13</v>
      </c>
    </row>
    <row r="64" spans="1:40" ht="25.5" customHeight="1" x14ac:dyDescent="0.25">
      <c r="B64" s="375" t="s">
        <v>168</v>
      </c>
      <c r="C64" s="345">
        <v>4423</v>
      </c>
      <c r="D64" s="345">
        <v>922</v>
      </c>
      <c r="E64" s="345">
        <v>4399</v>
      </c>
      <c r="F64" s="345">
        <v>16223</v>
      </c>
      <c r="G64" s="346">
        <v>25967</v>
      </c>
      <c r="I64" s="368">
        <f t="shared" si="0"/>
        <v>14</v>
      </c>
    </row>
    <row r="65" spans="1:40" ht="25.5" customHeight="1" x14ac:dyDescent="0.25">
      <c r="B65" s="375" t="s">
        <v>169</v>
      </c>
      <c r="C65" s="345">
        <v>15267</v>
      </c>
      <c r="D65" s="345">
        <v>2706</v>
      </c>
      <c r="E65" s="345">
        <v>8423</v>
      </c>
      <c r="F65" s="345">
        <v>37985</v>
      </c>
      <c r="G65" s="346">
        <v>64381</v>
      </c>
      <c r="I65" s="368">
        <f t="shared" si="0"/>
        <v>15</v>
      </c>
    </row>
    <row r="66" spans="1:40" ht="25.5" customHeight="1" x14ac:dyDescent="0.25">
      <c r="B66" s="375" t="s">
        <v>170</v>
      </c>
      <c r="C66" s="345">
        <v>5788</v>
      </c>
      <c r="D66" s="345">
        <v>8390</v>
      </c>
      <c r="E66" s="345">
        <v>3238</v>
      </c>
      <c r="F66" s="345">
        <v>9115</v>
      </c>
      <c r="G66" s="346">
        <v>26531</v>
      </c>
    </row>
    <row r="67" spans="1:40" ht="25.5" customHeight="1" x14ac:dyDescent="0.25">
      <c r="B67" s="375" t="s">
        <v>171</v>
      </c>
      <c r="C67" s="345">
        <v>2404</v>
      </c>
      <c r="D67" s="345">
        <v>13086</v>
      </c>
      <c r="E67" s="345">
        <v>953</v>
      </c>
      <c r="F67" s="345">
        <v>2239</v>
      </c>
      <c r="G67" s="346">
        <v>18682</v>
      </c>
    </row>
    <row r="68" spans="1:40" ht="25.5" customHeight="1" x14ac:dyDescent="0.25">
      <c r="B68" s="375" t="s">
        <v>172</v>
      </c>
      <c r="C68" s="345">
        <v>2107</v>
      </c>
      <c r="D68" s="345">
        <v>13615</v>
      </c>
      <c r="E68" s="345">
        <v>330</v>
      </c>
      <c r="F68" s="345">
        <v>1287</v>
      </c>
      <c r="G68" s="346">
        <v>17339</v>
      </c>
    </row>
    <row r="69" spans="1:40" ht="25.5" customHeight="1" x14ac:dyDescent="0.25">
      <c r="B69" s="375" t="s">
        <v>173</v>
      </c>
      <c r="C69" s="345">
        <v>1172</v>
      </c>
      <c r="D69" s="345">
        <v>9384</v>
      </c>
      <c r="E69" s="345">
        <v>78</v>
      </c>
      <c r="F69" s="345">
        <v>415</v>
      </c>
      <c r="G69" s="346">
        <v>11049</v>
      </c>
    </row>
    <row r="70" spans="1:40" ht="25.5" customHeight="1" x14ac:dyDescent="0.25">
      <c r="B70" s="376"/>
      <c r="C70" s="345"/>
      <c r="D70" s="345"/>
      <c r="E70" s="345"/>
      <c r="F70" s="345"/>
      <c r="G70" s="377"/>
      <c r="I70" s="368">
        <f>+I65+2</f>
        <v>17</v>
      </c>
    </row>
    <row r="71" spans="1:40" s="331" customFormat="1" ht="25.5" customHeight="1" x14ac:dyDescent="0.25">
      <c r="A71" s="326"/>
      <c r="B71" s="327" t="s">
        <v>95</v>
      </c>
      <c r="C71" s="348">
        <v>31161</v>
      </c>
      <c r="D71" s="348">
        <v>48103</v>
      </c>
      <c r="E71" s="348">
        <v>17421</v>
      </c>
      <c r="F71" s="348">
        <v>67264</v>
      </c>
      <c r="G71" s="349">
        <v>163949</v>
      </c>
      <c r="H71" s="330"/>
      <c r="I71" s="368">
        <f t="shared" ref="I71:I76" si="1">+I70+1</f>
        <v>18</v>
      </c>
    </row>
    <row r="72" spans="1:40" ht="25.5" customHeight="1" x14ac:dyDescent="0.25">
      <c r="A72" s="326"/>
      <c r="B72" s="369"/>
      <c r="C72" s="346"/>
      <c r="D72" s="346"/>
      <c r="E72" s="346"/>
      <c r="F72" s="346"/>
      <c r="G72" s="346"/>
      <c r="I72" s="368">
        <f t="shared" si="1"/>
        <v>19</v>
      </c>
      <c r="AI72" s="361"/>
      <c r="AJ72" s="361"/>
      <c r="AK72" s="361"/>
      <c r="AL72" s="361"/>
      <c r="AM72" s="361"/>
      <c r="AN72" s="361"/>
    </row>
    <row r="73" spans="1:40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>
        <f t="shared" si="1"/>
        <v>20</v>
      </c>
    </row>
    <row r="74" spans="1:40" ht="22.5" customHeight="1" x14ac:dyDescent="0.25">
      <c r="B74" s="370" t="s">
        <v>168</v>
      </c>
      <c r="C74" s="354">
        <v>2839</v>
      </c>
      <c r="D74" s="354">
        <v>466</v>
      </c>
      <c r="E74" s="354">
        <v>3492</v>
      </c>
      <c r="F74" s="354">
        <v>11463</v>
      </c>
      <c r="G74" s="193">
        <v>18260</v>
      </c>
      <c r="I74" s="368">
        <f t="shared" si="1"/>
        <v>21</v>
      </c>
    </row>
    <row r="75" spans="1:40" ht="22.5" customHeight="1" x14ac:dyDescent="0.25">
      <c r="B75" s="370" t="s">
        <v>169</v>
      </c>
      <c r="C75" s="354">
        <v>7303</v>
      </c>
      <c r="D75" s="354">
        <v>1226</v>
      </c>
      <c r="E75" s="354">
        <v>6122</v>
      </c>
      <c r="F75" s="354">
        <v>32018</v>
      </c>
      <c r="G75" s="193">
        <v>46669</v>
      </c>
      <c r="I75" s="368">
        <f t="shared" si="1"/>
        <v>22</v>
      </c>
    </row>
    <row r="76" spans="1:40" ht="22.5" customHeight="1" x14ac:dyDescent="0.25">
      <c r="B76" s="370" t="s">
        <v>170</v>
      </c>
      <c r="C76" s="354">
        <v>3817</v>
      </c>
      <c r="D76" s="354">
        <v>6971</v>
      </c>
      <c r="E76" s="354">
        <v>2597</v>
      </c>
      <c r="F76" s="354">
        <v>8385</v>
      </c>
      <c r="G76" s="193">
        <v>21770</v>
      </c>
      <c r="I76" s="368">
        <f t="shared" si="1"/>
        <v>23</v>
      </c>
    </row>
    <row r="77" spans="1:40" ht="22.5" customHeight="1" x14ac:dyDescent="0.25">
      <c r="B77" s="370" t="s">
        <v>171</v>
      </c>
      <c r="C77" s="354">
        <v>1995</v>
      </c>
      <c r="D77" s="354">
        <v>12173</v>
      </c>
      <c r="E77" s="354">
        <v>737</v>
      </c>
      <c r="F77" s="354">
        <v>1993</v>
      </c>
      <c r="G77" s="193">
        <v>16898</v>
      </c>
    </row>
    <row r="78" spans="1:40" ht="22.5" customHeight="1" x14ac:dyDescent="0.25">
      <c r="B78" s="370" t="s">
        <v>172</v>
      </c>
      <c r="C78" s="354">
        <v>1656</v>
      </c>
      <c r="D78" s="354">
        <v>12595</v>
      </c>
      <c r="E78" s="354">
        <v>235</v>
      </c>
      <c r="F78" s="354">
        <v>1112</v>
      </c>
      <c r="G78" s="193">
        <v>15598</v>
      </c>
    </row>
    <row r="79" spans="1:40" ht="22.5" customHeight="1" x14ac:dyDescent="0.25">
      <c r="B79" s="370" t="s">
        <v>173</v>
      </c>
      <c r="C79" s="354">
        <v>1014</v>
      </c>
      <c r="D79" s="354">
        <v>7736</v>
      </c>
      <c r="E79" s="354">
        <v>89</v>
      </c>
      <c r="F79" s="354">
        <v>328</v>
      </c>
      <c r="G79" s="193">
        <v>9167</v>
      </c>
    </row>
    <row r="80" spans="1:40" ht="22.5" customHeight="1" x14ac:dyDescent="0.25">
      <c r="B80" s="215"/>
      <c r="C80" s="354"/>
      <c r="D80" s="354"/>
      <c r="E80" s="354"/>
      <c r="F80" s="354"/>
      <c r="G80" s="371"/>
    </row>
    <row r="81" spans="1:41" s="331" customFormat="1" ht="22.5" customHeight="1" x14ac:dyDescent="0.25">
      <c r="A81" s="326"/>
      <c r="B81" s="327" t="s">
        <v>95</v>
      </c>
      <c r="C81" s="328">
        <v>18624</v>
      </c>
      <c r="D81" s="328">
        <v>41167</v>
      </c>
      <c r="E81" s="328">
        <v>13272</v>
      </c>
      <c r="F81" s="328">
        <v>55299</v>
      </c>
      <c r="G81" s="329">
        <v>128362</v>
      </c>
      <c r="H81" s="330"/>
      <c r="I81" s="368">
        <f>+I76+2</f>
        <v>25</v>
      </c>
    </row>
    <row r="82" spans="1:41" ht="16.5" customHeight="1" x14ac:dyDescent="0.25">
      <c r="B82" s="302"/>
      <c r="C82" s="378"/>
      <c r="D82" s="378"/>
      <c r="E82" s="378"/>
      <c r="F82" s="378"/>
      <c r="G82" s="378"/>
      <c r="I82" s="368">
        <f t="shared" ref="I82:I87" si="2">+I81+1</f>
        <v>26</v>
      </c>
    </row>
    <row r="83" spans="1:41" s="381" customFormat="1" ht="20.25" customHeight="1" x14ac:dyDescent="0.25">
      <c r="A83" s="379"/>
      <c r="B83" s="238" t="s">
        <v>144</v>
      </c>
      <c r="C83" s="42"/>
      <c r="D83" s="42"/>
      <c r="E83" s="42"/>
      <c r="F83" s="42"/>
      <c r="G83" s="42"/>
      <c r="H83" s="380"/>
      <c r="I83" s="368">
        <f t="shared" si="2"/>
        <v>27</v>
      </c>
    </row>
    <row r="84" spans="1:41" ht="16.5" customHeight="1" x14ac:dyDescent="0.25">
      <c r="B84" s="369"/>
      <c r="C84" s="346"/>
      <c r="D84" s="346"/>
      <c r="E84" s="346"/>
      <c r="F84" s="346"/>
      <c r="G84" s="346"/>
      <c r="I84" s="368">
        <f t="shared" si="2"/>
        <v>28</v>
      </c>
    </row>
    <row r="85" spans="1:41" ht="16.5" customHeight="1" x14ac:dyDescent="0.25">
      <c r="I85" s="368">
        <f t="shared" si="2"/>
        <v>29</v>
      </c>
    </row>
    <row r="86" spans="1:41" ht="16.5" customHeight="1" x14ac:dyDescent="0.25">
      <c r="I86" s="368">
        <f t="shared" si="2"/>
        <v>30</v>
      </c>
    </row>
    <row r="87" spans="1:41" s="291" customFormat="1" ht="16.5" customHeight="1" x14ac:dyDescent="0.25">
      <c r="A87" s="287"/>
      <c r="B87" s="47" t="s">
        <v>174</v>
      </c>
      <c r="C87" s="518" t="str">
        <f>+C$2</f>
        <v>FONDO PENSIONI LAVORATORI DIPENDENTI NEL COMPLESSO</v>
      </c>
      <c r="D87" s="518"/>
      <c r="E87" s="518"/>
      <c r="F87" s="518"/>
      <c r="G87" s="518"/>
      <c r="H87" s="290"/>
      <c r="I87" s="368">
        <f t="shared" si="2"/>
        <v>31</v>
      </c>
      <c r="J87" s="518" t="str">
        <f>+C87</f>
        <v>FONDO PENSIONI LAVORATORI DIPENDENTI NEL COMPLESSO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</row>
    <row r="88" spans="1:41" s="291" customFormat="1" ht="21.75" customHeight="1" x14ac:dyDescent="0.25">
      <c r="A88" s="293"/>
      <c r="B88" s="238"/>
      <c r="C88" s="533" t="str">
        <f>+C$3</f>
        <v>(compresi i trattamenti degli ex Enti creditizi e delle contabilità separate)</v>
      </c>
      <c r="D88" s="533"/>
      <c r="E88" s="533"/>
      <c r="F88" s="533"/>
      <c r="G88" s="533"/>
      <c r="H88" s="290"/>
    </row>
    <row r="89" spans="1:41" s="291" customFormat="1" ht="46.5" customHeight="1" x14ac:dyDescent="0.25">
      <c r="C89" s="537" t="s">
        <v>18</v>
      </c>
      <c r="D89" s="537"/>
      <c r="E89" s="537"/>
      <c r="F89" s="537"/>
      <c r="G89" s="537"/>
      <c r="H89" s="382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</row>
    <row r="90" spans="1:41" s="291" customFormat="1" ht="19.5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</row>
    <row r="91" spans="1:41" s="291" customFormat="1" ht="27" customHeight="1" x14ac:dyDescent="0.25">
      <c r="A91" s="290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</row>
    <row r="92" spans="1:41" ht="12.75" customHeight="1" x14ac:dyDescent="0.25">
      <c r="B92" s="47"/>
      <c r="C92" s="289"/>
      <c r="D92" s="289"/>
      <c r="E92" s="289"/>
      <c r="F92" s="288"/>
      <c r="G92" s="48"/>
    </row>
    <row r="93" spans="1:41" ht="12.75" customHeight="1" x14ac:dyDescent="0.25">
      <c r="C93" s="48"/>
      <c r="D93" s="298"/>
      <c r="E93" s="48"/>
      <c r="F93" s="48"/>
      <c r="G93" s="48"/>
      <c r="I93" s="368">
        <f>+I87+2</f>
        <v>33</v>
      </c>
    </row>
    <row r="94" spans="1:41" ht="8.25" customHeight="1" x14ac:dyDescent="0.25">
      <c r="B94" s="302"/>
      <c r="C94" s="303"/>
      <c r="D94" s="304"/>
      <c r="E94" s="304"/>
      <c r="F94" s="304"/>
      <c r="G94" s="305"/>
      <c r="I94" s="368">
        <f t="shared" ref="I94:I99" si="3">+I93+1</f>
        <v>34</v>
      </c>
    </row>
    <row r="95" spans="1:41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>
        <f t="shared" si="3"/>
        <v>35</v>
      </c>
      <c r="K95" s="524" t="str">
        <f>+D113</f>
        <v>Decorrenti gennaio-giugno 2018</v>
      </c>
      <c r="L95" s="524"/>
      <c r="M95" s="524"/>
      <c r="N95" s="524"/>
    </row>
    <row r="96" spans="1:41" x14ac:dyDescent="0.25">
      <c r="B96" s="387"/>
      <c r="C96" s="314" t="s">
        <v>154</v>
      </c>
      <c r="D96" s="315"/>
      <c r="E96" s="315"/>
      <c r="F96" s="315"/>
      <c r="G96" s="316"/>
      <c r="I96" s="368">
        <f t="shared" si="3"/>
        <v>36</v>
      </c>
      <c r="AI96" s="361"/>
      <c r="AJ96" s="361"/>
      <c r="AK96" s="361"/>
      <c r="AL96" s="361"/>
      <c r="AM96" s="361"/>
      <c r="AN96" s="361"/>
      <c r="AO96" s="361"/>
    </row>
    <row r="97" spans="1:41" ht="3" customHeight="1" x14ac:dyDescent="0.25">
      <c r="B97" s="318"/>
      <c r="C97" s="231"/>
      <c r="D97" s="388"/>
      <c r="E97" s="231"/>
      <c r="F97" s="231"/>
      <c r="G97" s="319"/>
      <c r="I97" s="368">
        <f t="shared" si="3"/>
        <v>37</v>
      </c>
      <c r="AI97" s="361"/>
      <c r="AJ97" s="361"/>
      <c r="AK97" s="361"/>
      <c r="AL97" s="361"/>
      <c r="AM97" s="361"/>
      <c r="AN97" s="361"/>
      <c r="AO97" s="361"/>
    </row>
    <row r="98" spans="1:41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>
        <f t="shared" si="3"/>
        <v>38</v>
      </c>
      <c r="AI98" s="361"/>
      <c r="AJ98" s="361"/>
      <c r="AK98" s="361"/>
      <c r="AL98" s="361"/>
      <c r="AM98" s="361"/>
      <c r="AN98" s="361"/>
      <c r="AO98" s="361"/>
    </row>
    <row r="99" spans="1:41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>
        <f t="shared" si="3"/>
        <v>39</v>
      </c>
      <c r="AI99" s="361"/>
      <c r="AJ99" s="361"/>
      <c r="AK99" s="361"/>
      <c r="AL99" s="361"/>
      <c r="AM99" s="361"/>
      <c r="AN99" s="361"/>
      <c r="AO99" s="361"/>
    </row>
    <row r="100" spans="1:41" ht="22.5" customHeight="1" x14ac:dyDescent="0.25">
      <c r="B100" s="323"/>
      <c r="C100" s="150"/>
      <c r="D100" s="324"/>
      <c r="E100" s="324"/>
      <c r="F100" s="324"/>
      <c r="G100" s="120"/>
      <c r="AI100" s="361"/>
      <c r="AJ100" s="361"/>
      <c r="AK100" s="361"/>
      <c r="AL100" s="361"/>
      <c r="AM100" s="361"/>
      <c r="AN100" s="361"/>
      <c r="AO100" s="361"/>
    </row>
    <row r="101" spans="1:41" ht="22.5" customHeight="1" x14ac:dyDescent="0.25">
      <c r="B101" s="390" t="s">
        <v>177</v>
      </c>
      <c r="C101" s="150">
        <v>53452</v>
      </c>
      <c r="D101" s="324">
        <v>90946</v>
      </c>
      <c r="E101" s="324">
        <v>27413</v>
      </c>
      <c r="F101" s="324">
        <v>122097</v>
      </c>
      <c r="G101" s="120">
        <v>293908</v>
      </c>
      <c r="AI101" s="361"/>
      <c r="AJ101" s="391"/>
      <c r="AK101" s="391"/>
      <c r="AL101" s="391"/>
      <c r="AM101" s="391"/>
      <c r="AN101" s="391"/>
      <c r="AO101" s="391"/>
    </row>
    <row r="102" spans="1:41" ht="22.5" customHeight="1" x14ac:dyDescent="0.25">
      <c r="B102" s="323" t="s">
        <v>178</v>
      </c>
      <c r="C102" s="150">
        <v>2467</v>
      </c>
      <c r="D102" s="324">
        <v>4829</v>
      </c>
      <c r="E102" s="324">
        <v>6201</v>
      </c>
      <c r="F102" s="324">
        <v>1656</v>
      </c>
      <c r="G102" s="120">
        <v>15153</v>
      </c>
      <c r="AI102" s="361"/>
      <c r="AJ102" s="391"/>
      <c r="AK102" s="391"/>
      <c r="AL102" s="391"/>
      <c r="AM102" s="391"/>
      <c r="AN102" s="391"/>
      <c r="AO102" s="391"/>
    </row>
    <row r="103" spans="1:41" ht="22.5" customHeight="1" x14ac:dyDescent="0.25">
      <c r="B103" s="215"/>
      <c r="C103" s="150"/>
      <c r="D103" s="324"/>
      <c r="E103" s="324"/>
      <c r="F103" s="324"/>
      <c r="G103" s="120"/>
      <c r="AI103" s="361"/>
      <c r="AJ103" s="391"/>
      <c r="AK103" s="391"/>
      <c r="AL103" s="391"/>
      <c r="AM103" s="391"/>
      <c r="AN103" s="391"/>
      <c r="AO103" s="391"/>
    </row>
    <row r="104" spans="1:41" ht="22.5" customHeight="1" x14ac:dyDescent="0.25">
      <c r="B104" s="392" t="s">
        <v>95</v>
      </c>
      <c r="C104" s="393">
        <v>55919</v>
      </c>
      <c r="D104" s="394">
        <v>95775</v>
      </c>
      <c r="E104" s="394">
        <v>33614</v>
      </c>
      <c r="F104" s="394">
        <v>123753</v>
      </c>
      <c r="G104" s="393">
        <v>309061</v>
      </c>
      <c r="AI104" s="361"/>
      <c r="AJ104" s="391"/>
      <c r="AK104" s="391"/>
      <c r="AL104" s="391"/>
      <c r="AM104" s="391"/>
      <c r="AN104" s="391"/>
      <c r="AO104" s="391"/>
    </row>
    <row r="105" spans="1:41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>
        <f>+I99+2</f>
        <v>41</v>
      </c>
    </row>
    <row r="106" spans="1:41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>
        <f t="shared" ref="I106:I111" si="4">+I105+1</f>
        <v>42</v>
      </c>
    </row>
    <row r="107" spans="1:41" ht="27.75" customHeight="1" x14ac:dyDescent="0.25">
      <c r="B107" s="323"/>
      <c r="C107" s="345"/>
      <c r="D107" s="345"/>
      <c r="E107" s="345"/>
      <c r="F107" s="345"/>
      <c r="G107" s="346"/>
      <c r="I107" s="368">
        <f t="shared" si="4"/>
        <v>43</v>
      </c>
    </row>
    <row r="108" spans="1:41" ht="27.75" customHeight="1" x14ac:dyDescent="0.25">
      <c r="B108" s="399" t="s">
        <v>177</v>
      </c>
      <c r="C108" s="345">
        <v>30011</v>
      </c>
      <c r="D108" s="345">
        <v>45097</v>
      </c>
      <c r="E108" s="345">
        <v>14288</v>
      </c>
      <c r="F108" s="345">
        <v>66455</v>
      </c>
      <c r="G108" s="346">
        <v>155851</v>
      </c>
      <c r="I108" s="368">
        <f t="shared" si="4"/>
        <v>44</v>
      </c>
    </row>
    <row r="109" spans="1:41" ht="27.75" customHeight="1" x14ac:dyDescent="0.25">
      <c r="B109" s="344" t="s">
        <v>178</v>
      </c>
      <c r="C109" s="345">
        <v>1150</v>
      </c>
      <c r="D109" s="345">
        <v>3006</v>
      </c>
      <c r="E109" s="345">
        <v>3133</v>
      </c>
      <c r="F109" s="345">
        <v>809</v>
      </c>
      <c r="G109" s="346">
        <v>8098</v>
      </c>
      <c r="I109" s="368">
        <f t="shared" si="4"/>
        <v>45</v>
      </c>
    </row>
    <row r="110" spans="1:41" ht="27.75" customHeight="1" x14ac:dyDescent="0.25">
      <c r="B110" s="376"/>
      <c r="C110" s="345"/>
      <c r="D110" s="345"/>
      <c r="E110" s="345"/>
      <c r="F110" s="345"/>
      <c r="G110" s="377"/>
      <c r="I110" s="368">
        <f t="shared" si="4"/>
        <v>46</v>
      </c>
      <c r="K110" s="524" t="str">
        <f>+K25</f>
        <v>Decorrenti gennaio-giugno 2017</v>
      </c>
      <c r="L110" s="524"/>
      <c r="M110" s="524"/>
      <c r="N110" s="524"/>
    </row>
    <row r="111" spans="1:41" s="331" customFormat="1" ht="27.75" customHeight="1" x14ac:dyDescent="0.25">
      <c r="A111" s="326"/>
      <c r="B111" s="327" t="s">
        <v>95</v>
      </c>
      <c r="C111" s="348">
        <v>31161</v>
      </c>
      <c r="D111" s="348">
        <v>48103</v>
      </c>
      <c r="E111" s="348">
        <v>17421</v>
      </c>
      <c r="F111" s="348">
        <v>67264</v>
      </c>
      <c r="G111" s="349">
        <v>163949</v>
      </c>
      <c r="H111" s="330"/>
      <c r="I111" s="368">
        <f t="shared" si="4"/>
        <v>47</v>
      </c>
    </row>
    <row r="112" spans="1:41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</row>
    <row r="113" spans="1:36" ht="22.5" customHeight="1" x14ac:dyDescent="0.25">
      <c r="A113" s="326"/>
      <c r="B113" s="323"/>
      <c r="C113" s="346"/>
      <c r="D113" s="193" t="str">
        <f>+D73</f>
        <v>Decorrenti gennaio-giugno 2018</v>
      </c>
      <c r="E113" s="346"/>
      <c r="F113" s="346"/>
      <c r="G113" s="346"/>
      <c r="L113" s="353"/>
      <c r="AJ113" s="36"/>
    </row>
    <row r="114" spans="1:36" ht="22.5" customHeight="1" x14ac:dyDescent="0.25">
      <c r="B114" s="323"/>
      <c r="C114" s="354"/>
      <c r="D114" s="354"/>
      <c r="E114" s="354"/>
      <c r="F114" s="354"/>
      <c r="G114" s="193"/>
      <c r="AJ114" s="36"/>
    </row>
    <row r="115" spans="1:36" ht="22.5" customHeight="1" x14ac:dyDescent="0.25">
      <c r="B115" s="390" t="s">
        <v>177</v>
      </c>
      <c r="C115" s="354">
        <v>17461</v>
      </c>
      <c r="D115" s="354">
        <v>40446</v>
      </c>
      <c r="E115" s="354">
        <v>10567</v>
      </c>
      <c r="F115" s="354">
        <v>54631</v>
      </c>
      <c r="G115" s="193">
        <v>123105</v>
      </c>
      <c r="AJ115" s="400"/>
    </row>
    <row r="116" spans="1:36" ht="22.5" customHeight="1" x14ac:dyDescent="0.25">
      <c r="B116" s="323" t="s">
        <v>178</v>
      </c>
      <c r="C116" s="354">
        <v>1163</v>
      </c>
      <c r="D116" s="354">
        <v>721</v>
      </c>
      <c r="E116" s="354">
        <v>2705</v>
      </c>
      <c r="F116" s="354">
        <v>668</v>
      </c>
      <c r="G116" s="193">
        <v>5257</v>
      </c>
    </row>
    <row r="117" spans="1:36" ht="22.5" customHeight="1" x14ac:dyDescent="0.25">
      <c r="B117" s="215"/>
      <c r="C117" s="354"/>
      <c r="D117" s="354"/>
      <c r="E117" s="354"/>
      <c r="F117" s="354"/>
      <c r="G117" s="371"/>
      <c r="I117" s="300">
        <f>+I111+2</f>
        <v>49</v>
      </c>
    </row>
    <row r="118" spans="1:36" s="331" customFormat="1" ht="22.5" customHeight="1" x14ac:dyDescent="0.25">
      <c r="A118" s="326"/>
      <c r="B118" s="327" t="s">
        <v>95</v>
      </c>
      <c r="C118" s="328">
        <v>18624</v>
      </c>
      <c r="D118" s="328">
        <v>41167</v>
      </c>
      <c r="E118" s="328">
        <v>13272</v>
      </c>
      <c r="F118" s="328">
        <v>55299</v>
      </c>
      <c r="G118" s="329">
        <v>128362</v>
      </c>
      <c r="H118" s="330"/>
    </row>
    <row r="119" spans="1:36" ht="102" customHeight="1" x14ac:dyDescent="0.2">
      <c r="B119" s="536" t="s">
        <v>179</v>
      </c>
      <c r="C119" s="536"/>
      <c r="D119" s="536"/>
      <c r="E119" s="536"/>
      <c r="F119" s="536"/>
      <c r="G119" s="536"/>
    </row>
    <row r="120" spans="1:36" ht="22.5" customHeight="1" x14ac:dyDescent="0.25">
      <c r="B120" s="238" t="s">
        <v>144</v>
      </c>
      <c r="C120" s="346"/>
      <c r="D120" s="346"/>
      <c r="E120" s="346"/>
      <c r="F120" s="346"/>
      <c r="G120" s="346"/>
    </row>
    <row r="121" spans="1:36" ht="21" customHeight="1" x14ac:dyDescent="0.25"/>
    <row r="122" spans="1:36" ht="10.5" customHeight="1" x14ac:dyDescent="0.25"/>
    <row r="123" spans="1:36" s="291" customFormat="1" ht="22.5" customHeight="1" x14ac:dyDescent="0.25">
      <c r="A123" s="287"/>
      <c r="B123" s="47" t="s">
        <v>180</v>
      </c>
      <c r="C123" s="518" t="str">
        <f>+C$2</f>
        <v>FONDO PENSIONI LAVORATORI DIPENDENTI NEL COMPLESSO</v>
      </c>
      <c r="D123" s="518"/>
      <c r="E123" s="518"/>
      <c r="F123" s="518"/>
      <c r="G123" s="518"/>
      <c r="H123" s="290"/>
      <c r="J123" s="192" t="str">
        <f>+C123</f>
        <v>FONDO PENSIONI LAVORATORI DIPENDENTI NEL COMPLESSO</v>
      </c>
    </row>
    <row r="124" spans="1:36" s="291" customFormat="1" ht="30.75" customHeight="1" x14ac:dyDescent="0.25">
      <c r="A124" s="293"/>
      <c r="B124" s="238"/>
      <c r="C124" s="533" t="str">
        <f>+C$3</f>
        <v>(compresi i trattamenti degli ex Enti creditizi e delle contabilità separate)</v>
      </c>
      <c r="D124" s="533"/>
      <c r="E124" s="533"/>
      <c r="F124" s="533"/>
      <c r="G124" s="533"/>
      <c r="H124" s="290"/>
      <c r="J124" s="532" t="s">
        <v>181</v>
      </c>
      <c r="K124" s="532"/>
      <c r="L124" s="532"/>
      <c r="M124" s="532"/>
      <c r="N124" s="532"/>
      <c r="O124" s="532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  <c r="AA124" s="401"/>
      <c r="AB124" s="401"/>
      <c r="AC124" s="401"/>
      <c r="AD124" s="401"/>
      <c r="AE124" s="401"/>
      <c r="AF124" s="401"/>
      <c r="AG124" s="401"/>
      <c r="AH124" s="401"/>
    </row>
    <row r="125" spans="1:36" s="291" customFormat="1" ht="35.25" customHeight="1" x14ac:dyDescent="0.2">
      <c r="A125" s="293"/>
      <c r="C125" s="534" t="s">
        <v>20</v>
      </c>
      <c r="D125" s="534"/>
      <c r="E125" s="534"/>
      <c r="F125" s="534"/>
      <c r="G125" s="534"/>
      <c r="H125" s="290"/>
      <c r="J125" s="532"/>
      <c r="K125" s="532"/>
      <c r="L125" s="532"/>
      <c r="M125" s="532"/>
      <c r="N125" s="532"/>
      <c r="O125" s="532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  <c r="AA125" s="401"/>
      <c r="AB125" s="401"/>
      <c r="AC125" s="401"/>
      <c r="AD125" s="401"/>
      <c r="AE125" s="401"/>
      <c r="AF125" s="401"/>
      <c r="AG125" s="401"/>
      <c r="AH125" s="401"/>
    </row>
    <row r="126" spans="1:36" s="291" customFormat="1" ht="22.5" customHeight="1" x14ac:dyDescent="0.25">
      <c r="A126" s="290"/>
      <c r="B126" s="47"/>
      <c r="C126" s="296"/>
      <c r="D126" s="296"/>
      <c r="E126" s="296"/>
      <c r="F126" s="296"/>
      <c r="G126" s="296"/>
      <c r="H126" s="290"/>
      <c r="K126" s="524" t="str">
        <f>+K95</f>
        <v>Decorrenti gennaio-giugno 2018</v>
      </c>
      <c r="L126" s="535"/>
      <c r="M126" s="535"/>
      <c r="N126" s="535"/>
    </row>
    <row r="127" spans="1:36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</row>
    <row r="128" spans="1:36" ht="5.25" customHeight="1" x14ac:dyDescent="0.25">
      <c r="B128" s="47"/>
      <c r="C128" s="289"/>
      <c r="D128" s="289"/>
      <c r="E128" s="289"/>
      <c r="F128" s="289"/>
      <c r="G128" s="48"/>
    </row>
    <row r="129" spans="1:41" ht="22.5" customHeight="1" x14ac:dyDescent="0.25">
      <c r="C129" s="48"/>
      <c r="D129" s="298"/>
      <c r="E129" s="48"/>
      <c r="F129" s="48"/>
      <c r="G129" s="48"/>
    </row>
    <row r="130" spans="1:41" ht="22.5" customHeight="1" x14ac:dyDescent="0.25">
      <c r="B130" s="302"/>
      <c r="C130" s="303"/>
      <c r="D130" s="304"/>
      <c r="E130" s="304"/>
      <c r="F130" s="304"/>
      <c r="G130" s="305"/>
      <c r="I130" s="297"/>
    </row>
    <row r="131" spans="1:41" ht="30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</row>
    <row r="132" spans="1:41" ht="22.5" customHeight="1" x14ac:dyDescent="0.25">
      <c r="B132" s="387"/>
      <c r="C132" s="314" t="s">
        <v>154</v>
      </c>
      <c r="D132" s="315"/>
      <c r="E132" s="315"/>
      <c r="F132" s="315"/>
      <c r="G132" s="316"/>
      <c r="I132" s="297"/>
    </row>
    <row r="133" spans="1:41" ht="22.5" customHeight="1" x14ac:dyDescent="0.25">
      <c r="B133" s="318"/>
      <c r="C133" s="231"/>
      <c r="D133" s="388"/>
      <c r="E133" s="231"/>
      <c r="F133" s="231"/>
      <c r="G133" s="319"/>
      <c r="I133" s="297"/>
    </row>
    <row r="134" spans="1:41" ht="22.5" customHeight="1" x14ac:dyDescent="0.25">
      <c r="B134" s="369"/>
      <c r="C134" s="320"/>
      <c r="D134" s="321" t="str">
        <f>+D99</f>
        <v>Decorrenti 2017</v>
      </c>
      <c r="E134" s="322"/>
      <c r="F134" s="231"/>
      <c r="G134" s="52"/>
      <c r="I134" s="297"/>
    </row>
    <row r="135" spans="1:41" ht="22.5" customHeight="1" x14ac:dyDescent="0.25">
      <c r="B135" s="323" t="s">
        <v>183</v>
      </c>
      <c r="C135" s="354">
        <v>31885</v>
      </c>
      <c r="D135" s="354">
        <v>68677</v>
      </c>
      <c r="E135" s="354">
        <v>21714</v>
      </c>
      <c r="F135" s="354">
        <v>23155</v>
      </c>
      <c r="G135" s="193">
        <v>145431</v>
      </c>
      <c r="I135" s="297"/>
      <c r="AJ135" s="402"/>
      <c r="AK135" s="402"/>
      <c r="AL135" s="402"/>
      <c r="AM135" s="402"/>
      <c r="AO135" s="403"/>
    </row>
    <row r="136" spans="1:41" ht="22.5" customHeight="1" x14ac:dyDescent="0.25">
      <c r="B136" s="323" t="s">
        <v>184</v>
      </c>
      <c r="C136" s="354">
        <v>24034</v>
      </c>
      <c r="D136" s="354">
        <v>27098</v>
      </c>
      <c r="E136" s="354">
        <v>11900</v>
      </c>
      <c r="F136" s="354">
        <v>100598</v>
      </c>
      <c r="G136" s="193">
        <v>163630</v>
      </c>
      <c r="I136" s="297"/>
      <c r="AJ136" s="402"/>
      <c r="AK136" s="402"/>
      <c r="AL136" s="402"/>
      <c r="AM136" s="402"/>
      <c r="AO136" s="403"/>
    </row>
    <row r="137" spans="1:41" s="408" customFormat="1" ht="22.5" customHeight="1" x14ac:dyDescent="0.25">
      <c r="A137" s="404"/>
      <c r="B137" s="405"/>
      <c r="C137" s="406"/>
      <c r="D137" s="406"/>
      <c r="E137" s="406"/>
      <c r="F137" s="406"/>
      <c r="G137" s="407"/>
      <c r="H137" s="404"/>
      <c r="I137" s="404"/>
    </row>
    <row r="138" spans="1:41" s="408" customFormat="1" ht="22.5" customHeight="1" x14ac:dyDescent="0.25">
      <c r="A138" s="404"/>
      <c r="B138" s="392" t="s">
        <v>95</v>
      </c>
      <c r="C138" s="393">
        <v>55919</v>
      </c>
      <c r="D138" s="394">
        <v>95775</v>
      </c>
      <c r="E138" s="394">
        <v>33614</v>
      </c>
      <c r="F138" s="394">
        <v>123753</v>
      </c>
      <c r="G138" s="393">
        <v>309061</v>
      </c>
      <c r="H138" s="404"/>
      <c r="I138" s="404"/>
    </row>
    <row r="139" spans="1:41" ht="28.5" customHeight="1" x14ac:dyDescent="0.25">
      <c r="B139" s="409"/>
      <c r="C139" s="109"/>
      <c r="D139" s="410"/>
      <c r="E139" s="410"/>
      <c r="F139" s="410"/>
      <c r="G139" s="109"/>
      <c r="I139" s="297"/>
    </row>
    <row r="140" spans="1:41" s="338" customFormat="1" ht="28.5" customHeight="1" x14ac:dyDescent="0.2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  <c r="K140" s="524" t="str">
        <f>+K110</f>
        <v>Decorrenti gennaio-giugno 2017</v>
      </c>
      <c r="L140" s="535"/>
      <c r="M140" s="535"/>
      <c r="N140" s="535"/>
    </row>
    <row r="141" spans="1:41" ht="28.5" customHeight="1" x14ac:dyDescent="0.25">
      <c r="B141" s="323" t="s">
        <v>183</v>
      </c>
      <c r="C141" s="354">
        <v>15873</v>
      </c>
      <c r="D141" s="354">
        <v>34331</v>
      </c>
      <c r="E141" s="354">
        <v>11275</v>
      </c>
      <c r="F141" s="354">
        <v>12459</v>
      </c>
      <c r="G141" s="193">
        <v>73938</v>
      </c>
      <c r="I141" s="297"/>
    </row>
    <row r="142" spans="1:41" ht="28.5" customHeight="1" x14ac:dyDescent="0.25">
      <c r="B142" s="323" t="s">
        <v>184</v>
      </c>
      <c r="C142" s="354">
        <v>15288</v>
      </c>
      <c r="D142" s="354">
        <v>13772</v>
      </c>
      <c r="E142" s="354">
        <v>6146</v>
      </c>
      <c r="F142" s="354">
        <v>54805</v>
      </c>
      <c r="G142" s="193">
        <v>90011</v>
      </c>
      <c r="I142" s="297"/>
    </row>
    <row r="143" spans="1:41" s="408" customFormat="1" ht="28.5" customHeight="1" x14ac:dyDescent="0.25">
      <c r="A143" s="404"/>
      <c r="B143" s="405"/>
      <c r="C143" s="406"/>
      <c r="D143" s="406"/>
      <c r="E143" s="406"/>
      <c r="F143" s="406"/>
      <c r="G143" s="407"/>
      <c r="H143" s="404"/>
      <c r="I143" s="404"/>
      <c r="K143" s="291"/>
    </row>
    <row r="144" spans="1:41" s="408" customFormat="1" ht="28.5" customHeight="1" x14ac:dyDescent="0.25">
      <c r="A144" s="404"/>
      <c r="B144" s="392" t="s">
        <v>95</v>
      </c>
      <c r="C144" s="393">
        <v>31161</v>
      </c>
      <c r="D144" s="394">
        <v>48103</v>
      </c>
      <c r="E144" s="394">
        <v>17421</v>
      </c>
      <c r="F144" s="394">
        <v>67264</v>
      </c>
      <c r="G144" s="393">
        <v>163949</v>
      </c>
      <c r="H144" s="404"/>
      <c r="I144" s="404"/>
      <c r="K144" s="300"/>
    </row>
    <row r="145" spans="1:41" ht="28.5" customHeight="1" x14ac:dyDescent="0.25">
      <c r="I145" s="297"/>
    </row>
    <row r="146" spans="1:41" ht="22.5" customHeight="1" x14ac:dyDescent="0.25">
      <c r="B146" s="369"/>
      <c r="C146" s="320"/>
      <c r="D146" s="321" t="str">
        <f>+D113</f>
        <v>Decorrenti gennaio-giugno 2018</v>
      </c>
      <c r="E146" s="322"/>
      <c r="F146" s="231"/>
      <c r="G146" s="52"/>
      <c r="I146" s="297"/>
    </row>
    <row r="147" spans="1:41" ht="22.5" customHeight="1" x14ac:dyDescent="0.25">
      <c r="B147" s="323" t="s">
        <v>183</v>
      </c>
      <c r="C147" s="354">
        <v>14097</v>
      </c>
      <c r="D147" s="354">
        <v>28932</v>
      </c>
      <c r="E147" s="354">
        <v>8515</v>
      </c>
      <c r="F147" s="354">
        <v>9891</v>
      </c>
      <c r="G147" s="193">
        <v>61435</v>
      </c>
      <c r="I147" s="297"/>
      <c r="AJ147" s="402"/>
      <c r="AK147" s="402"/>
      <c r="AL147" s="402"/>
      <c r="AM147" s="402"/>
      <c r="AO147" s="403"/>
    </row>
    <row r="148" spans="1:41" ht="22.5" customHeight="1" x14ac:dyDescent="0.25">
      <c r="B148" s="323" t="s">
        <v>184</v>
      </c>
      <c r="C148" s="354">
        <v>4527</v>
      </c>
      <c r="D148" s="354">
        <v>12235</v>
      </c>
      <c r="E148" s="354">
        <v>4757</v>
      </c>
      <c r="F148" s="354">
        <v>45408</v>
      </c>
      <c r="G148" s="193">
        <v>66927</v>
      </c>
      <c r="I148" s="297"/>
      <c r="AJ148" s="402"/>
      <c r="AK148" s="402"/>
      <c r="AL148" s="402"/>
      <c r="AM148" s="402"/>
      <c r="AO148" s="403"/>
    </row>
    <row r="149" spans="1:41" s="408" customFormat="1" ht="22.5" customHeight="1" x14ac:dyDescent="0.25">
      <c r="A149" s="404"/>
      <c r="B149" s="405"/>
      <c r="C149" s="406"/>
      <c r="D149" s="406"/>
      <c r="E149" s="406"/>
      <c r="F149" s="406"/>
      <c r="G149" s="407"/>
      <c r="H149" s="404"/>
      <c r="I149" s="404"/>
      <c r="K149" s="300"/>
    </row>
    <row r="150" spans="1:41" s="408" customFormat="1" ht="22.5" customHeight="1" x14ac:dyDescent="0.25">
      <c r="A150" s="404"/>
      <c r="B150" s="415" t="s">
        <v>95</v>
      </c>
      <c r="C150" s="416">
        <v>18624</v>
      </c>
      <c r="D150" s="417">
        <v>41167</v>
      </c>
      <c r="E150" s="417">
        <v>13272</v>
      </c>
      <c r="F150" s="417">
        <v>55299</v>
      </c>
      <c r="G150" s="416">
        <v>128362</v>
      </c>
      <c r="H150" s="404"/>
      <c r="I150" s="404"/>
      <c r="K150" s="300"/>
    </row>
    <row r="151" spans="1:41" ht="15" customHeight="1" x14ac:dyDescent="0.25">
      <c r="I151" s="297"/>
    </row>
    <row r="152" spans="1:41" s="381" customFormat="1" ht="12" customHeight="1" x14ac:dyDescent="0.2">
      <c r="A152" s="379"/>
      <c r="B152" s="418"/>
      <c r="C152" s="418"/>
      <c r="D152" s="418"/>
      <c r="E152" s="418"/>
      <c r="F152" s="418"/>
      <c r="G152" s="418"/>
      <c r="H152" s="380"/>
      <c r="K152" s="300"/>
    </row>
    <row r="153" spans="1:41" ht="12" customHeight="1" x14ac:dyDescent="0.2">
      <c r="B153" s="418"/>
      <c r="C153" s="418"/>
      <c r="D153" s="418"/>
      <c r="E153" s="418"/>
      <c r="F153" s="418"/>
      <c r="G153" s="418"/>
      <c r="K153" s="408"/>
    </row>
    <row r="154" spans="1:41" ht="19.5" customHeight="1" x14ac:dyDescent="0.25">
      <c r="B154" s="238" t="s">
        <v>144</v>
      </c>
    </row>
    <row r="156" spans="1:41" s="291" customFormat="1" ht="36" customHeight="1" x14ac:dyDescent="0.25">
      <c r="A156" s="287"/>
      <c r="B156" s="47" t="s">
        <v>185</v>
      </c>
      <c r="C156" s="518" t="str">
        <f>+C$2</f>
        <v>FONDO PENSIONI LAVORATORI DIPENDENTI NEL COMPLESSO</v>
      </c>
      <c r="D156" s="518"/>
      <c r="E156" s="518"/>
      <c r="F156" s="518"/>
      <c r="G156" s="518"/>
      <c r="H156" s="290"/>
    </row>
    <row r="157" spans="1:41" s="291" customFormat="1" ht="26.25" customHeight="1" x14ac:dyDescent="0.25">
      <c r="A157" s="293"/>
      <c r="B157" s="238"/>
      <c r="C157" s="533" t="str">
        <f>+C$3</f>
        <v>(compresi i trattamenti degli ex Enti creditizi e delle contabilità separate)</v>
      </c>
      <c r="D157" s="533"/>
      <c r="E157" s="533"/>
      <c r="F157" s="533"/>
      <c r="G157" s="533"/>
      <c r="H157" s="290"/>
    </row>
    <row r="158" spans="1:41" s="291" customFormat="1" ht="48" customHeight="1" x14ac:dyDescent="0.25">
      <c r="A158" s="293"/>
      <c r="C158" s="534" t="s">
        <v>22</v>
      </c>
      <c r="D158" s="534"/>
      <c r="E158" s="534"/>
      <c r="F158" s="534"/>
      <c r="G158" s="534"/>
      <c r="H158" s="290"/>
      <c r="J158" s="192" t="str">
        <f>+C156</f>
        <v>FONDO PENSIONI LAVORATORI DIPENDENTI NEL COMPLESSO</v>
      </c>
    </row>
    <row r="159" spans="1:41" s="291" customFormat="1" x14ac:dyDescent="0.25">
      <c r="A159" s="290"/>
      <c r="B159" s="47"/>
      <c r="C159" s="296"/>
      <c r="D159" s="296"/>
      <c r="E159" s="296"/>
      <c r="F159" s="296"/>
      <c r="G159" s="296"/>
      <c r="H159" s="290"/>
    </row>
    <row r="160" spans="1:41" s="291" customFormat="1" ht="1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401"/>
      <c r="AA160" s="401"/>
      <c r="AB160" s="401"/>
      <c r="AC160" s="401"/>
      <c r="AD160" s="401"/>
      <c r="AE160" s="401"/>
      <c r="AF160" s="401"/>
      <c r="AG160" s="401"/>
      <c r="AH160" s="401"/>
    </row>
    <row r="161" spans="1:34" ht="12.75" customHeight="1" x14ac:dyDescent="0.25">
      <c r="B161" s="47"/>
      <c r="C161" s="289"/>
      <c r="D161" s="298"/>
      <c r="E161" s="299"/>
      <c r="F161" s="288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401"/>
      <c r="AA161" s="401"/>
      <c r="AB161" s="401"/>
      <c r="AC161" s="401"/>
      <c r="AD161" s="401"/>
      <c r="AE161" s="401"/>
      <c r="AF161" s="401"/>
      <c r="AG161" s="401"/>
      <c r="AH161" s="401"/>
    </row>
    <row r="162" spans="1:34" ht="15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401"/>
      <c r="AA162" s="401"/>
      <c r="AB162" s="401"/>
      <c r="AC162" s="401"/>
      <c r="AD162" s="401"/>
      <c r="AE162" s="401"/>
      <c r="AF162" s="401"/>
      <c r="AG162" s="401"/>
      <c r="AH162" s="401"/>
    </row>
    <row r="163" spans="1:34" x14ac:dyDescent="0.25">
      <c r="B163" s="302"/>
      <c r="C163" s="303"/>
      <c r="D163" s="304"/>
      <c r="E163" s="304"/>
      <c r="F163" s="304"/>
      <c r="G163" s="305"/>
    </row>
    <row r="164" spans="1:34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</row>
    <row r="165" spans="1:34" x14ac:dyDescent="0.25">
      <c r="B165" s="419" t="s">
        <v>153</v>
      </c>
      <c r="C165" s="314" t="s">
        <v>154</v>
      </c>
      <c r="D165" s="315"/>
      <c r="E165" s="315"/>
      <c r="F165" s="315"/>
      <c r="G165" s="316"/>
    </row>
    <row r="166" spans="1:34" ht="3.75" customHeight="1" x14ac:dyDescent="0.25">
      <c r="B166" s="318"/>
      <c r="C166" s="231"/>
      <c r="D166" s="388"/>
      <c r="E166" s="231"/>
      <c r="F166" s="231"/>
      <c r="G166" s="319"/>
    </row>
    <row r="167" spans="1:34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</row>
    <row r="168" spans="1:34" ht="24" customHeight="1" x14ac:dyDescent="0.25">
      <c r="B168" s="37" t="s">
        <v>188</v>
      </c>
      <c r="C168" s="354">
        <v>12852</v>
      </c>
      <c r="D168" s="354">
        <v>39545</v>
      </c>
      <c r="E168" s="354">
        <v>6987</v>
      </c>
      <c r="F168" s="354">
        <v>38305</v>
      </c>
      <c r="G168" s="325">
        <v>97689</v>
      </c>
    </row>
    <row r="169" spans="1:34" ht="24" customHeight="1" x14ac:dyDescent="0.25">
      <c r="B169" s="37" t="s">
        <v>189</v>
      </c>
      <c r="C169" s="354">
        <v>8694</v>
      </c>
      <c r="D169" s="354">
        <v>24887</v>
      </c>
      <c r="E169" s="354">
        <v>5545</v>
      </c>
      <c r="F169" s="354">
        <v>21977</v>
      </c>
      <c r="G169" s="193">
        <v>61103</v>
      </c>
    </row>
    <row r="170" spans="1:34" ht="24" customHeight="1" x14ac:dyDescent="0.25">
      <c r="B170" s="37" t="s">
        <v>190</v>
      </c>
      <c r="C170" s="354">
        <v>11235</v>
      </c>
      <c r="D170" s="354">
        <v>16556</v>
      </c>
      <c r="E170" s="354">
        <v>6423</v>
      </c>
      <c r="F170" s="354">
        <v>23358</v>
      </c>
      <c r="G170" s="193">
        <v>57572</v>
      </c>
    </row>
    <row r="171" spans="1:34" ht="24" customHeight="1" x14ac:dyDescent="0.25">
      <c r="B171" s="37" t="s">
        <v>191</v>
      </c>
      <c r="C171" s="354">
        <v>23138</v>
      </c>
      <c r="D171" s="354">
        <v>14787</v>
      </c>
      <c r="E171" s="354">
        <v>14659</v>
      </c>
      <c r="F171" s="354">
        <v>40113</v>
      </c>
      <c r="G171" s="193">
        <v>92697</v>
      </c>
    </row>
    <row r="172" spans="1:34" ht="24" customHeight="1" x14ac:dyDescent="0.25">
      <c r="B172" s="215"/>
      <c r="C172" s="354"/>
      <c r="D172" s="354"/>
      <c r="E172" s="354"/>
      <c r="F172" s="354"/>
      <c r="G172" s="371"/>
    </row>
    <row r="173" spans="1:34" s="331" customFormat="1" ht="30" customHeight="1" x14ac:dyDescent="0.25">
      <c r="A173" s="326"/>
      <c r="B173" s="327" t="s">
        <v>95</v>
      </c>
      <c r="C173" s="328">
        <v>55919</v>
      </c>
      <c r="D173" s="328">
        <v>95775</v>
      </c>
      <c r="E173" s="328">
        <v>33614</v>
      </c>
      <c r="F173" s="328">
        <v>123753</v>
      </c>
      <c r="G173" s="329">
        <v>309061</v>
      </c>
      <c r="H173" s="330"/>
    </row>
    <row r="174" spans="1:34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</row>
    <row r="175" spans="1:34" ht="30" customHeight="1" x14ac:dyDescent="0.25">
      <c r="B175" s="420" t="s">
        <v>188</v>
      </c>
      <c r="C175" s="345">
        <v>7505</v>
      </c>
      <c r="D175" s="345">
        <v>19316</v>
      </c>
      <c r="E175" s="345">
        <v>3492</v>
      </c>
      <c r="F175" s="345">
        <v>20744</v>
      </c>
      <c r="G175" s="120">
        <v>51057</v>
      </c>
    </row>
    <row r="176" spans="1:34" ht="30" customHeight="1" x14ac:dyDescent="0.25">
      <c r="B176" s="420" t="s">
        <v>189</v>
      </c>
      <c r="C176" s="345">
        <v>5092</v>
      </c>
      <c r="D176" s="345">
        <v>12185</v>
      </c>
      <c r="E176" s="345">
        <v>2809</v>
      </c>
      <c r="F176" s="345">
        <v>11931</v>
      </c>
      <c r="G176" s="346">
        <v>32017</v>
      </c>
    </row>
    <row r="177" spans="1:8" ht="30" customHeight="1" x14ac:dyDescent="0.25">
      <c r="B177" s="420" t="s">
        <v>190</v>
      </c>
      <c r="C177" s="345">
        <v>6288</v>
      </c>
      <c r="D177" s="345">
        <v>8588</v>
      </c>
      <c r="E177" s="345">
        <v>3301</v>
      </c>
      <c r="F177" s="345">
        <v>12763</v>
      </c>
      <c r="G177" s="346">
        <v>30940</v>
      </c>
    </row>
    <row r="178" spans="1:8" ht="30" customHeight="1" x14ac:dyDescent="0.25">
      <c r="B178" s="420" t="s">
        <v>191</v>
      </c>
      <c r="C178" s="345">
        <v>12276</v>
      </c>
      <c r="D178" s="345">
        <v>8014</v>
      </c>
      <c r="E178" s="345">
        <v>7819</v>
      </c>
      <c r="F178" s="345">
        <v>21826</v>
      </c>
      <c r="G178" s="346">
        <v>49935</v>
      </c>
    </row>
    <row r="179" spans="1:8" ht="30" customHeight="1" x14ac:dyDescent="0.25">
      <c r="B179" s="215"/>
      <c r="C179" s="345"/>
      <c r="D179" s="345"/>
      <c r="E179" s="345"/>
      <c r="F179" s="345"/>
      <c r="G179" s="377"/>
    </row>
    <row r="180" spans="1:8" s="331" customFormat="1" ht="30" customHeight="1" x14ac:dyDescent="0.25">
      <c r="A180" s="326"/>
      <c r="B180" s="327" t="s">
        <v>95</v>
      </c>
      <c r="C180" s="348">
        <v>31161</v>
      </c>
      <c r="D180" s="348">
        <v>48103</v>
      </c>
      <c r="E180" s="348">
        <v>17421</v>
      </c>
      <c r="F180" s="348">
        <v>67264</v>
      </c>
      <c r="G180" s="349">
        <v>163949</v>
      </c>
      <c r="H180" s="330"/>
    </row>
    <row r="181" spans="1:8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</row>
    <row r="182" spans="1:8" ht="24" customHeight="1" x14ac:dyDescent="0.25">
      <c r="B182" s="37" t="s">
        <v>188</v>
      </c>
      <c r="C182" s="354">
        <v>3824</v>
      </c>
      <c r="D182" s="354">
        <v>16962</v>
      </c>
      <c r="E182" s="354">
        <v>3085</v>
      </c>
      <c r="F182" s="354">
        <v>17415</v>
      </c>
      <c r="G182" s="325">
        <v>41286</v>
      </c>
    </row>
    <row r="183" spans="1:8" ht="24" customHeight="1" x14ac:dyDescent="0.25">
      <c r="B183" s="37" t="s">
        <v>189</v>
      </c>
      <c r="C183" s="354">
        <v>2485</v>
      </c>
      <c r="D183" s="354">
        <v>11031</v>
      </c>
      <c r="E183" s="354">
        <v>2118</v>
      </c>
      <c r="F183" s="354">
        <v>9894</v>
      </c>
      <c r="G183" s="193">
        <v>25528</v>
      </c>
    </row>
    <row r="184" spans="1:8" ht="24" customHeight="1" x14ac:dyDescent="0.25">
      <c r="B184" s="37" t="s">
        <v>190</v>
      </c>
      <c r="C184" s="354">
        <v>3664</v>
      </c>
      <c r="D184" s="354">
        <v>7083</v>
      </c>
      <c r="E184" s="354">
        <v>2499</v>
      </c>
      <c r="F184" s="354">
        <v>10128</v>
      </c>
      <c r="G184" s="193">
        <v>23374</v>
      </c>
    </row>
    <row r="185" spans="1:8" ht="24" customHeight="1" x14ac:dyDescent="0.25">
      <c r="B185" s="37" t="s">
        <v>191</v>
      </c>
      <c r="C185" s="354">
        <v>8651</v>
      </c>
      <c r="D185" s="354">
        <v>6091</v>
      </c>
      <c r="E185" s="354">
        <v>5570</v>
      </c>
      <c r="F185" s="354">
        <v>17862</v>
      </c>
      <c r="G185" s="193">
        <v>38174</v>
      </c>
    </row>
    <row r="186" spans="1:8" ht="24" customHeight="1" x14ac:dyDescent="0.25">
      <c r="B186" s="215"/>
      <c r="C186" s="354"/>
      <c r="D186" s="354"/>
      <c r="E186" s="354"/>
      <c r="F186" s="354"/>
      <c r="G186" s="371"/>
    </row>
    <row r="187" spans="1:8" s="331" customFormat="1" ht="24" customHeight="1" x14ac:dyDescent="0.25">
      <c r="A187" s="326"/>
      <c r="B187" s="327" t="s">
        <v>95</v>
      </c>
      <c r="C187" s="328">
        <v>18624</v>
      </c>
      <c r="D187" s="328">
        <v>41167</v>
      </c>
      <c r="E187" s="328">
        <v>13272</v>
      </c>
      <c r="F187" s="328">
        <v>55299</v>
      </c>
      <c r="G187" s="329">
        <v>128362</v>
      </c>
      <c r="H187" s="330"/>
    </row>
    <row r="188" spans="1:8" ht="16.5" customHeight="1" x14ac:dyDescent="0.25">
      <c r="B188" s="302"/>
      <c r="C188" s="378"/>
      <c r="D188" s="378"/>
      <c r="E188" s="378"/>
      <c r="F188" s="378"/>
      <c r="G188" s="378"/>
    </row>
    <row r="189" spans="1:8" s="381" customFormat="1" ht="24" customHeight="1" x14ac:dyDescent="0.2">
      <c r="A189" s="379"/>
      <c r="B189" s="291" t="s">
        <v>192</v>
      </c>
      <c r="C189" s="291"/>
      <c r="D189" s="291"/>
      <c r="E189" s="291"/>
      <c r="F189" s="291"/>
      <c r="G189" s="291"/>
      <c r="H189" s="380"/>
    </row>
    <row r="190" spans="1:8" ht="16.5" customHeight="1" x14ac:dyDescent="0.2">
      <c r="B190" s="291" t="s">
        <v>193</v>
      </c>
      <c r="C190" s="291"/>
      <c r="D190" s="291"/>
      <c r="E190" s="291"/>
      <c r="F190" s="291"/>
      <c r="G190" s="291"/>
    </row>
    <row r="191" spans="1:8" ht="16.5" customHeight="1" x14ac:dyDescent="0.2">
      <c r="B191" s="291" t="s">
        <v>194</v>
      </c>
      <c r="C191" s="291"/>
      <c r="D191" s="291"/>
      <c r="E191" s="291"/>
      <c r="F191" s="291"/>
      <c r="G191" s="291"/>
    </row>
    <row r="192" spans="1:8" ht="19.5" customHeight="1" x14ac:dyDescent="0.2">
      <c r="B192" s="291" t="s">
        <v>195</v>
      </c>
      <c r="C192" s="291"/>
      <c r="D192" s="291"/>
      <c r="E192" s="291"/>
      <c r="F192" s="291"/>
      <c r="G192" s="291"/>
    </row>
    <row r="193" spans="1:40" ht="19.5" customHeight="1" x14ac:dyDescent="0.25">
      <c r="B193" s="291" t="s">
        <v>144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91" customFormat="1" ht="36" customHeight="1" x14ac:dyDescent="0.25">
      <c r="A198" s="287"/>
      <c r="B198" s="47" t="s">
        <v>196</v>
      </c>
      <c r="C198" s="518" t="str">
        <f>+C$2</f>
        <v>FONDO PENSIONI LAVORATORI DIPENDENTI NEL COMPLESSO</v>
      </c>
      <c r="D198" s="518"/>
      <c r="E198" s="518"/>
      <c r="F198" s="518"/>
      <c r="G198" s="518"/>
      <c r="H198" s="290"/>
    </row>
    <row r="199" spans="1:40" ht="46.5" customHeight="1" x14ac:dyDescent="0.25">
      <c r="C199" s="533" t="str">
        <f>+C$3</f>
        <v>(compresi i trattamenti degli ex Enti creditizi e delle contabilità separate)</v>
      </c>
      <c r="D199" s="533"/>
      <c r="E199" s="533"/>
      <c r="F199" s="533"/>
      <c r="G199" s="533"/>
      <c r="J199" s="192" t="str">
        <f>+C198</f>
        <v>FONDO PENSIONI LAVORATORI DIPENDENTI NEL COMPLESSO</v>
      </c>
    </row>
    <row r="200" spans="1:40" ht="39.75" customHeight="1" x14ac:dyDescent="0.25">
      <c r="C200" s="534" t="s">
        <v>24</v>
      </c>
      <c r="D200" s="534"/>
      <c r="E200" s="534"/>
      <c r="F200" s="534"/>
      <c r="G200" s="534"/>
      <c r="J200" s="421" t="s">
        <v>197</v>
      </c>
    </row>
    <row r="201" spans="1:40" ht="3" customHeight="1" x14ac:dyDescent="0.25">
      <c r="B201" s="47"/>
      <c r="C201" s="383"/>
      <c r="D201" s="384"/>
      <c r="E201" s="48"/>
      <c r="F201" s="48"/>
      <c r="G201" s="48"/>
    </row>
    <row r="202" spans="1:40" ht="30" customHeight="1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AJ202" s="422"/>
      <c r="AK202" s="422"/>
      <c r="AL202" s="422"/>
      <c r="AM202" s="422"/>
      <c r="AN202" s="422"/>
    </row>
    <row r="203" spans="1:40" x14ac:dyDescent="0.25">
      <c r="B203" s="47"/>
      <c r="C203" s="530" t="s">
        <v>198</v>
      </c>
      <c r="D203" s="530"/>
      <c r="E203" s="530"/>
      <c r="F203" s="530"/>
      <c r="G203" s="530"/>
      <c r="AJ203" s="422"/>
      <c r="AK203" s="422"/>
      <c r="AL203" s="422"/>
      <c r="AM203" s="422"/>
      <c r="AN203" s="422"/>
    </row>
    <row r="204" spans="1:40" ht="5.25" customHeight="1" x14ac:dyDescent="0.25">
      <c r="C204" s="48"/>
      <c r="D204" s="298"/>
      <c r="E204" s="48"/>
      <c r="F204" s="48"/>
      <c r="G204" s="48"/>
      <c r="AJ204" s="422"/>
      <c r="AK204" s="422"/>
      <c r="AL204" s="422"/>
      <c r="AM204" s="422"/>
      <c r="AN204" s="422"/>
    </row>
    <row r="205" spans="1:40" x14ac:dyDescent="0.25">
      <c r="B205" s="302"/>
      <c r="C205" s="303"/>
      <c r="D205" s="304"/>
      <c r="E205" s="304"/>
      <c r="F205" s="304"/>
      <c r="G205" s="305"/>
    </row>
    <row r="206" spans="1:40" ht="28.5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</row>
    <row r="207" spans="1:40" x14ac:dyDescent="0.25">
      <c r="B207" s="387"/>
      <c r="C207" s="314" t="s">
        <v>154</v>
      </c>
      <c r="D207" s="315"/>
      <c r="E207" s="315"/>
      <c r="F207" s="315"/>
      <c r="G207" s="316"/>
    </row>
    <row r="208" spans="1:40" ht="22.5" customHeight="1" x14ac:dyDescent="0.25">
      <c r="B208" s="318"/>
      <c r="C208" s="231"/>
      <c r="D208" s="388"/>
      <c r="E208" s="231"/>
      <c r="F208" s="231"/>
      <c r="G208" s="319"/>
    </row>
    <row r="209" spans="2:7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</row>
    <row r="210" spans="2:7" s="300" customFormat="1" ht="22.5" customHeight="1" x14ac:dyDescent="0.25">
      <c r="B210" s="323" t="s">
        <v>183</v>
      </c>
      <c r="C210" s="423">
        <v>66.540000000000006</v>
      </c>
      <c r="D210" s="423">
        <v>61.13</v>
      </c>
      <c r="E210" s="423">
        <v>53.92</v>
      </c>
      <c r="F210" s="423">
        <v>76.19</v>
      </c>
      <c r="G210" s="424">
        <v>63.64</v>
      </c>
    </row>
    <row r="211" spans="2:7" s="300" customFormat="1" ht="22.5" customHeight="1" x14ac:dyDescent="0.25">
      <c r="B211" s="323" t="s">
        <v>184</v>
      </c>
      <c r="C211" s="423">
        <v>64.83</v>
      </c>
      <c r="D211" s="423">
        <v>59.88</v>
      </c>
      <c r="E211" s="423">
        <v>52</v>
      </c>
      <c r="F211" s="423">
        <v>74.52</v>
      </c>
      <c r="G211" s="424">
        <v>69.03</v>
      </c>
    </row>
    <row r="212" spans="2:7" s="300" customFormat="1" ht="22.5" customHeight="1" x14ac:dyDescent="0.25">
      <c r="B212" s="405"/>
      <c r="C212" s="425"/>
      <c r="D212" s="425"/>
      <c r="E212" s="425"/>
      <c r="F212" s="425"/>
      <c r="G212" s="426"/>
    </row>
    <row r="213" spans="2:7" s="300" customFormat="1" ht="22.5" customHeight="1" x14ac:dyDescent="0.25">
      <c r="B213" s="392" t="s">
        <v>95</v>
      </c>
      <c r="C213" s="427">
        <v>65.81</v>
      </c>
      <c r="D213" s="428">
        <v>60.78</v>
      </c>
      <c r="E213" s="428">
        <v>53.24</v>
      </c>
      <c r="F213" s="428">
        <v>74.83</v>
      </c>
      <c r="G213" s="427">
        <v>66.5</v>
      </c>
    </row>
    <row r="214" spans="2:7" s="300" customFormat="1" ht="28.5" customHeight="1" x14ac:dyDescent="0.25">
      <c r="B214" s="409"/>
      <c r="C214" s="429"/>
      <c r="D214" s="430"/>
      <c r="E214" s="430"/>
      <c r="F214" s="430"/>
      <c r="G214" s="429"/>
    </row>
    <row r="215" spans="2:7" s="300" customFormat="1" ht="28.5" customHeight="1" x14ac:dyDescent="0.2">
      <c r="B215" s="411"/>
      <c r="C215" s="431"/>
      <c r="D215" s="432" t="str">
        <f>+D140</f>
        <v>di cui: Decorrenti gennaio-giugno 2017</v>
      </c>
      <c r="E215" s="433"/>
      <c r="F215" s="433"/>
      <c r="G215" s="431"/>
    </row>
    <row r="216" spans="2:7" s="300" customFormat="1" ht="28.5" customHeight="1" x14ac:dyDescent="0.25">
      <c r="B216" s="323" t="s">
        <v>183</v>
      </c>
      <c r="C216" s="423">
        <v>66.62</v>
      </c>
      <c r="D216" s="423">
        <v>61.36</v>
      </c>
      <c r="E216" s="423">
        <v>53.85</v>
      </c>
      <c r="F216" s="423">
        <v>76.41</v>
      </c>
      <c r="G216" s="424">
        <v>63.88</v>
      </c>
    </row>
    <row r="217" spans="2:7" s="300" customFormat="1" ht="28.5" customHeight="1" x14ac:dyDescent="0.25">
      <c r="B217" s="323" t="s">
        <v>184</v>
      </c>
      <c r="C217" s="423">
        <v>64.650000000000006</v>
      </c>
      <c r="D217" s="423">
        <v>59.88</v>
      </c>
      <c r="E217" s="423">
        <v>52</v>
      </c>
      <c r="F217" s="423">
        <v>74.680000000000007</v>
      </c>
      <c r="G217" s="424">
        <v>69.17</v>
      </c>
    </row>
    <row r="218" spans="2:7" s="300" customFormat="1" ht="28.5" customHeight="1" x14ac:dyDescent="0.25">
      <c r="B218" s="405"/>
      <c r="C218" s="425"/>
      <c r="D218" s="425"/>
      <c r="E218" s="425"/>
      <c r="F218" s="425"/>
      <c r="G218" s="426"/>
    </row>
    <row r="219" spans="2:7" s="300" customFormat="1" ht="28.5" customHeight="1" x14ac:dyDescent="0.25">
      <c r="B219" s="392" t="s">
        <v>95</v>
      </c>
      <c r="C219" s="427">
        <v>65.66</v>
      </c>
      <c r="D219" s="428">
        <v>60.94</v>
      </c>
      <c r="E219" s="428">
        <v>53.2</v>
      </c>
      <c r="F219" s="428">
        <v>75</v>
      </c>
      <c r="G219" s="427">
        <v>66.78</v>
      </c>
    </row>
    <row r="220" spans="2:7" s="300" customFormat="1" ht="28.5" customHeight="1" x14ac:dyDescent="0.25">
      <c r="B220" s="238"/>
      <c r="C220" s="434"/>
      <c r="D220" s="434"/>
      <c r="E220" s="434"/>
      <c r="F220" s="434"/>
      <c r="G220" s="434"/>
    </row>
    <row r="221" spans="2:7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</row>
    <row r="222" spans="2:7" s="300" customFormat="1" ht="22.5" customHeight="1" x14ac:dyDescent="0.25">
      <c r="B222" s="323" t="s">
        <v>183</v>
      </c>
      <c r="C222" s="423">
        <v>66.45</v>
      </c>
      <c r="D222" s="423">
        <v>61.06</v>
      </c>
      <c r="E222" s="423">
        <v>54.06</v>
      </c>
      <c r="F222" s="423">
        <v>77.2</v>
      </c>
      <c r="G222" s="424">
        <v>63.93</v>
      </c>
    </row>
    <row r="223" spans="2:7" s="300" customFormat="1" ht="22.5" customHeight="1" x14ac:dyDescent="0.25">
      <c r="B223" s="323" t="s">
        <v>184</v>
      </c>
      <c r="C223" s="423">
        <v>65.87</v>
      </c>
      <c r="D223" s="423">
        <v>60.14</v>
      </c>
      <c r="E223" s="423">
        <v>52.02</v>
      </c>
      <c r="F223" s="423">
        <v>74.900000000000006</v>
      </c>
      <c r="G223" s="424">
        <v>69.97</v>
      </c>
    </row>
    <row r="224" spans="2:7" s="300" customFormat="1" ht="22.5" customHeight="1" x14ac:dyDescent="0.25">
      <c r="B224" s="405"/>
      <c r="C224" s="425"/>
      <c r="D224" s="425"/>
      <c r="E224" s="425"/>
      <c r="F224" s="425"/>
      <c r="G224" s="426"/>
    </row>
    <row r="225" spans="2:7" s="300" customFormat="1" ht="22.5" customHeight="1" x14ac:dyDescent="0.25">
      <c r="B225" s="415" t="s">
        <v>95</v>
      </c>
      <c r="C225" s="438">
        <v>66.31</v>
      </c>
      <c r="D225" s="439">
        <v>60.79</v>
      </c>
      <c r="E225" s="439">
        <v>53.33</v>
      </c>
      <c r="F225" s="439">
        <v>75.31</v>
      </c>
      <c r="G225" s="438">
        <v>67.08</v>
      </c>
    </row>
    <row r="226" spans="2:7" s="300" customFormat="1" x14ac:dyDescent="0.25">
      <c r="B226" s="238"/>
      <c r="C226" s="238"/>
      <c r="D226" s="238"/>
      <c r="E226" s="238"/>
      <c r="F226" s="238"/>
      <c r="G226" s="238"/>
    </row>
    <row r="227" spans="2:7" s="300" customFormat="1" x14ac:dyDescent="0.25">
      <c r="B227" s="238" t="s">
        <v>144</v>
      </c>
      <c r="C227" s="238"/>
      <c r="D227" s="238"/>
      <c r="E227" s="238"/>
      <c r="F227" s="238"/>
      <c r="G227" s="238"/>
    </row>
    <row r="228" spans="2:7" s="300" customFormat="1" x14ac:dyDescent="0.25">
      <c r="B228" s="238"/>
      <c r="C228" s="238"/>
      <c r="D228" s="238"/>
      <c r="E228" s="238"/>
      <c r="F228" s="238"/>
      <c r="G228" s="238"/>
    </row>
    <row r="229" spans="2:7" s="300" customFormat="1" ht="18" hidden="1" customHeight="1" x14ac:dyDescent="0.25">
      <c r="B229" s="238"/>
      <c r="C229" s="238"/>
      <c r="D229" s="238"/>
      <c r="E229" s="238"/>
      <c r="F229" s="238"/>
      <c r="G229" s="238"/>
    </row>
    <row r="230" spans="2:7" s="300" customFormat="1" ht="18" hidden="1" customHeight="1" x14ac:dyDescent="0.25">
      <c r="B230" s="238"/>
      <c r="C230" s="238"/>
      <c r="D230" s="238"/>
      <c r="E230" s="238"/>
      <c r="F230" s="238"/>
      <c r="G230" s="238"/>
    </row>
    <row r="231" spans="2:7" s="300" customFormat="1" ht="18" hidden="1" customHeight="1" x14ac:dyDescent="0.25">
      <c r="B231" s="238"/>
      <c r="C231" s="238"/>
      <c r="D231" s="238"/>
      <c r="E231" s="238"/>
      <c r="F231" s="238"/>
      <c r="G231" s="238"/>
    </row>
    <row r="232" spans="2:7" s="300" customFormat="1" ht="18" hidden="1" customHeight="1" x14ac:dyDescent="0.25">
      <c r="B232" s="238"/>
      <c r="C232" s="238"/>
      <c r="D232" s="238"/>
      <c r="E232" s="238"/>
      <c r="F232" s="238"/>
      <c r="G232" s="238"/>
    </row>
    <row r="233" spans="2:7" s="300" customFormat="1" ht="18" hidden="1" customHeight="1" x14ac:dyDescent="0.25">
      <c r="B233" s="238"/>
      <c r="C233" s="238"/>
      <c r="D233" s="238"/>
      <c r="E233" s="238"/>
      <c r="F233" s="238"/>
      <c r="G233" s="238"/>
    </row>
    <row r="234" spans="2:7" s="300" customFormat="1" ht="18" hidden="1" customHeight="1" x14ac:dyDescent="0.25">
      <c r="B234" s="238"/>
      <c r="C234" s="238"/>
      <c r="D234" s="238"/>
      <c r="E234" s="238"/>
      <c r="F234" s="238"/>
      <c r="G234" s="238"/>
    </row>
    <row r="235" spans="2:7" s="300" customFormat="1" ht="18" hidden="1" customHeight="1" x14ac:dyDescent="0.25">
      <c r="B235" s="238"/>
      <c r="C235" s="238"/>
      <c r="D235" s="238"/>
      <c r="E235" s="238"/>
      <c r="F235" s="238"/>
      <c r="G235" s="238"/>
    </row>
    <row r="236" spans="2:7" s="300" customFormat="1" ht="18" hidden="1" customHeight="1" x14ac:dyDescent="0.25">
      <c r="B236" s="238"/>
      <c r="C236" s="238"/>
      <c r="D236" s="238"/>
      <c r="E236" s="238"/>
      <c r="F236" s="238"/>
      <c r="G236" s="238"/>
    </row>
    <row r="237" spans="2:7" s="300" customFormat="1" ht="18" hidden="1" customHeight="1" x14ac:dyDescent="0.25">
      <c r="B237" s="238"/>
      <c r="C237" s="238"/>
      <c r="D237" s="238"/>
      <c r="E237" s="238"/>
      <c r="F237" s="238"/>
      <c r="G237" s="238"/>
    </row>
    <row r="238" spans="2:7" s="300" customFormat="1" ht="18" hidden="1" customHeight="1" x14ac:dyDescent="0.25">
      <c r="B238" s="238"/>
      <c r="C238" s="238"/>
      <c r="D238" s="238"/>
      <c r="E238" s="238"/>
      <c r="F238" s="238"/>
      <c r="G238" s="238"/>
    </row>
    <row r="239" spans="2:7" s="300" customFormat="1" ht="18" hidden="1" customHeight="1" x14ac:dyDescent="0.25">
      <c r="B239" s="238"/>
      <c r="C239" s="238"/>
      <c r="D239" s="238"/>
      <c r="E239" s="238"/>
      <c r="F239" s="238"/>
      <c r="G239" s="238"/>
    </row>
    <row r="240" spans="2:7" s="300" customFormat="1" ht="18" hidden="1" customHeight="1" x14ac:dyDescent="0.25">
      <c r="B240" s="238"/>
      <c r="C240" s="238"/>
      <c r="D240" s="238"/>
      <c r="E240" s="238"/>
      <c r="F240" s="238"/>
      <c r="G240" s="238"/>
    </row>
    <row r="241" spans="1:8" ht="18" hidden="1" customHeight="1" x14ac:dyDescent="0.25">
      <c r="A241" s="300"/>
      <c r="H241" s="300"/>
    </row>
    <row r="242" spans="1:8" ht="18" hidden="1" customHeight="1" x14ac:dyDescent="0.25">
      <c r="A242" s="300"/>
      <c r="H242" s="300"/>
    </row>
    <row r="243" spans="1:8" ht="18" hidden="1" customHeight="1" x14ac:dyDescent="0.25">
      <c r="A243" s="300"/>
      <c r="H243" s="300"/>
    </row>
    <row r="244" spans="1:8" ht="18" hidden="1" customHeight="1" x14ac:dyDescent="0.25">
      <c r="A244" s="300"/>
      <c r="H244" s="300"/>
    </row>
    <row r="245" spans="1:8" ht="18" hidden="1" customHeight="1" x14ac:dyDescent="0.25">
      <c r="A245" s="300"/>
      <c r="H245" s="300"/>
    </row>
    <row r="246" spans="1:8" ht="18" hidden="1" customHeight="1" x14ac:dyDescent="0.25">
      <c r="A246" s="300"/>
      <c r="H246" s="300"/>
    </row>
    <row r="247" spans="1:8" ht="18" hidden="1" customHeight="1" x14ac:dyDescent="0.25">
      <c r="A247" s="300"/>
      <c r="H247" s="300"/>
    </row>
    <row r="248" spans="1:8" ht="18" hidden="1" customHeight="1" x14ac:dyDescent="0.25">
      <c r="A248" s="300"/>
      <c r="H248" s="300"/>
    </row>
    <row r="249" spans="1:8" ht="18" hidden="1" customHeight="1" x14ac:dyDescent="0.25">
      <c r="A249" s="300"/>
      <c r="H249" s="300"/>
    </row>
    <row r="250" spans="1:8" ht="18" hidden="1" customHeight="1" x14ac:dyDescent="0.25">
      <c r="A250" s="300"/>
      <c r="H250" s="300"/>
    </row>
    <row r="251" spans="1:8" ht="18" hidden="1" customHeight="1" x14ac:dyDescent="0.25">
      <c r="A251" s="300"/>
      <c r="H251" s="300"/>
    </row>
    <row r="252" spans="1:8" ht="13.5" hidden="1" customHeight="1" x14ac:dyDescent="0.25">
      <c r="A252" s="300"/>
      <c r="H252" s="300"/>
    </row>
    <row r="253" spans="1:8" ht="18" hidden="1" customHeight="1" x14ac:dyDescent="0.25">
      <c r="A253" s="300"/>
      <c r="H253" s="300"/>
    </row>
    <row r="255" spans="1:8" s="297" customFormat="1" x14ac:dyDescent="0.25">
      <c r="B255" s="440"/>
      <c r="C255" s="440"/>
      <c r="D255" s="440"/>
      <c r="E255" s="440"/>
      <c r="F255" s="440"/>
      <c r="G255" s="440"/>
    </row>
    <row r="256" spans="1:8" s="297" customFormat="1" x14ac:dyDescent="0.25">
      <c r="B256" s="440"/>
      <c r="C256" s="440"/>
      <c r="D256" s="440"/>
      <c r="E256" s="440"/>
      <c r="F256" s="440"/>
      <c r="G256" s="440"/>
    </row>
    <row r="257" spans="1:8" s="297" customFormat="1" x14ac:dyDescent="0.25">
      <c r="B257" s="440"/>
      <c r="C257" s="440"/>
      <c r="D257" s="440"/>
      <c r="E257" s="440"/>
      <c r="F257" s="440"/>
      <c r="G257" s="440"/>
    </row>
    <row r="258" spans="1:8" s="297" customFormat="1" x14ac:dyDescent="0.25">
      <c r="A258" s="287"/>
      <c r="B258" s="441"/>
      <c r="C258" s="193"/>
      <c r="D258" s="371"/>
      <c r="E258" s="371"/>
      <c r="F258" s="371"/>
      <c r="G258" s="371"/>
      <c r="H258" s="290"/>
    </row>
    <row r="259" spans="1:8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</row>
    <row r="260" spans="1:8" s="297" customFormat="1" x14ac:dyDescent="0.25">
      <c r="A260" s="293"/>
      <c r="B260" s="37"/>
      <c r="C260" s="440"/>
      <c r="D260" s="371"/>
      <c r="E260" s="371"/>
      <c r="F260" s="371"/>
      <c r="G260" s="371"/>
      <c r="H260" s="290"/>
    </row>
    <row r="261" spans="1:8" s="297" customFormat="1" x14ac:dyDescent="0.25">
      <c r="A261" s="290"/>
      <c r="B261" s="420"/>
      <c r="C261" s="440"/>
      <c r="D261" s="384"/>
      <c r="E261" s="371"/>
      <c r="F261" s="371"/>
      <c r="G261" s="371"/>
      <c r="H261" s="290"/>
    </row>
    <row r="262" spans="1:8" s="297" customFormat="1" x14ac:dyDescent="0.25">
      <c r="A262" s="290"/>
      <c r="B262" s="441"/>
      <c r="C262" s="440"/>
      <c r="D262" s="325"/>
      <c r="E262" s="442"/>
      <c r="F262" s="371"/>
      <c r="G262" s="371"/>
      <c r="H262" s="290"/>
    </row>
    <row r="263" spans="1:8" s="297" customFormat="1" x14ac:dyDescent="0.25">
      <c r="B263" s="441"/>
      <c r="C263" s="443"/>
      <c r="D263" s="444"/>
      <c r="E263" s="445"/>
      <c r="F263" s="346"/>
      <c r="G263" s="371"/>
    </row>
    <row r="264" spans="1:8" s="297" customFormat="1" x14ac:dyDescent="0.25">
      <c r="B264" s="440"/>
      <c r="C264" s="371"/>
      <c r="D264" s="377"/>
      <c r="E264" s="371"/>
      <c r="F264" s="371"/>
      <c r="G264" s="371"/>
    </row>
    <row r="265" spans="1:8" s="297" customFormat="1" ht="23.25" customHeight="1" x14ac:dyDescent="0.25">
      <c r="B265" s="440"/>
      <c r="C265" s="371"/>
      <c r="D265" s="446"/>
      <c r="E265" s="446"/>
      <c r="F265" s="446"/>
      <c r="G265" s="371"/>
    </row>
    <row r="266" spans="1:8" s="297" customFormat="1" ht="23.25" customHeight="1" x14ac:dyDescent="0.25">
      <c r="B266" s="369"/>
      <c r="C266" s="388"/>
      <c r="D266" s="307"/>
      <c r="E266" s="388"/>
      <c r="F266" s="388"/>
      <c r="G266" s="52"/>
    </row>
    <row r="267" spans="1:8" s="297" customFormat="1" ht="23.25" customHeight="1" x14ac:dyDescent="0.25">
      <c r="B267" s="369"/>
      <c r="C267" s="447"/>
      <c r="D267" s="388"/>
      <c r="E267" s="388"/>
      <c r="F267" s="388"/>
      <c r="G267" s="448"/>
    </row>
    <row r="268" spans="1:8" s="297" customFormat="1" ht="23.25" customHeight="1" x14ac:dyDescent="0.25">
      <c r="B268" s="369"/>
      <c r="C268" s="231"/>
      <c r="D268" s="440"/>
      <c r="E268" s="231"/>
      <c r="F268" s="231"/>
      <c r="G268" s="52"/>
    </row>
    <row r="269" spans="1:8" s="297" customFormat="1" ht="23.25" customHeight="1" x14ac:dyDescent="0.25">
      <c r="B269" s="369"/>
      <c r="C269" s="320"/>
      <c r="D269" s="321"/>
      <c r="E269" s="322"/>
      <c r="F269" s="231"/>
      <c r="G269" s="52"/>
    </row>
    <row r="270" spans="1:8" s="297" customFormat="1" ht="23.25" customHeight="1" x14ac:dyDescent="0.25">
      <c r="B270" s="449"/>
      <c r="C270" s="371"/>
      <c r="D270" s="371"/>
      <c r="E270" s="371"/>
      <c r="F270" s="371"/>
      <c r="G270" s="193"/>
    </row>
    <row r="271" spans="1:8" s="297" customFormat="1" ht="23.25" customHeight="1" x14ac:dyDescent="0.25">
      <c r="B271" s="449"/>
      <c r="C271" s="371"/>
      <c r="D271" s="371"/>
      <c r="E271" s="371"/>
      <c r="F271" s="371"/>
      <c r="G271" s="193"/>
    </row>
    <row r="272" spans="1:8" s="297" customFormat="1" ht="23.25" customHeight="1" x14ac:dyDescent="0.25">
      <c r="B272" s="449"/>
      <c r="C272" s="371"/>
      <c r="D272" s="371"/>
      <c r="E272" s="371"/>
      <c r="F272" s="371"/>
      <c r="G272" s="193"/>
    </row>
    <row r="273" spans="1:7" s="297" customFormat="1" ht="23.25" customHeight="1" x14ac:dyDescent="0.25">
      <c r="B273" s="449"/>
      <c r="C273" s="371"/>
      <c r="D273" s="371"/>
      <c r="E273" s="371"/>
      <c r="F273" s="371"/>
      <c r="G273" s="193"/>
    </row>
    <row r="274" spans="1:7" s="297" customFormat="1" ht="23.25" customHeight="1" x14ac:dyDescent="0.25">
      <c r="B274" s="449"/>
      <c r="C274" s="371"/>
      <c r="D274" s="371"/>
      <c r="E274" s="371"/>
      <c r="F274" s="371"/>
      <c r="G274" s="193"/>
    </row>
    <row r="275" spans="1:7" s="297" customFormat="1" ht="23.25" customHeight="1" x14ac:dyDescent="0.25">
      <c r="B275" s="449"/>
      <c r="C275" s="371"/>
      <c r="D275" s="371"/>
      <c r="E275" s="371"/>
      <c r="F275" s="371"/>
      <c r="G275" s="193"/>
    </row>
    <row r="276" spans="1:7" s="297" customFormat="1" ht="23.25" customHeight="1" x14ac:dyDescent="0.25">
      <c r="B276" s="450"/>
      <c r="C276" s="371"/>
      <c r="D276" s="371"/>
      <c r="E276" s="371"/>
      <c r="F276" s="371"/>
      <c r="G276" s="371"/>
    </row>
    <row r="277" spans="1:7" s="330" customFormat="1" ht="23.25" customHeight="1" x14ac:dyDescent="0.25">
      <c r="A277" s="326"/>
      <c r="B277" s="451"/>
      <c r="C277" s="329"/>
      <c r="D277" s="329"/>
      <c r="E277" s="329"/>
      <c r="F277" s="329"/>
      <c r="G277" s="329"/>
    </row>
    <row r="278" spans="1:7" s="297" customFormat="1" ht="23.25" customHeight="1" x14ac:dyDescent="0.25">
      <c r="B278" s="290"/>
      <c r="C278" s="231"/>
      <c r="D278" s="231"/>
      <c r="E278" s="231"/>
      <c r="F278" s="231"/>
      <c r="G278" s="52"/>
    </row>
    <row r="279" spans="1:7" s="297" customFormat="1" ht="23.25" customHeight="1" x14ac:dyDescent="0.25">
      <c r="B279" s="452"/>
      <c r="C279" s="120"/>
      <c r="D279" s="342"/>
      <c r="E279" s="231"/>
      <c r="F279" s="231"/>
      <c r="G279" s="52"/>
    </row>
    <row r="280" spans="1:7" s="297" customFormat="1" ht="23.25" customHeight="1" x14ac:dyDescent="0.25">
      <c r="B280" s="453"/>
      <c r="C280" s="377"/>
      <c r="D280" s="377"/>
      <c r="E280" s="377"/>
      <c r="F280" s="377"/>
      <c r="G280" s="346"/>
    </row>
    <row r="281" spans="1:7" s="297" customFormat="1" ht="23.25" customHeight="1" x14ac:dyDescent="0.25">
      <c r="B281" s="453"/>
      <c r="C281" s="377"/>
      <c r="D281" s="377"/>
      <c r="E281" s="377"/>
      <c r="F281" s="377"/>
      <c r="G281" s="346"/>
    </row>
    <row r="282" spans="1:7" s="297" customFormat="1" ht="23.25" customHeight="1" x14ac:dyDescent="0.25">
      <c r="B282" s="453"/>
      <c r="C282" s="377"/>
      <c r="D282" s="377"/>
      <c r="E282" s="377"/>
      <c r="F282" s="377"/>
      <c r="G282" s="346"/>
    </row>
    <row r="283" spans="1:7" s="297" customFormat="1" ht="23.25" customHeight="1" x14ac:dyDescent="0.25">
      <c r="B283" s="453"/>
      <c r="C283" s="377"/>
      <c r="D283" s="377"/>
      <c r="E283" s="377"/>
      <c r="F283" s="377"/>
      <c r="G283" s="346"/>
    </row>
    <row r="284" spans="1:7" s="297" customFormat="1" ht="23.25" customHeight="1" x14ac:dyDescent="0.25">
      <c r="B284" s="453"/>
      <c r="C284" s="377"/>
      <c r="D284" s="377"/>
      <c r="E284" s="377"/>
      <c r="F284" s="377"/>
      <c r="G284" s="346"/>
    </row>
    <row r="285" spans="1:7" s="297" customFormat="1" ht="23.25" customHeight="1" x14ac:dyDescent="0.25">
      <c r="B285" s="453"/>
      <c r="C285" s="377"/>
      <c r="D285" s="377"/>
      <c r="E285" s="377"/>
      <c r="F285" s="377"/>
      <c r="G285" s="346"/>
    </row>
    <row r="286" spans="1:7" s="297" customFormat="1" ht="23.25" customHeight="1" x14ac:dyDescent="0.25">
      <c r="B286" s="450"/>
      <c r="C286" s="377"/>
      <c r="D286" s="377"/>
      <c r="E286" s="377"/>
      <c r="F286" s="377"/>
      <c r="G286" s="377"/>
    </row>
    <row r="287" spans="1:7" s="326" customFormat="1" ht="23.25" customHeight="1" x14ac:dyDescent="0.25">
      <c r="B287" s="451"/>
      <c r="C287" s="349"/>
      <c r="D287" s="349"/>
      <c r="E287" s="349"/>
      <c r="F287" s="349"/>
      <c r="G287" s="349"/>
    </row>
    <row r="288" spans="1:7" s="297" customFormat="1" ht="23.25" customHeight="1" x14ac:dyDescent="0.25">
      <c r="A288" s="326"/>
      <c r="B288" s="452"/>
      <c r="C288" s="346"/>
      <c r="D288" s="346"/>
      <c r="E288" s="346"/>
      <c r="F288" s="346"/>
      <c r="G288" s="346"/>
    </row>
    <row r="289" spans="1:8" s="297" customFormat="1" ht="23.25" customHeight="1" x14ac:dyDescent="0.25">
      <c r="B289" s="452"/>
      <c r="C289" s="320"/>
      <c r="D289" s="321"/>
      <c r="E289" s="322"/>
      <c r="F289" s="231"/>
      <c r="G289" s="52"/>
    </row>
    <row r="290" spans="1:8" s="297" customFormat="1" ht="23.25" customHeight="1" x14ac:dyDescent="0.25">
      <c r="B290" s="449"/>
      <c r="C290" s="371"/>
      <c r="D290" s="371"/>
      <c r="E290" s="371"/>
      <c r="F290" s="371"/>
      <c r="G290" s="193"/>
    </row>
    <row r="291" spans="1:8" s="297" customFormat="1" ht="23.25" customHeight="1" x14ac:dyDescent="0.25">
      <c r="B291" s="449"/>
      <c r="C291" s="371"/>
      <c r="D291" s="371"/>
      <c r="E291" s="371"/>
      <c r="F291" s="371"/>
      <c r="G291" s="193"/>
    </row>
    <row r="292" spans="1:8" s="297" customFormat="1" ht="23.25" customHeight="1" x14ac:dyDescent="0.25">
      <c r="B292" s="449"/>
      <c r="C292" s="371"/>
      <c r="D292" s="371"/>
      <c r="E292" s="371"/>
      <c r="F292" s="371"/>
      <c r="G292" s="193"/>
    </row>
    <row r="293" spans="1:8" s="297" customFormat="1" ht="23.25" customHeight="1" x14ac:dyDescent="0.25">
      <c r="B293" s="449"/>
      <c r="C293" s="371"/>
      <c r="D293" s="371"/>
      <c r="E293" s="371"/>
      <c r="F293" s="371"/>
      <c r="G293" s="193"/>
    </row>
    <row r="294" spans="1:8" s="297" customFormat="1" ht="23.25" customHeight="1" x14ac:dyDescent="0.25">
      <c r="B294" s="449"/>
      <c r="C294" s="371"/>
      <c r="D294" s="371"/>
      <c r="E294" s="371"/>
      <c r="F294" s="371"/>
      <c r="G294" s="193"/>
    </row>
    <row r="295" spans="1:8" s="297" customFormat="1" ht="23.25" customHeight="1" x14ac:dyDescent="0.25">
      <c r="B295" s="449"/>
      <c r="C295" s="371"/>
      <c r="D295" s="371"/>
      <c r="E295" s="371"/>
      <c r="F295" s="371"/>
      <c r="G295" s="193"/>
    </row>
    <row r="296" spans="1:8" s="297" customFormat="1" ht="23.25" customHeight="1" x14ac:dyDescent="0.25">
      <c r="B296" s="450"/>
      <c r="C296" s="371"/>
      <c r="D296" s="371"/>
      <c r="E296" s="371"/>
      <c r="F296" s="371"/>
      <c r="G296" s="371"/>
    </row>
    <row r="297" spans="1:8" s="330" customFormat="1" ht="22.5" customHeight="1" x14ac:dyDescent="0.25">
      <c r="B297" s="454"/>
      <c r="C297" s="329"/>
      <c r="D297" s="329"/>
      <c r="E297" s="329"/>
      <c r="F297" s="329"/>
      <c r="G297" s="329"/>
    </row>
    <row r="298" spans="1:8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8" s="297" customFormat="1" ht="23.25" customHeight="1" x14ac:dyDescent="0.25">
      <c r="A299" s="379"/>
      <c r="B299" s="440"/>
      <c r="C299" s="42"/>
      <c r="D299" s="42"/>
      <c r="E299" s="42"/>
      <c r="F299" s="42"/>
      <c r="G299" s="42"/>
      <c r="H299" s="380"/>
    </row>
    <row r="300" spans="1:8" s="297" customFormat="1" ht="23.25" customHeight="1" x14ac:dyDescent="0.25">
      <c r="B300" s="369"/>
      <c r="C300" s="346"/>
      <c r="D300" s="346"/>
      <c r="E300" s="346"/>
      <c r="F300" s="346"/>
      <c r="G300" s="346"/>
    </row>
    <row r="301" spans="1:8" s="297" customFormat="1" x14ac:dyDescent="0.25">
      <c r="B301" s="440"/>
      <c r="C301" s="440"/>
      <c r="D301" s="440"/>
      <c r="E301" s="440"/>
      <c r="F301" s="440"/>
      <c r="G301" s="440"/>
    </row>
    <row r="302" spans="1:8" s="297" customFormat="1" x14ac:dyDescent="0.25">
      <c r="B302" s="440"/>
      <c r="C302" s="440"/>
      <c r="D302" s="440"/>
      <c r="E302" s="440"/>
      <c r="F302" s="440"/>
      <c r="G302" s="440"/>
    </row>
    <row r="303" spans="1:8" s="297" customFormat="1" x14ac:dyDescent="0.25">
      <c r="B303" s="440"/>
      <c r="C303" s="440"/>
      <c r="D303" s="440"/>
      <c r="E303" s="440"/>
      <c r="F303" s="440"/>
      <c r="G303" s="440"/>
    </row>
    <row r="304" spans="1:8" s="297" customFormat="1" x14ac:dyDescent="0.25">
      <c r="B304" s="440"/>
      <c r="C304" s="440"/>
      <c r="D304" s="440"/>
      <c r="E304" s="440"/>
      <c r="F304" s="440"/>
      <c r="G304" s="440"/>
    </row>
    <row r="305" spans="2:7" s="297" customFormat="1" x14ac:dyDescent="0.25">
      <c r="B305" s="440"/>
      <c r="C305" s="440"/>
      <c r="D305" s="440"/>
      <c r="E305" s="440"/>
      <c r="F305" s="440"/>
      <c r="G305" s="440"/>
    </row>
    <row r="306" spans="2:7" s="297" customFormat="1" x14ac:dyDescent="0.25">
      <c r="B306" s="440"/>
      <c r="C306" s="440"/>
      <c r="D306" s="440"/>
      <c r="E306" s="440"/>
      <c r="F306" s="440"/>
      <c r="G306" s="440"/>
    </row>
    <row r="307" spans="2:7" s="297" customFormat="1" x14ac:dyDescent="0.25">
      <c r="B307" s="440"/>
      <c r="C307" s="440"/>
      <c r="D307" s="440"/>
      <c r="E307" s="440"/>
      <c r="F307" s="440"/>
      <c r="G307" s="440"/>
    </row>
    <row r="308" spans="2:7" s="297" customFormat="1" x14ac:dyDescent="0.25">
      <c r="B308" s="440"/>
      <c r="C308" s="440"/>
      <c r="D308" s="440"/>
      <c r="E308" s="440"/>
      <c r="F308" s="440"/>
      <c r="G308" s="440"/>
    </row>
    <row r="309" spans="2:7" s="297" customFormat="1" x14ac:dyDescent="0.25">
      <c r="B309" s="440"/>
      <c r="C309" s="440"/>
      <c r="D309" s="440"/>
      <c r="E309" s="440"/>
      <c r="F309" s="440"/>
      <c r="G309" s="440"/>
    </row>
    <row r="310" spans="2:7" s="297" customFormat="1" x14ac:dyDescent="0.25">
      <c r="B310" s="440"/>
      <c r="C310" s="440"/>
      <c r="D310" s="440"/>
      <c r="E310" s="440"/>
      <c r="F310" s="440"/>
      <c r="G310" s="440"/>
    </row>
    <row r="311" spans="2:7" s="297" customFormat="1" x14ac:dyDescent="0.25">
      <c r="B311" s="440"/>
      <c r="C311" s="440"/>
      <c r="D311" s="440"/>
      <c r="E311" s="440"/>
      <c r="F311" s="440"/>
      <c r="G311" s="440"/>
    </row>
    <row r="312" spans="2:7" s="297" customFormat="1" x14ac:dyDescent="0.25">
      <c r="B312" s="440"/>
      <c r="C312" s="440"/>
      <c r="D312" s="440"/>
      <c r="E312" s="440"/>
      <c r="F312" s="440"/>
      <c r="G312" s="440"/>
    </row>
    <row r="313" spans="2:7" s="297" customFormat="1" x14ac:dyDescent="0.25">
      <c r="B313" s="440"/>
      <c r="C313" s="440"/>
      <c r="D313" s="440"/>
      <c r="E313" s="440"/>
      <c r="F313" s="440"/>
      <c r="G313" s="440"/>
    </row>
    <row r="314" spans="2:7" s="297" customFormat="1" x14ac:dyDescent="0.25">
      <c r="B314" s="440"/>
      <c r="C314" s="440"/>
      <c r="D314" s="440"/>
      <c r="E314" s="440"/>
      <c r="F314" s="440"/>
      <c r="G314" s="440"/>
    </row>
    <row r="315" spans="2:7" s="297" customFormat="1" x14ac:dyDescent="0.25">
      <c r="B315" s="440"/>
      <c r="C315" s="440"/>
      <c r="D315" s="440"/>
      <c r="E315" s="440"/>
      <c r="F315" s="440"/>
      <c r="G315" s="440"/>
    </row>
    <row r="316" spans="2:7" s="297" customFormat="1" x14ac:dyDescent="0.25">
      <c r="B316" s="440"/>
      <c r="C316" s="440"/>
      <c r="D316" s="440"/>
      <c r="E316" s="440"/>
      <c r="F316" s="440"/>
      <c r="G316" s="440"/>
    </row>
    <row r="317" spans="2:7" s="297" customFormat="1" x14ac:dyDescent="0.25">
      <c r="B317" s="440"/>
      <c r="C317" s="440"/>
      <c r="D317" s="440"/>
      <c r="E317" s="440"/>
      <c r="F317" s="440"/>
      <c r="G317" s="440"/>
    </row>
    <row r="318" spans="2:7" s="297" customFormat="1" x14ac:dyDescent="0.25">
      <c r="B318" s="440"/>
      <c r="C318" s="440"/>
      <c r="D318" s="440"/>
      <c r="E318" s="440"/>
      <c r="F318" s="440"/>
      <c r="G318" s="440"/>
    </row>
    <row r="319" spans="2:7" s="297" customFormat="1" x14ac:dyDescent="0.25">
      <c r="B319" s="440"/>
      <c r="C319" s="440"/>
      <c r="D319" s="440"/>
      <c r="E319" s="440"/>
      <c r="F319" s="440"/>
      <c r="G319" s="440"/>
    </row>
    <row r="320" spans="2:7" s="297" customFormat="1" x14ac:dyDescent="0.25">
      <c r="B320" s="440"/>
      <c r="C320" s="440"/>
      <c r="D320" s="440"/>
      <c r="E320" s="440"/>
      <c r="F320" s="440"/>
      <c r="G320" s="440"/>
    </row>
    <row r="321" spans="2:7" s="297" customFormat="1" x14ac:dyDescent="0.25">
      <c r="B321" s="440"/>
      <c r="C321" s="440"/>
      <c r="D321" s="440"/>
      <c r="E321" s="440"/>
      <c r="F321" s="440"/>
      <c r="G321" s="440"/>
    </row>
    <row r="322" spans="2:7" s="297" customFormat="1" x14ac:dyDescent="0.25">
      <c r="B322" s="440"/>
      <c r="C322" s="440"/>
      <c r="D322" s="440"/>
      <c r="E322" s="440"/>
      <c r="F322" s="440"/>
      <c r="G322" s="440"/>
    </row>
    <row r="323" spans="2:7" s="297" customFormat="1" x14ac:dyDescent="0.25">
      <c r="B323" s="440"/>
      <c r="C323" s="440"/>
      <c r="D323" s="440"/>
      <c r="E323" s="440"/>
      <c r="F323" s="440"/>
      <c r="G323" s="440"/>
    </row>
    <row r="324" spans="2:7" s="297" customFormat="1" x14ac:dyDescent="0.25">
      <c r="B324" s="440"/>
      <c r="C324" s="440"/>
      <c r="D324" s="440"/>
      <c r="E324" s="440"/>
      <c r="F324" s="440"/>
      <c r="G324" s="440"/>
    </row>
    <row r="325" spans="2:7" s="297" customFormat="1" x14ac:dyDescent="0.25">
      <c r="B325" s="440"/>
      <c r="C325" s="440"/>
      <c r="D325" s="440"/>
      <c r="E325" s="440"/>
      <c r="F325" s="440"/>
      <c r="G325" s="440"/>
    </row>
    <row r="326" spans="2:7" s="297" customFormat="1" x14ac:dyDescent="0.25">
      <c r="B326" s="440"/>
      <c r="C326" s="440"/>
      <c r="D326" s="440"/>
      <c r="E326" s="440"/>
      <c r="F326" s="440"/>
      <c r="G326" s="440"/>
    </row>
    <row r="327" spans="2:7" s="297" customFormat="1" x14ac:dyDescent="0.25">
      <c r="B327" s="440"/>
      <c r="C327" s="440"/>
      <c r="D327" s="440"/>
      <c r="E327" s="440"/>
      <c r="F327" s="440"/>
      <c r="G327" s="440"/>
    </row>
    <row r="328" spans="2:7" s="297" customFormat="1" x14ac:dyDescent="0.25">
      <c r="B328" s="440"/>
      <c r="C328" s="440"/>
      <c r="D328" s="440"/>
      <c r="E328" s="440"/>
      <c r="F328" s="440"/>
      <c r="G328" s="440"/>
    </row>
    <row r="329" spans="2:7" s="297" customFormat="1" x14ac:dyDescent="0.25">
      <c r="B329" s="440"/>
      <c r="C329" s="440"/>
      <c r="D329" s="440"/>
      <c r="E329" s="440"/>
      <c r="F329" s="440"/>
      <c r="G329" s="440"/>
    </row>
    <row r="330" spans="2:7" s="297" customFormat="1" x14ac:dyDescent="0.25">
      <c r="B330" s="440"/>
      <c r="C330" s="440"/>
      <c r="D330" s="440"/>
      <c r="E330" s="440"/>
      <c r="F330" s="440"/>
      <c r="G330" s="440"/>
    </row>
    <row r="331" spans="2:7" s="297" customFormat="1" x14ac:dyDescent="0.25">
      <c r="B331" s="440"/>
      <c r="C331" s="440"/>
      <c r="D331" s="440"/>
      <c r="E331" s="440"/>
      <c r="F331" s="440"/>
      <c r="G331" s="440"/>
    </row>
    <row r="332" spans="2:7" s="297" customFormat="1" x14ac:dyDescent="0.25">
      <c r="B332" s="440"/>
      <c r="C332" s="440"/>
      <c r="D332" s="440"/>
      <c r="E332" s="440"/>
      <c r="F332" s="440"/>
      <c r="G332" s="440"/>
    </row>
    <row r="333" spans="2:7" s="297" customFormat="1" x14ac:dyDescent="0.25">
      <c r="B333" s="440"/>
      <c r="C333" s="440"/>
      <c r="D333" s="440"/>
      <c r="E333" s="440"/>
      <c r="F333" s="440"/>
      <c r="G333" s="440"/>
    </row>
    <row r="334" spans="2:7" s="297" customFormat="1" x14ac:dyDescent="0.25">
      <c r="B334" s="440"/>
      <c r="C334" s="440"/>
      <c r="D334" s="440"/>
      <c r="E334" s="440"/>
      <c r="F334" s="440"/>
      <c r="G334" s="440"/>
    </row>
    <row r="335" spans="2:7" s="297" customFormat="1" x14ac:dyDescent="0.25">
      <c r="B335" s="440"/>
      <c r="C335" s="440"/>
      <c r="D335" s="440"/>
      <c r="E335" s="440"/>
      <c r="F335" s="440"/>
      <c r="G335" s="440"/>
    </row>
    <row r="336" spans="2:7" s="297" customFormat="1" x14ac:dyDescent="0.25">
      <c r="B336" s="440"/>
      <c r="C336" s="440"/>
      <c r="D336" s="440"/>
      <c r="E336" s="440"/>
      <c r="F336" s="440"/>
      <c r="G336" s="440"/>
    </row>
    <row r="337" spans="2:7" s="297" customFormat="1" x14ac:dyDescent="0.25">
      <c r="B337" s="440"/>
      <c r="C337" s="440"/>
      <c r="D337" s="440"/>
      <c r="E337" s="440"/>
      <c r="F337" s="440"/>
      <c r="G337" s="440"/>
    </row>
    <row r="338" spans="2:7" s="297" customFormat="1" x14ac:dyDescent="0.25">
      <c r="B338" s="440"/>
      <c r="C338" s="440"/>
      <c r="D338" s="440"/>
      <c r="E338" s="440"/>
      <c r="F338" s="440"/>
      <c r="G338" s="440"/>
    </row>
    <row r="339" spans="2:7" s="297" customFormat="1" x14ac:dyDescent="0.25">
      <c r="B339" s="440"/>
      <c r="C339" s="440"/>
      <c r="D339" s="440"/>
      <c r="E339" s="440"/>
      <c r="F339" s="440"/>
      <c r="G339" s="440"/>
    </row>
    <row r="340" spans="2:7" s="297" customFormat="1" x14ac:dyDescent="0.25">
      <c r="B340" s="440"/>
      <c r="C340" s="440"/>
      <c r="D340" s="440"/>
      <c r="E340" s="440"/>
      <c r="F340" s="440"/>
      <c r="G340" s="440"/>
    </row>
    <row r="341" spans="2:7" s="297" customFormat="1" x14ac:dyDescent="0.25">
      <c r="B341" s="440"/>
      <c r="C341" s="440"/>
      <c r="D341" s="440"/>
      <c r="E341" s="440"/>
      <c r="F341" s="440"/>
      <c r="G341" s="440"/>
    </row>
    <row r="342" spans="2:7" s="297" customFormat="1" x14ac:dyDescent="0.25">
      <c r="B342" s="440"/>
      <c r="C342" s="440"/>
      <c r="D342" s="440"/>
      <c r="E342" s="440"/>
      <c r="F342" s="440"/>
      <c r="G342" s="440"/>
    </row>
    <row r="343" spans="2:7" s="297" customFormat="1" x14ac:dyDescent="0.25">
      <c r="B343" s="440"/>
      <c r="C343" s="440"/>
      <c r="D343" s="440"/>
      <c r="E343" s="440"/>
      <c r="F343" s="440"/>
      <c r="G343" s="440"/>
    </row>
    <row r="344" spans="2:7" s="297" customFormat="1" x14ac:dyDescent="0.25">
      <c r="B344" s="440"/>
      <c r="C344" s="440"/>
      <c r="D344" s="440"/>
      <c r="E344" s="440"/>
      <c r="F344" s="440"/>
      <c r="G344" s="440"/>
    </row>
    <row r="345" spans="2:7" s="297" customFormat="1" x14ac:dyDescent="0.25">
      <c r="B345" s="440"/>
      <c r="C345" s="440"/>
      <c r="D345" s="440"/>
      <c r="E345" s="440"/>
      <c r="F345" s="440"/>
      <c r="G345" s="440"/>
    </row>
    <row r="346" spans="2:7" s="297" customFormat="1" x14ac:dyDescent="0.25">
      <c r="B346" s="440"/>
      <c r="C346" s="440"/>
      <c r="D346" s="440"/>
      <c r="E346" s="440"/>
      <c r="F346" s="440"/>
      <c r="G346" s="440"/>
    </row>
    <row r="347" spans="2:7" s="297" customFormat="1" x14ac:dyDescent="0.25">
      <c r="B347" s="440"/>
      <c r="C347" s="440"/>
      <c r="D347" s="440"/>
      <c r="E347" s="440"/>
      <c r="F347" s="440"/>
      <c r="G347" s="440"/>
    </row>
    <row r="348" spans="2:7" s="297" customFormat="1" x14ac:dyDescent="0.25">
      <c r="B348" s="440"/>
      <c r="C348" s="440"/>
      <c r="D348" s="440"/>
      <c r="E348" s="440"/>
      <c r="F348" s="440"/>
      <c r="G348" s="440"/>
    </row>
    <row r="349" spans="2:7" s="297" customFormat="1" x14ac:dyDescent="0.25">
      <c r="B349" s="440"/>
      <c r="C349" s="440"/>
      <c r="D349" s="440"/>
      <c r="E349" s="440"/>
      <c r="F349" s="440"/>
      <c r="G349" s="440"/>
    </row>
    <row r="350" spans="2:7" s="297" customFormat="1" x14ac:dyDescent="0.25">
      <c r="B350" s="440"/>
      <c r="C350" s="440"/>
      <c r="D350" s="440"/>
      <c r="E350" s="440"/>
      <c r="F350" s="440"/>
      <c r="G350" s="440"/>
    </row>
    <row r="351" spans="2:7" s="297" customFormat="1" x14ac:dyDescent="0.25">
      <c r="B351" s="440"/>
      <c r="C351" s="440"/>
      <c r="D351" s="440"/>
      <c r="E351" s="440"/>
      <c r="F351" s="440"/>
      <c r="G351" s="440"/>
    </row>
    <row r="352" spans="2:7" s="297" customFormat="1" x14ac:dyDescent="0.25">
      <c r="B352" s="440"/>
      <c r="C352" s="440"/>
      <c r="D352" s="440"/>
      <c r="E352" s="440"/>
      <c r="F352" s="440"/>
      <c r="G352" s="440"/>
    </row>
    <row r="353" spans="2:7" s="297" customFormat="1" x14ac:dyDescent="0.25">
      <c r="B353" s="440"/>
      <c r="C353" s="440"/>
      <c r="D353" s="440"/>
      <c r="E353" s="440"/>
      <c r="F353" s="440"/>
      <c r="G353" s="440"/>
    </row>
    <row r="354" spans="2:7" s="297" customFormat="1" x14ac:dyDescent="0.25">
      <c r="B354" s="440"/>
      <c r="C354" s="440"/>
      <c r="D354" s="440"/>
      <c r="E354" s="440"/>
      <c r="F354" s="440"/>
      <c r="G354" s="440"/>
    </row>
    <row r="355" spans="2:7" s="297" customFormat="1" x14ac:dyDescent="0.25">
      <c r="B355" s="440"/>
      <c r="C355" s="440"/>
      <c r="D355" s="440"/>
      <c r="E355" s="440"/>
      <c r="F355" s="440"/>
      <c r="G355" s="440"/>
    </row>
    <row r="356" spans="2:7" s="297" customFormat="1" x14ac:dyDescent="0.25">
      <c r="B356" s="440"/>
      <c r="C356" s="440"/>
      <c r="D356" s="440"/>
      <c r="E356" s="440"/>
      <c r="F356" s="440"/>
      <c r="G356" s="440"/>
    </row>
    <row r="357" spans="2:7" s="297" customFormat="1" x14ac:dyDescent="0.25">
      <c r="B357" s="440"/>
      <c r="C357" s="440"/>
      <c r="D357" s="440"/>
      <c r="E357" s="440"/>
      <c r="F357" s="440"/>
      <c r="G357" s="440"/>
    </row>
    <row r="358" spans="2:7" s="297" customFormat="1" x14ac:dyDescent="0.25">
      <c r="B358" s="440"/>
      <c r="C358" s="440"/>
      <c r="D358" s="440"/>
      <c r="E358" s="440"/>
      <c r="F358" s="440"/>
      <c r="G358" s="440"/>
    </row>
    <row r="359" spans="2:7" s="297" customFormat="1" x14ac:dyDescent="0.25">
      <c r="B359" s="440"/>
      <c r="C359" s="440"/>
      <c r="D359" s="440"/>
      <c r="E359" s="440"/>
      <c r="F359" s="440"/>
      <c r="G359" s="440"/>
    </row>
    <row r="360" spans="2:7" s="297" customFormat="1" x14ac:dyDescent="0.25">
      <c r="B360" s="440"/>
      <c r="C360" s="440"/>
      <c r="D360" s="440"/>
      <c r="E360" s="440"/>
      <c r="F360" s="440"/>
      <c r="G360" s="440"/>
    </row>
    <row r="361" spans="2:7" s="297" customFormat="1" x14ac:dyDescent="0.25">
      <c r="B361" s="440"/>
      <c r="C361" s="440"/>
      <c r="D361" s="440"/>
      <c r="E361" s="440"/>
      <c r="F361" s="440"/>
      <c r="G361" s="440"/>
    </row>
    <row r="362" spans="2:7" s="297" customFormat="1" x14ac:dyDescent="0.25">
      <c r="B362" s="440"/>
      <c r="C362" s="440"/>
      <c r="D362" s="440"/>
      <c r="E362" s="440"/>
      <c r="F362" s="440"/>
      <c r="G362" s="440"/>
    </row>
    <row r="363" spans="2:7" s="297" customFormat="1" x14ac:dyDescent="0.25">
      <c r="B363" s="440"/>
      <c r="C363" s="440"/>
      <c r="D363" s="440"/>
      <c r="E363" s="440"/>
      <c r="F363" s="440"/>
      <c r="G363" s="440"/>
    </row>
    <row r="364" spans="2:7" s="297" customFormat="1" x14ac:dyDescent="0.25">
      <c r="B364" s="440"/>
      <c r="C364" s="440"/>
      <c r="D364" s="440"/>
      <c r="E364" s="440"/>
      <c r="F364" s="440"/>
      <c r="G364" s="440"/>
    </row>
    <row r="365" spans="2:7" s="297" customFormat="1" x14ac:dyDescent="0.25">
      <c r="B365" s="440"/>
      <c r="C365" s="440"/>
      <c r="D365" s="440"/>
      <c r="E365" s="440"/>
      <c r="F365" s="440"/>
      <c r="G365" s="440"/>
    </row>
    <row r="366" spans="2:7" s="297" customFormat="1" x14ac:dyDescent="0.25">
      <c r="B366" s="440"/>
      <c r="C366" s="440"/>
      <c r="D366" s="440"/>
      <c r="E366" s="440"/>
      <c r="F366" s="440"/>
      <c r="G366" s="440"/>
    </row>
    <row r="367" spans="2:7" s="297" customFormat="1" x14ac:dyDescent="0.25">
      <c r="B367" s="440"/>
      <c r="C367" s="440"/>
      <c r="D367" s="440"/>
      <c r="E367" s="440"/>
      <c r="F367" s="440"/>
      <c r="G367" s="440"/>
    </row>
    <row r="368" spans="2:7" s="297" customFormat="1" x14ac:dyDescent="0.25">
      <c r="B368" s="440"/>
      <c r="C368" s="440"/>
      <c r="D368" s="440"/>
      <c r="E368" s="440"/>
      <c r="F368" s="440"/>
      <c r="G368" s="440"/>
    </row>
    <row r="369" spans="2:7" s="297" customFormat="1" x14ac:dyDescent="0.25">
      <c r="B369" s="440"/>
      <c r="C369" s="440"/>
      <c r="D369" s="440"/>
      <c r="E369" s="440"/>
      <c r="F369" s="440"/>
      <c r="G369" s="440"/>
    </row>
    <row r="370" spans="2:7" s="297" customFormat="1" x14ac:dyDescent="0.25">
      <c r="B370" s="440"/>
      <c r="C370" s="440"/>
      <c r="D370" s="440"/>
      <c r="E370" s="440"/>
      <c r="F370" s="440"/>
      <c r="G370" s="440"/>
    </row>
    <row r="371" spans="2:7" s="297" customFormat="1" x14ac:dyDescent="0.25">
      <c r="B371" s="440"/>
      <c r="C371" s="440"/>
      <c r="D371" s="440"/>
      <c r="E371" s="440"/>
      <c r="F371" s="440"/>
      <c r="G371" s="440"/>
    </row>
    <row r="372" spans="2:7" s="297" customFormat="1" x14ac:dyDescent="0.25">
      <c r="B372" s="440"/>
      <c r="C372" s="440"/>
      <c r="D372" s="440"/>
      <c r="E372" s="440"/>
      <c r="F372" s="440"/>
      <c r="G372" s="440"/>
    </row>
    <row r="373" spans="2:7" s="297" customFormat="1" x14ac:dyDescent="0.25">
      <c r="B373" s="440"/>
      <c r="C373" s="440"/>
      <c r="D373" s="440"/>
      <c r="E373" s="440"/>
      <c r="F373" s="440"/>
      <c r="G373" s="440"/>
    </row>
    <row r="374" spans="2:7" s="297" customFormat="1" x14ac:dyDescent="0.25">
      <c r="B374" s="440"/>
      <c r="C374" s="440"/>
      <c r="D374" s="440"/>
      <c r="E374" s="440"/>
      <c r="F374" s="440"/>
      <c r="G374" s="440"/>
    </row>
    <row r="375" spans="2:7" s="297" customFormat="1" x14ac:dyDescent="0.25">
      <c r="B375" s="440"/>
      <c r="C375" s="440"/>
      <c r="D375" s="440"/>
      <c r="E375" s="440"/>
      <c r="F375" s="440"/>
      <c r="G375" s="440"/>
    </row>
    <row r="376" spans="2:7" s="297" customFormat="1" x14ac:dyDescent="0.25">
      <c r="B376" s="440"/>
      <c r="C376" s="440"/>
      <c r="D376" s="440"/>
      <c r="E376" s="440"/>
      <c r="F376" s="440"/>
      <c r="G376" s="440"/>
    </row>
    <row r="377" spans="2:7" s="297" customFormat="1" x14ac:dyDescent="0.25">
      <c r="B377" s="440"/>
      <c r="C377" s="440"/>
      <c r="D377" s="440"/>
      <c r="E377" s="440"/>
      <c r="F377" s="440"/>
      <c r="G377" s="440"/>
    </row>
    <row r="378" spans="2:7" s="297" customFormat="1" x14ac:dyDescent="0.25">
      <c r="B378" s="440"/>
      <c r="C378" s="440"/>
      <c r="D378" s="440"/>
      <c r="E378" s="440"/>
      <c r="F378" s="440"/>
      <c r="G378" s="440"/>
    </row>
    <row r="379" spans="2:7" s="297" customFormat="1" x14ac:dyDescent="0.25">
      <c r="B379" s="440"/>
      <c r="C379" s="440"/>
      <c r="D379" s="440"/>
      <c r="E379" s="440"/>
      <c r="F379" s="440"/>
      <c r="G379" s="440"/>
    </row>
    <row r="380" spans="2:7" s="297" customFormat="1" x14ac:dyDescent="0.25">
      <c r="B380" s="440"/>
      <c r="C380" s="440"/>
      <c r="D380" s="440"/>
      <c r="E380" s="440"/>
      <c r="F380" s="440"/>
      <c r="G380" s="440"/>
    </row>
    <row r="381" spans="2:7" s="297" customFormat="1" x14ac:dyDescent="0.25">
      <c r="B381" s="440"/>
      <c r="C381" s="440"/>
      <c r="D381" s="440"/>
      <c r="E381" s="440"/>
      <c r="F381" s="440"/>
      <c r="G381" s="440"/>
    </row>
    <row r="382" spans="2:7" s="297" customFormat="1" x14ac:dyDescent="0.25">
      <c r="B382" s="440"/>
      <c r="C382" s="440"/>
      <c r="D382" s="440"/>
      <c r="E382" s="440"/>
      <c r="F382" s="440"/>
      <c r="G382" s="440"/>
    </row>
    <row r="383" spans="2:7" s="297" customFormat="1" x14ac:dyDescent="0.25">
      <c r="B383" s="440"/>
      <c r="C383" s="440"/>
      <c r="D383" s="440"/>
      <c r="E383" s="440"/>
      <c r="F383" s="440"/>
      <c r="G383" s="440"/>
    </row>
    <row r="384" spans="2:7" s="297" customFormat="1" x14ac:dyDescent="0.25">
      <c r="B384" s="440"/>
      <c r="C384" s="440"/>
      <c r="D384" s="440"/>
      <c r="E384" s="440"/>
      <c r="F384" s="440"/>
      <c r="G384" s="440"/>
    </row>
    <row r="385" spans="2:7" s="297" customFormat="1" x14ac:dyDescent="0.25">
      <c r="B385" s="440"/>
      <c r="C385" s="440"/>
      <c r="D385" s="440"/>
      <c r="E385" s="440"/>
      <c r="F385" s="440"/>
      <c r="G385" s="440"/>
    </row>
    <row r="386" spans="2:7" s="297" customFormat="1" x14ac:dyDescent="0.25">
      <c r="B386" s="440"/>
      <c r="C386" s="440"/>
      <c r="D386" s="440"/>
      <c r="E386" s="440"/>
      <c r="F386" s="440"/>
      <c r="G386" s="440"/>
    </row>
    <row r="387" spans="2:7" s="297" customFormat="1" x14ac:dyDescent="0.25">
      <c r="B387" s="440"/>
      <c r="C387" s="440"/>
      <c r="D387" s="440"/>
      <c r="E387" s="440"/>
      <c r="F387" s="440"/>
      <c r="G387" s="440"/>
    </row>
    <row r="388" spans="2:7" s="297" customFormat="1" x14ac:dyDescent="0.25">
      <c r="B388" s="440"/>
      <c r="C388" s="440"/>
      <c r="D388" s="440"/>
      <c r="E388" s="440"/>
      <c r="F388" s="440"/>
      <c r="G388" s="440"/>
    </row>
    <row r="389" spans="2:7" s="297" customFormat="1" x14ac:dyDescent="0.25">
      <c r="B389" s="440"/>
      <c r="C389" s="440"/>
      <c r="D389" s="440"/>
      <c r="E389" s="440"/>
      <c r="F389" s="440"/>
      <c r="G389" s="440"/>
    </row>
    <row r="390" spans="2:7" s="297" customFormat="1" x14ac:dyDescent="0.25">
      <c r="B390" s="440"/>
      <c r="C390" s="440"/>
      <c r="D390" s="440"/>
      <c r="E390" s="440"/>
      <c r="F390" s="440"/>
      <c r="G390" s="440"/>
    </row>
    <row r="391" spans="2:7" s="297" customFormat="1" x14ac:dyDescent="0.25">
      <c r="B391" s="440"/>
      <c r="C391" s="440"/>
      <c r="D391" s="440"/>
      <c r="E391" s="440"/>
      <c r="F391" s="440"/>
      <c r="G391" s="440"/>
    </row>
    <row r="392" spans="2:7" s="297" customFormat="1" x14ac:dyDescent="0.25">
      <c r="B392" s="440"/>
      <c r="C392" s="440"/>
      <c r="D392" s="440"/>
      <c r="E392" s="440"/>
      <c r="F392" s="440"/>
      <c r="G392" s="440"/>
    </row>
    <row r="393" spans="2:7" s="297" customFormat="1" x14ac:dyDescent="0.25">
      <c r="B393" s="440"/>
      <c r="C393" s="440"/>
      <c r="D393" s="440"/>
      <c r="E393" s="440"/>
      <c r="F393" s="440"/>
      <c r="G393" s="440"/>
    </row>
    <row r="394" spans="2:7" s="297" customFormat="1" x14ac:dyDescent="0.25">
      <c r="B394" s="440"/>
      <c r="C394" s="440"/>
      <c r="D394" s="440"/>
      <c r="E394" s="440"/>
      <c r="F394" s="440"/>
      <c r="G394" s="440"/>
    </row>
  </sheetData>
  <mergeCells count="39">
    <mergeCell ref="C6:G6"/>
    <mergeCell ref="C2:G2"/>
    <mergeCell ref="J2:O2"/>
    <mergeCell ref="C3:G3"/>
    <mergeCell ref="C4:G4"/>
    <mergeCell ref="J4:O5"/>
    <mergeCell ref="C91:G91"/>
    <mergeCell ref="C42:G42"/>
    <mergeCell ref="C43:G43"/>
    <mergeCell ref="C44:G44"/>
    <mergeCell ref="J45:O45"/>
    <mergeCell ref="C46:G46"/>
    <mergeCell ref="J48:O50"/>
    <mergeCell ref="C87:G87"/>
    <mergeCell ref="J87:O87"/>
    <mergeCell ref="C88:G88"/>
    <mergeCell ref="C89:G89"/>
    <mergeCell ref="J89:O90"/>
    <mergeCell ref="C158:G158"/>
    <mergeCell ref="K95:N95"/>
    <mergeCell ref="K110:N110"/>
    <mergeCell ref="B119:G119"/>
    <mergeCell ref="C123:G123"/>
    <mergeCell ref="C124:G124"/>
    <mergeCell ref="J124:O125"/>
    <mergeCell ref="C125:G125"/>
    <mergeCell ref="K126:N126"/>
    <mergeCell ref="C127:G127"/>
    <mergeCell ref="K140:N140"/>
    <mergeCell ref="C156:G156"/>
    <mergeCell ref="C157:G157"/>
    <mergeCell ref="C203:G203"/>
    <mergeCell ref="C259:G259"/>
    <mergeCell ref="C160:G160"/>
    <mergeCell ref="J160:O162"/>
    <mergeCell ref="C198:G198"/>
    <mergeCell ref="C199:G199"/>
    <mergeCell ref="C200:G200"/>
    <mergeCell ref="C202:G20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view="pageBreakPreview" topLeftCell="B1" zoomScaleNormal="100" zoomScaleSheetLayoutView="100" workbookViewId="0">
      <selection activeCell="F29" sqref="F29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1.7109375" style="39" customWidth="1"/>
    <col min="5" max="5" width="14.5703125" style="39" customWidth="1"/>
    <col min="6" max="6" width="12.28515625" style="39" customWidth="1"/>
    <col min="7" max="7" width="13" style="39" customWidth="1"/>
    <col min="8" max="8" width="14.42578125" style="39" customWidth="1"/>
    <col min="9" max="9" width="13" style="39" customWidth="1"/>
    <col min="10" max="10" width="15.7109375" style="39" customWidth="1"/>
    <col min="11" max="22" width="13" style="39" customWidth="1"/>
    <col min="23" max="23" width="5.140625" style="38" customWidth="1"/>
    <col min="24" max="24" width="4.7109375" style="39" customWidth="1"/>
    <col min="25" max="16384" width="9.140625" style="39"/>
  </cols>
  <sheetData>
    <row r="1" spans="1:43" ht="22.5" customHeight="1" x14ac:dyDescent="0.25">
      <c r="A1" s="47" t="s">
        <v>199</v>
      </c>
      <c r="B1" s="540" t="str">
        <f>+fpld_conEC!$C$2</f>
        <v>FONDO PENSIONI LAVORATORI DIPENDENTI compresi ex Enti creditizi</v>
      </c>
      <c r="C1" s="540"/>
      <c r="D1" s="540"/>
      <c r="E1" s="540"/>
      <c r="F1" s="540"/>
      <c r="G1" s="540"/>
      <c r="H1" s="540"/>
      <c r="I1" s="540"/>
      <c r="J1" s="540"/>
      <c r="K1" s="540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39"/>
    </row>
    <row r="2" spans="1:43" ht="31.5" customHeight="1" x14ac:dyDescent="0.25">
      <c r="A2" s="242"/>
      <c r="B2" s="523" t="str">
        <f>+fpld_conEC!$C$3</f>
        <v>(al netto delle contabilità separate)</v>
      </c>
      <c r="C2" s="523"/>
      <c r="D2" s="523"/>
      <c r="E2" s="523"/>
      <c r="F2" s="523"/>
      <c r="G2" s="523"/>
      <c r="H2" s="523"/>
      <c r="I2" s="523"/>
      <c r="J2" s="523"/>
      <c r="K2" s="52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39"/>
    </row>
    <row r="3" spans="1:43" ht="22.5" customHeight="1" x14ac:dyDescent="0.2">
      <c r="B3" s="524" t="s">
        <v>128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39"/>
    </row>
    <row r="4" spans="1:43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9"/>
    </row>
    <row r="5" spans="1:43" ht="22.5" customHeight="1" x14ac:dyDescent="0.2">
      <c r="A5" s="247"/>
      <c r="B5" s="525" t="str">
        <f>+[1]Copertina!D25</f>
        <v>Rilevazione al 2/7/2018</v>
      </c>
      <c r="C5" s="525"/>
      <c r="D5" s="525"/>
      <c r="E5" s="525"/>
      <c r="F5" s="525"/>
      <c r="G5" s="525"/>
      <c r="H5" s="525"/>
      <c r="I5" s="525"/>
      <c r="J5" s="525"/>
      <c r="K5" s="525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39"/>
    </row>
    <row r="6" spans="1:43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9"/>
    </row>
    <row r="7" spans="1:43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9"/>
    </row>
    <row r="8" spans="1:43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39"/>
    </row>
    <row r="9" spans="1:43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39"/>
    </row>
    <row r="10" spans="1:43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39"/>
    </row>
    <row r="11" spans="1:43" ht="22.5" customHeight="1" x14ac:dyDescent="0.2">
      <c r="A11" s="528"/>
      <c r="B11" s="256" t="s">
        <v>134</v>
      </c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39"/>
    </row>
    <row r="12" spans="1:43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39"/>
    </row>
    <row r="13" spans="1:43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39"/>
    </row>
    <row r="14" spans="1:43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22.5" customHeight="1" x14ac:dyDescent="0.2">
      <c r="A19" s="268" t="s">
        <v>137</v>
      </c>
      <c r="B19" s="271">
        <v>16426</v>
      </c>
      <c r="C19" s="272">
        <v>955</v>
      </c>
      <c r="D19" s="271">
        <v>23896</v>
      </c>
      <c r="E19" s="272">
        <v>2131</v>
      </c>
      <c r="F19" s="271">
        <v>8190</v>
      </c>
      <c r="G19" s="272">
        <v>766</v>
      </c>
      <c r="H19" s="271">
        <v>34790</v>
      </c>
      <c r="I19" s="272">
        <v>686</v>
      </c>
      <c r="J19" s="271">
        <v>83302</v>
      </c>
      <c r="K19" s="272">
        <v>1161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ht="22.5" customHeight="1" x14ac:dyDescent="0.2">
      <c r="A20" s="268" t="s">
        <v>138</v>
      </c>
      <c r="B20" s="271">
        <v>13516</v>
      </c>
      <c r="C20" s="272">
        <v>998</v>
      </c>
      <c r="D20" s="271">
        <v>21585</v>
      </c>
      <c r="E20" s="272">
        <v>2146</v>
      </c>
      <c r="F20" s="271">
        <v>8950</v>
      </c>
      <c r="G20" s="272">
        <v>762</v>
      </c>
      <c r="H20" s="271">
        <v>29032</v>
      </c>
      <c r="I20" s="272">
        <v>692</v>
      </c>
      <c r="J20" s="271">
        <v>73083</v>
      </c>
      <c r="K20" s="272">
        <v>1187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22.5" customHeight="1" x14ac:dyDescent="0.2">
      <c r="A21" s="268" t="s">
        <v>139</v>
      </c>
      <c r="B21" s="271">
        <v>12370</v>
      </c>
      <c r="C21" s="272">
        <v>992</v>
      </c>
      <c r="D21" s="271">
        <v>23899</v>
      </c>
      <c r="E21" s="272">
        <v>2172</v>
      </c>
      <c r="F21" s="271">
        <v>7228</v>
      </c>
      <c r="G21" s="272">
        <v>768</v>
      </c>
      <c r="H21" s="271">
        <v>26977</v>
      </c>
      <c r="I21" s="272">
        <v>696</v>
      </c>
      <c r="J21" s="271">
        <v>70474</v>
      </c>
      <c r="K21" s="272">
        <v>1256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22.5" customHeight="1" x14ac:dyDescent="0.2">
      <c r="A22" s="268" t="s">
        <v>140</v>
      </c>
      <c r="B22" s="271">
        <v>11343</v>
      </c>
      <c r="C22" s="272">
        <v>982</v>
      </c>
      <c r="D22" s="271">
        <v>21465</v>
      </c>
      <c r="E22" s="272">
        <v>2133</v>
      </c>
      <c r="F22" s="271">
        <v>8678</v>
      </c>
      <c r="G22" s="272">
        <v>770</v>
      </c>
      <c r="H22" s="271">
        <v>26448</v>
      </c>
      <c r="I22" s="272">
        <v>711</v>
      </c>
      <c r="J22" s="271">
        <v>67934</v>
      </c>
      <c r="K22" s="272">
        <v>1213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s="280" customFormat="1" ht="22.5" customHeight="1" x14ac:dyDescent="0.2">
      <c r="A24" s="275" t="s">
        <v>141</v>
      </c>
      <c r="B24" s="276">
        <v>53655</v>
      </c>
      <c r="C24" s="277">
        <v>980</v>
      </c>
      <c r="D24" s="276">
        <v>90845</v>
      </c>
      <c r="E24" s="277">
        <v>2146</v>
      </c>
      <c r="F24" s="276">
        <v>33046</v>
      </c>
      <c r="G24" s="277">
        <v>766</v>
      </c>
      <c r="H24" s="276">
        <v>117247</v>
      </c>
      <c r="I24" s="277">
        <v>695</v>
      </c>
      <c r="J24" s="276">
        <v>294793</v>
      </c>
      <c r="K24" s="277">
        <v>1202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3" ht="22.5" customHeight="1" x14ac:dyDescent="0.2">
      <c r="A29" s="268" t="s">
        <v>137</v>
      </c>
      <c r="B29" s="271">
        <v>10462</v>
      </c>
      <c r="C29" s="272">
        <v>1083</v>
      </c>
      <c r="D29" s="271">
        <v>23352</v>
      </c>
      <c r="E29" s="272">
        <v>2171</v>
      </c>
      <c r="F29" s="271">
        <v>7187</v>
      </c>
      <c r="G29" s="272">
        <v>781</v>
      </c>
      <c r="H29" s="271">
        <v>29931</v>
      </c>
      <c r="I29" s="272">
        <v>716</v>
      </c>
      <c r="J29" s="271">
        <v>70932</v>
      </c>
      <c r="K29" s="272">
        <v>1256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3" ht="22.5" customHeight="1" x14ac:dyDescent="0.2">
      <c r="A30" s="268" t="s">
        <v>138</v>
      </c>
      <c r="B30" s="271">
        <v>7175</v>
      </c>
      <c r="C30" s="272">
        <v>1114</v>
      </c>
      <c r="D30" s="271">
        <v>15947</v>
      </c>
      <c r="E30" s="272">
        <v>2198</v>
      </c>
      <c r="F30" s="271">
        <v>5870</v>
      </c>
      <c r="G30" s="272">
        <v>771</v>
      </c>
      <c r="H30" s="271">
        <v>22316</v>
      </c>
      <c r="I30" s="272">
        <v>734</v>
      </c>
      <c r="J30" s="271">
        <v>51308</v>
      </c>
      <c r="K30" s="272">
        <v>1246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255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N33" s="38"/>
      <c r="O33" s="38"/>
      <c r="P33" s="38"/>
      <c r="Q33" s="38"/>
      <c r="R33" s="38"/>
      <c r="S33" s="38"/>
      <c r="T33" s="38"/>
      <c r="U33" s="267"/>
      <c r="V33" s="2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</row>
    <row r="34" spans="1:255" s="279" customFormat="1" ht="22.5" customHeight="1" x14ac:dyDescent="0.2">
      <c r="A34" s="282" t="s">
        <v>141</v>
      </c>
      <c r="B34" s="276">
        <v>17637</v>
      </c>
      <c r="C34" s="277">
        <v>1095</v>
      </c>
      <c r="D34" s="276">
        <v>39299</v>
      </c>
      <c r="E34" s="277">
        <v>2182</v>
      </c>
      <c r="F34" s="276">
        <v>13057</v>
      </c>
      <c r="G34" s="277">
        <v>777</v>
      </c>
      <c r="H34" s="276">
        <v>52247</v>
      </c>
      <c r="I34" s="277">
        <v>724</v>
      </c>
      <c r="J34" s="276">
        <v>122240</v>
      </c>
      <c r="K34" s="277">
        <v>1252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5" s="167" customFormat="1" ht="36.75" customHeight="1" x14ac:dyDescent="0.2">
      <c r="A35" s="522" t="s">
        <v>200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ht="22.5" customHeight="1" x14ac:dyDescent="0.2">
      <c r="A36" s="284" t="s">
        <v>144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1:255" ht="22.5" customHeight="1" x14ac:dyDescent="0.2">
      <c r="Y37" s="60"/>
    </row>
    <row r="44" spans="1:255" ht="13.5" customHeight="1" x14ac:dyDescent="0.2"/>
    <row r="47" spans="1:255" x14ac:dyDescent="0.2">
      <c r="I47" s="285"/>
    </row>
    <row r="51" spans="1:23" x14ac:dyDescent="0.2">
      <c r="I51" s="285"/>
      <c r="W51" s="39"/>
    </row>
    <row r="52" spans="1:23" x14ac:dyDescent="0.2">
      <c r="I52" s="285"/>
      <c r="W52" s="39"/>
    </row>
    <row r="53" spans="1:23" x14ac:dyDescent="0.2">
      <c r="I53" s="285"/>
      <c r="W53" s="39"/>
    </row>
    <row r="57" spans="1:23" x14ac:dyDescent="0.2">
      <c r="W57" s="39"/>
    </row>
    <row r="59" spans="1:23" x14ac:dyDescent="0.2">
      <c r="I59" s="285"/>
      <c r="W59" s="39"/>
    </row>
    <row r="60" spans="1:23" x14ac:dyDescent="0.2">
      <c r="I60" s="285"/>
      <c r="W60" s="39"/>
    </row>
    <row r="61" spans="1:23" x14ac:dyDescent="0.2">
      <c r="I61" s="285"/>
      <c r="W61" s="39"/>
    </row>
    <row r="62" spans="1:23" x14ac:dyDescent="0.2">
      <c r="A62" s="286"/>
      <c r="B62" s="286"/>
      <c r="C62" s="286"/>
      <c r="D62" s="286"/>
      <c r="E62" s="286"/>
      <c r="I62" s="285"/>
      <c r="W62" s="39"/>
    </row>
    <row r="63" spans="1:23" x14ac:dyDescent="0.2">
      <c r="I63" s="285"/>
      <c r="W63" s="39"/>
    </row>
    <row r="64" spans="1:23" x14ac:dyDescent="0.2">
      <c r="I64" s="285"/>
      <c r="W64" s="39"/>
    </row>
    <row r="65" spans="9:23" x14ac:dyDescent="0.2">
      <c r="I65" s="285"/>
      <c r="W65" s="39"/>
    </row>
    <row r="70" spans="9:23" x14ac:dyDescent="0.2">
      <c r="I70" s="285"/>
      <c r="W70" s="39"/>
    </row>
    <row r="71" spans="9:23" x14ac:dyDescent="0.2">
      <c r="I71" s="285"/>
      <c r="W71" s="39"/>
    </row>
    <row r="72" spans="9:23" x14ac:dyDescent="0.2">
      <c r="I72" s="285"/>
      <c r="W72" s="39"/>
    </row>
    <row r="73" spans="9:23" x14ac:dyDescent="0.2">
      <c r="I73" s="285"/>
      <c r="W73" s="39"/>
    </row>
    <row r="74" spans="9:23" x14ac:dyDescent="0.2">
      <c r="I74" s="285"/>
      <c r="W74" s="39"/>
    </row>
    <row r="75" spans="9:23" x14ac:dyDescent="0.2">
      <c r="I75" s="285"/>
      <c r="W75" s="39"/>
    </row>
    <row r="76" spans="9:23" x14ac:dyDescent="0.2">
      <c r="I76" s="285"/>
      <c r="W76" s="39"/>
    </row>
    <row r="81" spans="9:23" x14ac:dyDescent="0.2">
      <c r="I81" s="285"/>
      <c r="W81" s="39"/>
    </row>
    <row r="82" spans="9:23" x14ac:dyDescent="0.2">
      <c r="I82" s="285"/>
      <c r="W82" s="39"/>
    </row>
    <row r="83" spans="9:23" x14ac:dyDescent="0.2">
      <c r="I83" s="285"/>
      <c r="W83" s="39"/>
    </row>
    <row r="84" spans="9:23" x14ac:dyDescent="0.2">
      <c r="I84" s="285"/>
      <c r="W84" s="39"/>
    </row>
    <row r="85" spans="9:23" x14ac:dyDescent="0.2">
      <c r="I85" s="285"/>
      <c r="W85" s="39"/>
    </row>
    <row r="86" spans="9:23" x14ac:dyDescent="0.2">
      <c r="I86" s="285"/>
      <c r="W86" s="39"/>
    </row>
    <row r="87" spans="9:23" x14ac:dyDescent="0.2">
      <c r="I87" s="285"/>
      <c r="W87" s="39"/>
    </row>
    <row r="93" spans="9:23" x14ac:dyDescent="0.2">
      <c r="I93" s="285"/>
      <c r="W93" s="39"/>
    </row>
    <row r="94" spans="9:23" x14ac:dyDescent="0.2">
      <c r="I94" s="285"/>
      <c r="W94" s="39"/>
    </row>
    <row r="95" spans="9:23" x14ac:dyDescent="0.2">
      <c r="I95" s="285"/>
      <c r="W95" s="39"/>
    </row>
    <row r="96" spans="9:23" x14ac:dyDescent="0.2">
      <c r="I96" s="285"/>
      <c r="W96" s="39"/>
    </row>
    <row r="97" spans="1:23" x14ac:dyDescent="0.2">
      <c r="I97" s="285"/>
      <c r="W97" s="39"/>
    </row>
    <row r="98" spans="1:23" x14ac:dyDescent="0.2">
      <c r="I98" s="285"/>
      <c r="W98" s="39"/>
    </row>
    <row r="99" spans="1:23" x14ac:dyDescent="0.2">
      <c r="I99" s="285"/>
      <c r="W99" s="39"/>
    </row>
    <row r="101" spans="1:23" x14ac:dyDescent="0.2">
      <c r="A101" s="39" t="s">
        <v>124</v>
      </c>
    </row>
    <row r="105" spans="1:23" x14ac:dyDescent="0.2">
      <c r="I105" s="285"/>
      <c r="W105" s="39"/>
    </row>
    <row r="106" spans="1:23" x14ac:dyDescent="0.2">
      <c r="I106" s="285"/>
      <c r="W106" s="39"/>
    </row>
    <row r="107" spans="1:23" x14ac:dyDescent="0.2">
      <c r="I107" s="285"/>
      <c r="W107" s="39"/>
    </row>
    <row r="108" spans="1:23" x14ac:dyDescent="0.2">
      <c r="I108" s="285"/>
      <c r="W108" s="39"/>
    </row>
    <row r="109" spans="1:23" x14ac:dyDescent="0.2">
      <c r="I109" s="285"/>
      <c r="W109" s="39"/>
    </row>
    <row r="110" spans="1:23" x14ac:dyDescent="0.2">
      <c r="I110" s="285"/>
      <c r="W110" s="39"/>
    </row>
    <row r="111" spans="1:23" x14ac:dyDescent="0.2">
      <c r="I111" s="285"/>
      <c r="W111" s="39"/>
    </row>
  </sheetData>
  <mergeCells count="7">
    <mergeCell ref="A35:K35"/>
    <mergeCell ref="B1:K1"/>
    <mergeCell ref="B2:K2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300"/>
  <sheetViews>
    <sheetView showGridLines="0" view="pageBreakPreview" topLeftCell="A101" zoomScale="80" zoomScaleNormal="100" zoomScaleSheetLayoutView="80" workbookViewId="0">
      <selection activeCell="F29" sqref="F29"/>
    </sheetView>
  </sheetViews>
  <sheetFormatPr defaultColWidth="20.42578125" defaultRowHeight="18" x14ac:dyDescent="0.25"/>
  <cols>
    <col min="1" max="1" width="2.42578125" style="297" customWidth="1"/>
    <col min="2" max="2" width="25.5703125" style="238" customWidth="1"/>
    <col min="3" max="7" width="21.5703125" style="238" customWidth="1"/>
    <col min="8" max="8" width="2.42578125" style="297" customWidth="1"/>
    <col min="9" max="9" width="1.140625" style="300" customWidth="1"/>
    <col min="10" max="10" width="22.28515625" style="300" customWidth="1"/>
    <col min="11" max="11" width="15.28515625" style="300" customWidth="1"/>
    <col min="12" max="12" width="16" style="300" customWidth="1"/>
    <col min="13" max="13" width="16.42578125" style="300" customWidth="1"/>
    <col min="14" max="14" width="20.7109375" style="300" customWidth="1"/>
    <col min="15" max="26" width="17" style="300" customWidth="1"/>
    <col min="27" max="16384" width="20.42578125" style="300"/>
  </cols>
  <sheetData>
    <row r="1" spans="1:26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26" s="291" customFormat="1" ht="36" customHeight="1" x14ac:dyDescent="0.25">
      <c r="A2" s="287"/>
      <c r="B2" s="47" t="s">
        <v>201</v>
      </c>
      <c r="C2" s="518" t="s">
        <v>202</v>
      </c>
      <c r="D2" s="518"/>
      <c r="E2" s="518"/>
      <c r="F2" s="518"/>
      <c r="G2" s="518"/>
      <c r="H2" s="290"/>
      <c r="J2" s="518" t="s">
        <v>202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26" s="291" customFormat="1" ht="24.75" customHeight="1" x14ac:dyDescent="0.25">
      <c r="A3" s="293"/>
      <c r="B3" s="238"/>
      <c r="C3" s="533" t="s">
        <v>203</v>
      </c>
      <c r="D3" s="533"/>
      <c r="E3" s="533"/>
      <c r="F3" s="533"/>
      <c r="G3" s="533"/>
      <c r="H3" s="290"/>
      <c r="J3" s="533" t="s">
        <v>203</v>
      </c>
      <c r="K3" s="533"/>
      <c r="L3" s="533"/>
      <c r="M3" s="533"/>
      <c r="N3" s="533"/>
      <c r="O3" s="533"/>
    </row>
    <row r="4" spans="1:26" s="291" customFormat="1" ht="37.5" customHeight="1" x14ac:dyDescent="0.2">
      <c r="A4" s="293"/>
      <c r="C4" s="534" t="s">
        <v>147</v>
      </c>
      <c r="D4" s="534"/>
      <c r="E4" s="534"/>
      <c r="F4" s="534"/>
      <c r="G4" s="534"/>
      <c r="H4" s="290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</row>
    <row r="5" spans="1:26" s="291" customFormat="1" ht="19.5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</row>
    <row r="6" spans="1:26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</row>
    <row r="7" spans="1:26" x14ac:dyDescent="0.25">
      <c r="B7" s="47"/>
      <c r="C7" s="289"/>
      <c r="D7" s="298"/>
      <c r="E7" s="299"/>
      <c r="F7" s="288"/>
      <c r="G7" s="48"/>
    </row>
    <row r="8" spans="1:26" x14ac:dyDescent="0.25">
      <c r="C8" s="48"/>
      <c r="D8" s="298"/>
      <c r="E8" s="48"/>
      <c r="F8" s="48"/>
      <c r="G8" s="48"/>
      <c r="K8" s="301" t="str">
        <f>+D29</f>
        <v>Decorrenti gennaio-giugno 2018</v>
      </c>
    </row>
    <row r="9" spans="1:26" x14ac:dyDescent="0.25">
      <c r="B9" s="302"/>
      <c r="C9" s="303"/>
      <c r="D9" s="304"/>
      <c r="E9" s="304"/>
      <c r="F9" s="304"/>
      <c r="G9" s="305"/>
    </row>
    <row r="10" spans="1:26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</row>
    <row r="11" spans="1:26" ht="15" customHeight="1" x14ac:dyDescent="0.25">
      <c r="B11" s="313" t="s">
        <v>153</v>
      </c>
      <c r="C11" s="314" t="s">
        <v>154</v>
      </c>
      <c r="D11" s="315"/>
      <c r="E11" s="315"/>
      <c r="F11" s="315"/>
      <c r="G11" s="316"/>
    </row>
    <row r="12" spans="1:26" ht="15" customHeight="1" x14ac:dyDescent="0.25">
      <c r="B12" s="318"/>
      <c r="C12" s="231"/>
      <c r="E12" s="231"/>
      <c r="F12" s="231"/>
      <c r="G12" s="319"/>
    </row>
    <row r="13" spans="1:26" ht="22.5" customHeight="1" x14ac:dyDescent="0.25">
      <c r="C13" s="320"/>
      <c r="D13" s="321" t="str">
        <f>+fpld_tot!D13</f>
        <v>Decorrenti 2017</v>
      </c>
      <c r="E13" s="322"/>
      <c r="F13" s="231"/>
      <c r="G13" s="52"/>
    </row>
    <row r="14" spans="1:26" ht="22.5" customHeight="1" x14ac:dyDescent="0.25">
      <c r="B14" s="323" t="s">
        <v>156</v>
      </c>
      <c r="C14" s="324">
        <v>32</v>
      </c>
      <c r="D14" s="324">
        <v>339</v>
      </c>
      <c r="E14" s="324">
        <v>17248</v>
      </c>
      <c r="F14" s="324">
        <v>8553</v>
      </c>
      <c r="G14" s="325">
        <v>26172</v>
      </c>
    </row>
    <row r="15" spans="1:26" ht="22.5" customHeight="1" x14ac:dyDescent="0.25">
      <c r="B15" s="323" t="s">
        <v>157</v>
      </c>
      <c r="C15" s="324">
        <v>668</v>
      </c>
      <c r="D15" s="324">
        <v>40136</v>
      </c>
      <c r="E15" s="324">
        <v>8725</v>
      </c>
      <c r="F15" s="324">
        <v>5347</v>
      </c>
      <c r="G15" s="325">
        <v>54876</v>
      </c>
    </row>
    <row r="16" spans="1:26" ht="22.5" customHeight="1" x14ac:dyDescent="0.25">
      <c r="B16" s="323" t="s">
        <v>158</v>
      </c>
      <c r="C16" s="324">
        <v>19400</v>
      </c>
      <c r="D16" s="324">
        <v>48404</v>
      </c>
      <c r="E16" s="324">
        <v>6378</v>
      </c>
      <c r="F16" s="324">
        <v>7577</v>
      </c>
      <c r="G16" s="325">
        <v>81759</v>
      </c>
    </row>
    <row r="17" spans="1:26" ht="22.5" customHeight="1" x14ac:dyDescent="0.25">
      <c r="B17" s="323" t="s">
        <v>159</v>
      </c>
      <c r="C17" s="324">
        <v>29519</v>
      </c>
      <c r="D17" s="324">
        <v>1958</v>
      </c>
      <c r="E17" s="324">
        <v>618</v>
      </c>
      <c r="F17" s="324">
        <v>6152</v>
      </c>
      <c r="G17" s="325">
        <v>38247</v>
      </c>
    </row>
    <row r="18" spans="1:26" ht="22.5" customHeight="1" x14ac:dyDescent="0.25">
      <c r="B18" s="323" t="s">
        <v>160</v>
      </c>
      <c r="C18" s="324">
        <v>4036</v>
      </c>
      <c r="D18" s="324">
        <v>8</v>
      </c>
      <c r="E18" s="324">
        <v>77</v>
      </c>
      <c r="F18" s="324">
        <v>89618</v>
      </c>
      <c r="G18" s="120">
        <v>93739</v>
      </c>
    </row>
    <row r="19" spans="1:26" s="331" customFormat="1" ht="22.5" customHeight="1" x14ac:dyDescent="0.25">
      <c r="A19" s="326"/>
      <c r="B19" s="327" t="s">
        <v>95</v>
      </c>
      <c r="C19" s="328">
        <v>53655</v>
      </c>
      <c r="D19" s="328">
        <v>90845</v>
      </c>
      <c r="E19" s="328">
        <v>33046</v>
      </c>
      <c r="F19" s="328">
        <v>117247</v>
      </c>
      <c r="G19" s="329">
        <v>294793</v>
      </c>
      <c r="H19" s="330"/>
    </row>
    <row r="20" spans="1:26" s="338" customFormat="1" ht="25.5" customHeight="1" x14ac:dyDescent="0.2">
      <c r="A20" s="333"/>
      <c r="B20" s="334" t="s">
        <v>161</v>
      </c>
      <c r="C20" s="335">
        <v>65.86</v>
      </c>
      <c r="D20" s="336">
        <v>60.69</v>
      </c>
      <c r="E20" s="336">
        <v>53.18</v>
      </c>
      <c r="F20" s="336">
        <v>74.819999999999993</v>
      </c>
      <c r="G20" s="337">
        <v>66.41</v>
      </c>
      <c r="H20" s="33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</row>
    <row r="21" spans="1:26" s="332" customFormat="1" ht="25.5" customHeight="1" x14ac:dyDescent="0.25">
      <c r="A21" s="340"/>
      <c r="B21" s="341"/>
      <c r="C21" s="120"/>
      <c r="D21" s="342" t="str">
        <f>+fpld_tot!D21</f>
        <v>di cui: Decorrenti gennaio-giugno 2017</v>
      </c>
      <c r="E21" s="120"/>
      <c r="F21" s="120"/>
      <c r="G21" s="120"/>
      <c r="H21" s="340"/>
    </row>
    <row r="22" spans="1:26" s="347" customFormat="1" ht="25.5" customHeight="1" x14ac:dyDescent="0.25">
      <c r="A22" s="343"/>
      <c r="B22" s="344" t="s">
        <v>156</v>
      </c>
      <c r="C22" s="345">
        <v>9</v>
      </c>
      <c r="D22" s="345">
        <v>188</v>
      </c>
      <c r="E22" s="345">
        <v>8992</v>
      </c>
      <c r="F22" s="345">
        <v>4499</v>
      </c>
      <c r="G22" s="346">
        <v>13688</v>
      </c>
      <c r="H22" s="343"/>
    </row>
    <row r="23" spans="1:26" s="347" customFormat="1" ht="25.5" customHeight="1" x14ac:dyDescent="0.25">
      <c r="A23" s="343"/>
      <c r="B23" s="344" t="s">
        <v>157</v>
      </c>
      <c r="C23" s="345">
        <v>341</v>
      </c>
      <c r="D23" s="345">
        <v>19051</v>
      </c>
      <c r="E23" s="345">
        <v>4540</v>
      </c>
      <c r="F23" s="345">
        <v>2883</v>
      </c>
      <c r="G23" s="346">
        <v>26815</v>
      </c>
      <c r="H23" s="343"/>
    </row>
    <row r="24" spans="1:26" s="347" customFormat="1" ht="25.5" customHeight="1" x14ac:dyDescent="0.25">
      <c r="A24" s="343"/>
      <c r="B24" s="344" t="s">
        <v>158</v>
      </c>
      <c r="C24" s="345">
        <v>13543</v>
      </c>
      <c r="D24" s="345">
        <v>25248</v>
      </c>
      <c r="E24" s="345">
        <v>3290</v>
      </c>
      <c r="F24" s="345">
        <v>3954</v>
      </c>
      <c r="G24" s="120">
        <v>46035</v>
      </c>
      <c r="H24" s="343"/>
    </row>
    <row r="25" spans="1:26" s="347" customFormat="1" ht="25.5" customHeight="1" x14ac:dyDescent="0.25">
      <c r="A25" s="343"/>
      <c r="B25" s="344" t="s">
        <v>159</v>
      </c>
      <c r="C25" s="345">
        <v>13880</v>
      </c>
      <c r="D25" s="345">
        <v>991</v>
      </c>
      <c r="E25" s="345">
        <v>277</v>
      </c>
      <c r="F25" s="345">
        <v>3359</v>
      </c>
      <c r="G25" s="120">
        <v>18507</v>
      </c>
      <c r="H25" s="343"/>
      <c r="K25" s="301" t="str">
        <f>MID(D21,9,45)</f>
        <v>Decorrenti gennaio-giugno 2017</v>
      </c>
    </row>
    <row r="26" spans="1:26" s="347" customFormat="1" ht="25.5" customHeight="1" x14ac:dyDescent="0.25">
      <c r="A26" s="343"/>
      <c r="B26" s="344" t="s">
        <v>160</v>
      </c>
      <c r="C26" s="345">
        <v>2169</v>
      </c>
      <c r="D26" s="345">
        <v>3</v>
      </c>
      <c r="E26" s="345">
        <v>41</v>
      </c>
      <c r="F26" s="345">
        <v>49127</v>
      </c>
      <c r="G26" s="120">
        <v>51340</v>
      </c>
      <c r="H26" s="343"/>
    </row>
    <row r="27" spans="1:26" s="350" customFormat="1" ht="25.5" customHeight="1" x14ac:dyDescent="0.25">
      <c r="A27" s="326"/>
      <c r="B27" s="327" t="s">
        <v>95</v>
      </c>
      <c r="C27" s="348">
        <v>29942</v>
      </c>
      <c r="D27" s="348">
        <v>45481</v>
      </c>
      <c r="E27" s="348">
        <v>17140</v>
      </c>
      <c r="F27" s="348">
        <v>63822</v>
      </c>
      <c r="G27" s="349">
        <v>156385</v>
      </c>
      <c r="H27" s="326"/>
    </row>
    <row r="28" spans="1:26" s="338" customFormat="1" ht="25.5" customHeight="1" x14ac:dyDescent="0.2">
      <c r="A28" s="351"/>
      <c r="B28" s="334" t="s">
        <v>161</v>
      </c>
      <c r="C28" s="335">
        <v>65.709999999999994</v>
      </c>
      <c r="D28" s="336">
        <v>60.85</v>
      </c>
      <c r="E28" s="336">
        <v>53.14</v>
      </c>
      <c r="F28" s="336">
        <v>75</v>
      </c>
      <c r="G28" s="337">
        <v>66.709999999999994</v>
      </c>
      <c r="H28" s="333"/>
    </row>
    <row r="29" spans="1:26" ht="25.5" customHeight="1" x14ac:dyDescent="0.25">
      <c r="C29" s="352"/>
      <c r="D29" s="321" t="str">
        <f>+fpld_tot!D29</f>
        <v>Decorrenti gennaio-giugno 2018</v>
      </c>
      <c r="E29" s="352"/>
      <c r="F29" s="352"/>
      <c r="G29" s="42"/>
    </row>
    <row r="30" spans="1:26" ht="22.5" customHeight="1" x14ac:dyDescent="0.25">
      <c r="A30" s="326"/>
      <c r="B30" s="323" t="s">
        <v>156</v>
      </c>
      <c r="C30" s="354">
        <v>7</v>
      </c>
      <c r="D30" s="354">
        <v>132</v>
      </c>
      <c r="E30" s="354">
        <v>6798</v>
      </c>
      <c r="F30" s="354">
        <v>3368</v>
      </c>
      <c r="G30" s="193">
        <v>10305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</row>
    <row r="31" spans="1:26" ht="22.5" customHeight="1" x14ac:dyDescent="0.25">
      <c r="A31" s="326"/>
      <c r="B31" s="323" t="s">
        <v>157</v>
      </c>
      <c r="C31" s="354">
        <v>315</v>
      </c>
      <c r="D31" s="354">
        <v>16740</v>
      </c>
      <c r="E31" s="354">
        <v>3369</v>
      </c>
      <c r="F31" s="354">
        <v>2211</v>
      </c>
      <c r="G31" s="193">
        <v>22635</v>
      </c>
    </row>
    <row r="32" spans="1:26" ht="22.5" customHeight="1" x14ac:dyDescent="0.25">
      <c r="A32" s="326"/>
      <c r="B32" s="323" t="s">
        <v>158</v>
      </c>
      <c r="C32" s="354">
        <v>2324</v>
      </c>
      <c r="D32" s="354">
        <v>21217</v>
      </c>
      <c r="E32" s="354">
        <v>2551</v>
      </c>
      <c r="F32" s="354">
        <v>3337</v>
      </c>
      <c r="G32" s="193">
        <v>29429</v>
      </c>
    </row>
    <row r="33" spans="1:26" ht="22.5" customHeight="1" x14ac:dyDescent="0.25">
      <c r="A33" s="326"/>
      <c r="B33" s="323" t="s">
        <v>159</v>
      </c>
      <c r="C33" s="354">
        <v>13080</v>
      </c>
      <c r="D33" s="354">
        <v>1208</v>
      </c>
      <c r="E33" s="354">
        <v>312</v>
      </c>
      <c r="F33" s="354">
        <v>2668</v>
      </c>
      <c r="G33" s="193">
        <v>17268</v>
      </c>
    </row>
    <row r="34" spans="1:26" ht="22.5" customHeight="1" x14ac:dyDescent="0.25">
      <c r="A34" s="326"/>
      <c r="B34" s="323" t="s">
        <v>160</v>
      </c>
      <c r="C34" s="354">
        <v>1911</v>
      </c>
      <c r="D34" s="354">
        <v>2</v>
      </c>
      <c r="E34" s="354">
        <v>27</v>
      </c>
      <c r="F34" s="354">
        <v>40663</v>
      </c>
      <c r="G34" s="193">
        <v>42603</v>
      </c>
    </row>
    <row r="35" spans="1:26" s="350" customFormat="1" ht="22.5" customHeight="1" x14ac:dyDescent="0.25">
      <c r="A35" s="326"/>
      <c r="B35" s="327" t="s">
        <v>95</v>
      </c>
      <c r="C35" s="348">
        <v>17637</v>
      </c>
      <c r="D35" s="348">
        <v>39299</v>
      </c>
      <c r="E35" s="348">
        <v>13057</v>
      </c>
      <c r="F35" s="348">
        <v>52247</v>
      </c>
      <c r="G35" s="349">
        <v>122240</v>
      </c>
      <c r="H35" s="326"/>
    </row>
    <row r="36" spans="1:26" s="338" customFormat="1" ht="22.5" customHeight="1" x14ac:dyDescent="0.2">
      <c r="A36" s="351"/>
      <c r="B36" s="334" t="s">
        <v>161</v>
      </c>
      <c r="C36" s="335">
        <v>66.41</v>
      </c>
      <c r="D36" s="336">
        <v>60.7</v>
      </c>
      <c r="E36" s="336">
        <v>53.27</v>
      </c>
      <c r="F36" s="336">
        <v>75.3</v>
      </c>
      <c r="G36" s="337">
        <v>66.97</v>
      </c>
      <c r="H36" s="333"/>
    </row>
    <row r="37" spans="1:26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26" ht="15" customHeight="1" x14ac:dyDescent="0.25">
      <c r="B38" s="318"/>
      <c r="C38" s="358"/>
      <c r="D38" s="358"/>
      <c r="E38" s="358"/>
      <c r="F38" s="358"/>
      <c r="G38" s="358"/>
    </row>
    <row r="39" spans="1:26" ht="26.25" customHeight="1" x14ac:dyDescent="0.25">
      <c r="B39" s="359" t="s">
        <v>162</v>
      </c>
    </row>
    <row r="40" spans="1:26" ht="27" customHeight="1" x14ac:dyDescent="0.25">
      <c r="B40" s="238" t="s">
        <v>144</v>
      </c>
    </row>
    <row r="41" spans="1:26" ht="15" customHeight="1" x14ac:dyDescent="0.25"/>
    <row r="42" spans="1:26" s="291" customFormat="1" ht="36" customHeight="1" x14ac:dyDescent="0.25">
      <c r="A42" s="287"/>
      <c r="B42" s="47" t="s">
        <v>204</v>
      </c>
      <c r="C42" s="53" t="str">
        <f>+fpld_conEC!$C$2</f>
        <v>FONDO PENSIONI LAVORATORI DIPENDENTI compresi ex Enti creditizi</v>
      </c>
      <c r="D42" s="53"/>
      <c r="E42" s="53"/>
      <c r="F42" s="53"/>
      <c r="G42" s="53"/>
      <c r="H42" s="53"/>
      <c r="I42" s="53"/>
      <c r="J42" s="53"/>
      <c r="K42" s="53"/>
      <c r="L42" s="53"/>
    </row>
    <row r="43" spans="1:26" s="291" customFormat="1" ht="46.5" customHeight="1" x14ac:dyDescent="0.25">
      <c r="A43" s="293"/>
      <c r="B43" s="238"/>
      <c r="C43" s="523" t="str">
        <f>+fpld_conEC!$C$3</f>
        <v>(al netto delle contabilità separate)</v>
      </c>
      <c r="D43" s="523"/>
      <c r="E43" s="523"/>
      <c r="F43" s="523"/>
      <c r="G43" s="523"/>
      <c r="H43" s="243"/>
      <c r="I43" s="243"/>
      <c r="J43" s="243"/>
      <c r="K43" s="243"/>
      <c r="L43" s="243"/>
    </row>
    <row r="44" spans="1:26" s="291" customFormat="1" ht="36.75" customHeight="1" x14ac:dyDescent="0.25">
      <c r="A44" s="293"/>
      <c r="C44" s="534" t="s">
        <v>16</v>
      </c>
      <c r="D44" s="534"/>
      <c r="E44" s="534"/>
      <c r="F44" s="534"/>
      <c r="G44" s="534"/>
      <c r="H44" s="290"/>
      <c r="K44" s="360"/>
      <c r="L44" s="357"/>
      <c r="M44" s="357"/>
    </row>
    <row r="45" spans="1:26" s="291" customFormat="1" x14ac:dyDescent="0.25">
      <c r="A45" s="290"/>
      <c r="B45" s="47"/>
      <c r="D45" s="296"/>
      <c r="E45" s="296"/>
      <c r="F45" s="296"/>
      <c r="G45" s="296"/>
      <c r="H45" s="290"/>
      <c r="J45" s="518" t="s">
        <v>202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s="291" customFormat="1" ht="19.5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  <c r="J46" s="533" t="s">
        <v>203</v>
      </c>
      <c r="K46" s="533"/>
      <c r="L46" s="533"/>
      <c r="M46" s="533"/>
      <c r="N46" s="533"/>
      <c r="O46" s="533"/>
    </row>
    <row r="47" spans="1:26" x14ac:dyDescent="0.25">
      <c r="B47" s="47"/>
      <c r="C47" s="289"/>
      <c r="D47" s="289"/>
      <c r="E47" s="289"/>
      <c r="F47" s="288"/>
      <c r="G47" s="48"/>
      <c r="I47" s="285">
        <v>2</v>
      </c>
    </row>
    <row r="48" spans="1:26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</row>
    <row r="49" spans="1:26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</row>
    <row r="50" spans="1:26" ht="26.25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</row>
    <row r="51" spans="1:26" ht="24" customHeight="1" x14ac:dyDescent="0.25">
      <c r="B51" s="367" t="s">
        <v>167</v>
      </c>
      <c r="C51" s="314" t="s">
        <v>154</v>
      </c>
      <c r="D51" s="315"/>
      <c r="E51" s="315"/>
      <c r="F51" s="315"/>
      <c r="G51" s="316"/>
      <c r="I51" s="285">
        <v>5</v>
      </c>
    </row>
    <row r="52" spans="1:26" ht="16.5" customHeight="1" x14ac:dyDescent="0.25">
      <c r="B52" s="318"/>
      <c r="C52" s="231"/>
      <c r="E52" s="231"/>
      <c r="F52" s="231"/>
      <c r="G52" s="319"/>
      <c r="I52" s="368">
        <f>+I51+1</f>
        <v>6</v>
      </c>
    </row>
    <row r="53" spans="1:26" ht="16.5" customHeight="1" x14ac:dyDescent="0.25">
      <c r="B53" s="369"/>
      <c r="C53" s="320"/>
      <c r="D53" s="321" t="str">
        <f>+D13</f>
        <v>Decorrenti 2017</v>
      </c>
      <c r="E53" s="322"/>
      <c r="F53" s="231"/>
      <c r="G53" s="52"/>
      <c r="I53" s="368">
        <f>+I52+1</f>
        <v>7</v>
      </c>
    </row>
    <row r="54" spans="1:26" ht="22.5" customHeight="1" x14ac:dyDescent="0.25">
      <c r="B54" s="370" t="s">
        <v>168</v>
      </c>
      <c r="C54" s="354">
        <v>8449</v>
      </c>
      <c r="D54" s="354">
        <v>1634</v>
      </c>
      <c r="E54" s="354">
        <v>8656</v>
      </c>
      <c r="F54" s="354">
        <v>28600</v>
      </c>
      <c r="G54" s="193">
        <v>47339</v>
      </c>
    </row>
    <row r="55" spans="1:26" ht="22.5" customHeight="1" x14ac:dyDescent="0.25">
      <c r="B55" s="370" t="s">
        <v>169</v>
      </c>
      <c r="C55" s="354">
        <v>26333</v>
      </c>
      <c r="D55" s="354">
        <v>4566</v>
      </c>
      <c r="E55" s="354">
        <v>15743</v>
      </c>
      <c r="F55" s="354">
        <v>69609</v>
      </c>
      <c r="G55" s="193">
        <v>116251</v>
      </c>
    </row>
    <row r="56" spans="1:26" ht="22.5" customHeight="1" x14ac:dyDescent="0.25">
      <c r="B56" s="370" t="s">
        <v>170</v>
      </c>
      <c r="C56" s="354">
        <v>10344</v>
      </c>
      <c r="D56" s="354">
        <v>16306</v>
      </c>
      <c r="E56" s="354">
        <v>6254</v>
      </c>
      <c r="F56" s="354">
        <v>13833</v>
      </c>
      <c r="G56" s="193">
        <v>46737</v>
      </c>
    </row>
    <row r="57" spans="1:26" ht="22.5" customHeight="1" x14ac:dyDescent="0.25">
      <c r="B57" s="370" t="s">
        <v>171</v>
      </c>
      <c r="C57" s="354">
        <v>3936</v>
      </c>
      <c r="D57" s="354">
        <v>26938</v>
      </c>
      <c r="E57" s="354">
        <v>1752</v>
      </c>
      <c r="F57" s="354">
        <v>3462</v>
      </c>
      <c r="G57" s="193">
        <v>36088</v>
      </c>
    </row>
    <row r="58" spans="1:26" ht="22.5" customHeight="1" x14ac:dyDescent="0.25">
      <c r="B58" s="370" t="s">
        <v>172</v>
      </c>
      <c r="C58" s="354">
        <v>3117</v>
      </c>
      <c r="D58" s="354">
        <v>26341</v>
      </c>
      <c r="E58" s="354">
        <v>523</v>
      </c>
      <c r="F58" s="354">
        <v>1420</v>
      </c>
      <c r="G58" s="193">
        <v>31401</v>
      </c>
    </row>
    <row r="59" spans="1:26" ht="22.5" customHeight="1" x14ac:dyDescent="0.25">
      <c r="B59" s="370" t="s">
        <v>173</v>
      </c>
      <c r="C59" s="354">
        <v>1476</v>
      </c>
      <c r="D59" s="354">
        <v>15060</v>
      </c>
      <c r="E59" s="354">
        <v>118</v>
      </c>
      <c r="F59" s="354">
        <v>323</v>
      </c>
      <c r="G59" s="193">
        <v>16977</v>
      </c>
      <c r="I59" s="368">
        <f>+I53+2</f>
        <v>9</v>
      </c>
    </row>
    <row r="60" spans="1:26" ht="22.5" customHeight="1" x14ac:dyDescent="0.25">
      <c r="B60" s="215"/>
      <c r="C60" s="354"/>
      <c r="D60" s="354"/>
      <c r="E60" s="354"/>
      <c r="F60" s="354"/>
      <c r="G60" s="371"/>
      <c r="I60" s="368">
        <f t="shared" ref="I60:I65" si="0">+I59+1</f>
        <v>10</v>
      </c>
    </row>
    <row r="61" spans="1:26" s="331" customFormat="1" ht="22.5" customHeight="1" x14ac:dyDescent="0.25">
      <c r="A61" s="326"/>
      <c r="B61" s="327" t="s">
        <v>95</v>
      </c>
      <c r="C61" s="328">
        <v>53655</v>
      </c>
      <c r="D61" s="328">
        <v>90845</v>
      </c>
      <c r="E61" s="328">
        <v>33046</v>
      </c>
      <c r="F61" s="328">
        <v>117247</v>
      </c>
      <c r="G61" s="329">
        <v>294793</v>
      </c>
      <c r="H61" s="330"/>
      <c r="I61" s="368">
        <f t="shared" si="0"/>
        <v>11</v>
      </c>
    </row>
    <row r="62" spans="1:26" ht="25.5" customHeight="1" x14ac:dyDescent="0.25">
      <c r="A62" s="333"/>
      <c r="B62" s="372"/>
      <c r="C62" s="373"/>
      <c r="D62" s="373"/>
      <c r="E62" s="373"/>
      <c r="F62" s="231"/>
      <c r="G62" s="52"/>
      <c r="I62" s="368">
        <f t="shared" si="0"/>
        <v>12</v>
      </c>
    </row>
    <row r="63" spans="1:26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>
        <f t="shared" si="0"/>
        <v>13</v>
      </c>
    </row>
    <row r="64" spans="1:26" ht="25.5" customHeight="1" x14ac:dyDescent="0.25">
      <c r="B64" s="375" t="s">
        <v>168</v>
      </c>
      <c r="C64" s="345">
        <v>4418</v>
      </c>
      <c r="D64" s="345">
        <v>922</v>
      </c>
      <c r="E64" s="345">
        <v>4388</v>
      </c>
      <c r="F64" s="345">
        <v>16190</v>
      </c>
      <c r="G64" s="346">
        <v>25918</v>
      </c>
      <c r="I64" s="368">
        <f t="shared" si="0"/>
        <v>14</v>
      </c>
    </row>
    <row r="65" spans="1:9" ht="25.5" customHeight="1" x14ac:dyDescent="0.25">
      <c r="B65" s="375" t="s">
        <v>169</v>
      </c>
      <c r="C65" s="345">
        <v>15243</v>
      </c>
      <c r="D65" s="345">
        <v>2704</v>
      </c>
      <c r="E65" s="345">
        <v>8364</v>
      </c>
      <c r="F65" s="345">
        <v>37482</v>
      </c>
      <c r="G65" s="346">
        <v>63793</v>
      </c>
      <c r="I65" s="368">
        <f t="shared" si="0"/>
        <v>15</v>
      </c>
    </row>
    <row r="66" spans="1:9" ht="25.5" customHeight="1" x14ac:dyDescent="0.25">
      <c r="B66" s="375" t="s">
        <v>170</v>
      </c>
      <c r="C66" s="345">
        <v>5702</v>
      </c>
      <c r="D66" s="345">
        <v>8383</v>
      </c>
      <c r="E66" s="345">
        <v>3134</v>
      </c>
      <c r="F66" s="345">
        <v>7384</v>
      </c>
      <c r="G66" s="346">
        <v>24603</v>
      </c>
    </row>
    <row r="67" spans="1:9" ht="25.5" customHeight="1" x14ac:dyDescent="0.25">
      <c r="B67" s="375" t="s">
        <v>171</v>
      </c>
      <c r="C67" s="345">
        <v>2099</v>
      </c>
      <c r="D67" s="345">
        <v>13032</v>
      </c>
      <c r="E67" s="345">
        <v>903</v>
      </c>
      <c r="F67" s="345">
        <v>1863</v>
      </c>
      <c r="G67" s="346">
        <v>17897</v>
      </c>
    </row>
    <row r="68" spans="1:9" ht="25.5" customHeight="1" x14ac:dyDescent="0.25">
      <c r="B68" s="375" t="s">
        <v>172</v>
      </c>
      <c r="C68" s="345">
        <v>1694</v>
      </c>
      <c r="D68" s="345">
        <v>12638</v>
      </c>
      <c r="E68" s="345">
        <v>293</v>
      </c>
      <c r="F68" s="345">
        <v>738</v>
      </c>
      <c r="G68" s="346">
        <v>15363</v>
      </c>
    </row>
    <row r="69" spans="1:9" ht="25.5" customHeight="1" x14ac:dyDescent="0.25">
      <c r="B69" s="375" t="s">
        <v>173</v>
      </c>
      <c r="C69" s="345">
        <v>786</v>
      </c>
      <c r="D69" s="345">
        <v>7802</v>
      </c>
      <c r="E69" s="345">
        <v>58</v>
      </c>
      <c r="F69" s="345">
        <v>165</v>
      </c>
      <c r="G69" s="346">
        <v>8811</v>
      </c>
    </row>
    <row r="70" spans="1:9" ht="25.5" customHeight="1" x14ac:dyDescent="0.25">
      <c r="B70" s="376"/>
      <c r="C70" s="345"/>
      <c r="D70" s="345"/>
      <c r="E70" s="345"/>
      <c r="F70" s="345"/>
      <c r="G70" s="377"/>
      <c r="I70" s="368">
        <f>+I65+2</f>
        <v>17</v>
      </c>
    </row>
    <row r="71" spans="1:9" s="331" customFormat="1" ht="25.5" customHeight="1" x14ac:dyDescent="0.25">
      <c r="A71" s="326"/>
      <c r="B71" s="327" t="s">
        <v>95</v>
      </c>
      <c r="C71" s="348">
        <v>29942</v>
      </c>
      <c r="D71" s="348">
        <v>45481</v>
      </c>
      <c r="E71" s="348">
        <v>17140</v>
      </c>
      <c r="F71" s="348">
        <v>63822</v>
      </c>
      <c r="G71" s="349">
        <v>156385</v>
      </c>
      <c r="H71" s="330"/>
      <c r="I71" s="368">
        <f t="shared" ref="I71:I76" si="1">+I70+1</f>
        <v>18</v>
      </c>
    </row>
    <row r="72" spans="1:9" ht="25.5" customHeight="1" x14ac:dyDescent="0.25">
      <c r="A72" s="326"/>
      <c r="B72" s="369"/>
      <c r="C72" s="346"/>
      <c r="D72" s="346"/>
      <c r="E72" s="346"/>
      <c r="F72" s="346"/>
      <c r="G72" s="346"/>
      <c r="I72" s="368">
        <f t="shared" si="1"/>
        <v>19</v>
      </c>
    </row>
    <row r="73" spans="1:9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>
        <f t="shared" si="1"/>
        <v>20</v>
      </c>
    </row>
    <row r="74" spans="1:9" ht="22.5" customHeight="1" x14ac:dyDescent="0.25">
      <c r="B74" s="370" t="s">
        <v>168</v>
      </c>
      <c r="C74" s="354">
        <v>2838</v>
      </c>
      <c r="D74" s="354">
        <v>466</v>
      </c>
      <c r="E74" s="354">
        <v>3486</v>
      </c>
      <c r="F74" s="354">
        <v>11444</v>
      </c>
      <c r="G74" s="193">
        <v>18234</v>
      </c>
      <c r="I74" s="368">
        <f t="shared" si="1"/>
        <v>21</v>
      </c>
    </row>
    <row r="75" spans="1:9" ht="22.5" customHeight="1" x14ac:dyDescent="0.25">
      <c r="B75" s="370" t="s">
        <v>169</v>
      </c>
      <c r="C75" s="354">
        <v>7282</v>
      </c>
      <c r="D75" s="354">
        <v>1224</v>
      </c>
      <c r="E75" s="354">
        <v>6073</v>
      </c>
      <c r="F75" s="354">
        <v>31585</v>
      </c>
      <c r="G75" s="193">
        <v>46164</v>
      </c>
      <c r="I75" s="368">
        <f t="shared" si="1"/>
        <v>22</v>
      </c>
    </row>
    <row r="76" spans="1:9" ht="22.5" customHeight="1" x14ac:dyDescent="0.25">
      <c r="B76" s="370" t="s">
        <v>170</v>
      </c>
      <c r="C76" s="354">
        <v>3731</v>
      </c>
      <c r="D76" s="354">
        <v>6966</v>
      </c>
      <c r="E76" s="354">
        <v>2525</v>
      </c>
      <c r="F76" s="354">
        <v>6791</v>
      </c>
      <c r="G76" s="193">
        <v>20013</v>
      </c>
      <c r="I76" s="368">
        <f t="shared" si="1"/>
        <v>23</v>
      </c>
    </row>
    <row r="77" spans="1:9" ht="22.5" customHeight="1" x14ac:dyDescent="0.25">
      <c r="B77" s="370" t="s">
        <v>171</v>
      </c>
      <c r="C77" s="354">
        <v>1741</v>
      </c>
      <c r="D77" s="354">
        <v>12122</v>
      </c>
      <c r="E77" s="354">
        <v>687</v>
      </c>
      <c r="F77" s="354">
        <v>1642</v>
      </c>
      <c r="G77" s="193">
        <v>16192</v>
      </c>
    </row>
    <row r="78" spans="1:9" ht="22.5" customHeight="1" x14ac:dyDescent="0.25">
      <c r="B78" s="370" t="s">
        <v>172</v>
      </c>
      <c r="C78" s="354">
        <v>1333</v>
      </c>
      <c r="D78" s="354">
        <v>11943</v>
      </c>
      <c r="E78" s="354">
        <v>218</v>
      </c>
      <c r="F78" s="354">
        <v>651</v>
      </c>
      <c r="G78" s="193">
        <v>14145</v>
      </c>
    </row>
    <row r="79" spans="1:9" ht="22.5" customHeight="1" x14ac:dyDescent="0.25">
      <c r="B79" s="370" t="s">
        <v>173</v>
      </c>
      <c r="C79" s="354">
        <v>712</v>
      </c>
      <c r="D79" s="354">
        <v>6578</v>
      </c>
      <c r="E79" s="354">
        <v>68</v>
      </c>
      <c r="F79" s="354">
        <v>134</v>
      </c>
      <c r="G79" s="193">
        <v>7492</v>
      </c>
    </row>
    <row r="80" spans="1:9" ht="22.5" customHeight="1" x14ac:dyDescent="0.25">
      <c r="B80" s="215"/>
      <c r="C80" s="354"/>
      <c r="D80" s="354"/>
      <c r="E80" s="354"/>
      <c r="F80" s="354"/>
      <c r="G80" s="371"/>
    </row>
    <row r="81" spans="1:26" s="331" customFormat="1" ht="22.5" customHeight="1" x14ac:dyDescent="0.25">
      <c r="A81" s="326"/>
      <c r="B81" s="327" t="s">
        <v>95</v>
      </c>
      <c r="C81" s="328">
        <v>17637</v>
      </c>
      <c r="D81" s="328">
        <v>39299</v>
      </c>
      <c r="E81" s="328">
        <v>13057</v>
      </c>
      <c r="F81" s="328">
        <v>52247</v>
      </c>
      <c r="G81" s="329">
        <v>122240</v>
      </c>
      <c r="H81" s="330"/>
      <c r="I81" s="368">
        <f>+I76+2</f>
        <v>25</v>
      </c>
    </row>
    <row r="82" spans="1:26" ht="16.5" customHeight="1" x14ac:dyDescent="0.25">
      <c r="B82" s="302"/>
      <c r="C82" s="378"/>
      <c r="D82" s="378"/>
      <c r="E82" s="378"/>
      <c r="F82" s="378"/>
      <c r="G82" s="378"/>
      <c r="I82" s="368">
        <f t="shared" ref="I82:I87" si="2">+I81+1</f>
        <v>26</v>
      </c>
    </row>
    <row r="83" spans="1:26" s="381" customFormat="1" ht="20.25" customHeight="1" x14ac:dyDescent="0.25">
      <c r="A83" s="379"/>
      <c r="B83" s="238" t="s">
        <v>144</v>
      </c>
      <c r="C83" s="42"/>
      <c r="D83" s="42"/>
      <c r="E83" s="42"/>
      <c r="F83" s="42"/>
      <c r="G83" s="42"/>
      <c r="H83" s="380"/>
      <c r="I83" s="368">
        <f t="shared" si="2"/>
        <v>27</v>
      </c>
    </row>
    <row r="84" spans="1:26" ht="16.5" customHeight="1" x14ac:dyDescent="0.25">
      <c r="B84" s="369"/>
      <c r="C84" s="346"/>
      <c r="D84" s="346"/>
      <c r="E84" s="346"/>
      <c r="F84" s="346"/>
      <c r="G84" s="346"/>
      <c r="I84" s="368">
        <f t="shared" si="2"/>
        <v>28</v>
      </c>
    </row>
    <row r="85" spans="1:26" ht="16.5" customHeight="1" x14ac:dyDescent="0.25">
      <c r="I85" s="368">
        <f t="shared" si="2"/>
        <v>29</v>
      </c>
    </row>
    <row r="86" spans="1:26" ht="16.5" customHeight="1" x14ac:dyDescent="0.25">
      <c r="I86" s="368">
        <f t="shared" si="2"/>
        <v>30</v>
      </c>
    </row>
    <row r="87" spans="1:26" s="291" customFormat="1" ht="16.5" customHeight="1" x14ac:dyDescent="0.25">
      <c r="A87" s="287"/>
      <c r="B87" s="47" t="s">
        <v>205</v>
      </c>
      <c r="C87" s="518" t="str">
        <f>+C2</f>
        <v>FONDO PENSIONI LAVORATORI DIPENDENTI compresi ex Enti creditizi</v>
      </c>
      <c r="D87" s="518"/>
      <c r="E87" s="518"/>
      <c r="F87" s="518"/>
      <c r="G87" s="518"/>
      <c r="H87" s="290"/>
      <c r="I87" s="368">
        <f t="shared" si="2"/>
        <v>31</v>
      </c>
      <c r="J87" s="518" t="s">
        <v>202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s="291" customFormat="1" ht="25.5" customHeight="1" x14ac:dyDescent="0.25">
      <c r="A88" s="293"/>
      <c r="B88" s="238"/>
      <c r="C88" s="533" t="str">
        <f>+C43</f>
        <v>(al netto delle contabilità separate)</v>
      </c>
      <c r="D88" s="533"/>
      <c r="E88" s="533"/>
      <c r="F88" s="533"/>
      <c r="G88" s="533"/>
      <c r="H88" s="290"/>
      <c r="J88" s="533" t="s">
        <v>203</v>
      </c>
      <c r="K88" s="533"/>
      <c r="L88" s="533"/>
      <c r="M88" s="533"/>
      <c r="N88" s="533"/>
      <c r="O88" s="533"/>
    </row>
    <row r="89" spans="1:26" s="291" customFormat="1" ht="42" customHeight="1" x14ac:dyDescent="0.25">
      <c r="C89" s="537" t="s">
        <v>18</v>
      </c>
      <c r="D89" s="537"/>
      <c r="E89" s="537"/>
      <c r="F89" s="537"/>
      <c r="G89" s="537"/>
      <c r="H89" s="382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</row>
    <row r="90" spans="1:26" s="291" customFormat="1" ht="6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</row>
    <row r="91" spans="1:26" s="291" customFormat="1" ht="22.5" customHeight="1" x14ac:dyDescent="0.25">
      <c r="A91" s="290"/>
      <c r="B91" s="47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</row>
    <row r="92" spans="1:26" ht="12.75" customHeight="1" x14ac:dyDescent="0.25">
      <c r="B92" s="47"/>
      <c r="C92" s="289"/>
      <c r="D92" s="298"/>
      <c r="E92" s="299"/>
      <c r="F92" s="288"/>
      <c r="G92" s="48"/>
    </row>
    <row r="93" spans="1:26" ht="12.75" customHeight="1" x14ac:dyDescent="0.25">
      <c r="C93" s="48"/>
      <c r="D93" s="298"/>
      <c r="E93" s="48"/>
      <c r="F93" s="48"/>
      <c r="G93" s="48"/>
      <c r="I93" s="368">
        <f>+I87+2</f>
        <v>33</v>
      </c>
    </row>
    <row r="94" spans="1:26" ht="8.25" customHeight="1" x14ac:dyDescent="0.25">
      <c r="B94" s="302"/>
      <c r="C94" s="303"/>
      <c r="D94" s="304"/>
      <c r="E94" s="304"/>
      <c r="F94" s="304"/>
      <c r="G94" s="305"/>
      <c r="I94" s="368">
        <f t="shared" ref="I94:I99" si="3">+I93+1</f>
        <v>34</v>
      </c>
    </row>
    <row r="95" spans="1:26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>
        <f t="shared" si="3"/>
        <v>35</v>
      </c>
      <c r="K95" s="524" t="str">
        <f>+D113</f>
        <v>Decorrenti gennaio-giugno 2018</v>
      </c>
      <c r="L95" s="524"/>
      <c r="M95" s="524"/>
      <c r="N95" s="524"/>
    </row>
    <row r="96" spans="1:26" x14ac:dyDescent="0.25">
      <c r="B96" s="387"/>
      <c r="C96" s="314" t="s">
        <v>154</v>
      </c>
      <c r="D96" s="315"/>
      <c r="E96" s="315"/>
      <c r="F96" s="315"/>
      <c r="G96" s="316"/>
      <c r="I96" s="368">
        <f t="shared" si="3"/>
        <v>36</v>
      </c>
    </row>
    <row r="97" spans="1:12" ht="3" customHeight="1" x14ac:dyDescent="0.25">
      <c r="B97" s="318"/>
      <c r="C97" s="231"/>
      <c r="D97" s="388"/>
      <c r="E97" s="231"/>
      <c r="F97" s="231"/>
      <c r="G97" s="319"/>
      <c r="I97" s="368">
        <f t="shared" si="3"/>
        <v>37</v>
      </c>
    </row>
    <row r="98" spans="1:12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>
        <f t="shared" si="3"/>
        <v>38</v>
      </c>
    </row>
    <row r="99" spans="1:12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>
        <f t="shared" si="3"/>
        <v>39</v>
      </c>
    </row>
    <row r="100" spans="1:12" ht="22.5" customHeight="1" x14ac:dyDescent="0.25">
      <c r="B100" s="344"/>
      <c r="C100" s="150"/>
      <c r="D100" s="324"/>
      <c r="E100" s="324"/>
      <c r="F100" s="324"/>
      <c r="G100" s="120"/>
    </row>
    <row r="101" spans="1:12" ht="22.5" customHeight="1" x14ac:dyDescent="0.25">
      <c r="B101" s="390" t="s">
        <v>177</v>
      </c>
      <c r="C101" s="150">
        <v>51198</v>
      </c>
      <c r="D101" s="324">
        <v>86055</v>
      </c>
      <c r="E101" s="324">
        <v>26889</v>
      </c>
      <c r="F101" s="324">
        <v>115602</v>
      </c>
      <c r="G101" s="120">
        <v>279744</v>
      </c>
    </row>
    <row r="102" spans="1:12" ht="22.5" customHeight="1" x14ac:dyDescent="0.25">
      <c r="B102" s="323" t="s">
        <v>178</v>
      </c>
      <c r="C102" s="150">
        <v>2457</v>
      </c>
      <c r="D102" s="324">
        <v>4790</v>
      </c>
      <c r="E102" s="324">
        <v>6157</v>
      </c>
      <c r="F102" s="324">
        <v>1645</v>
      </c>
      <c r="G102" s="120">
        <v>15049</v>
      </c>
    </row>
    <row r="103" spans="1:12" ht="22.5" customHeight="1" x14ac:dyDescent="0.25">
      <c r="B103" s="215"/>
      <c r="C103" s="150"/>
      <c r="D103" s="324"/>
      <c r="E103" s="324"/>
      <c r="F103" s="324"/>
      <c r="G103" s="120"/>
    </row>
    <row r="104" spans="1:12" ht="22.5" customHeight="1" x14ac:dyDescent="0.25">
      <c r="B104" s="392" t="s">
        <v>95</v>
      </c>
      <c r="C104" s="393">
        <v>53655</v>
      </c>
      <c r="D104" s="394">
        <v>90845</v>
      </c>
      <c r="E104" s="394">
        <v>33046</v>
      </c>
      <c r="F104" s="394">
        <v>117247</v>
      </c>
      <c r="G104" s="393">
        <v>294793</v>
      </c>
    </row>
    <row r="105" spans="1:12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>
        <f>+I99+2</f>
        <v>41</v>
      </c>
    </row>
    <row r="106" spans="1:12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>
        <f t="shared" ref="I106:I111" si="4">+I105+1</f>
        <v>42</v>
      </c>
    </row>
    <row r="107" spans="1:12" ht="27.75" customHeight="1" x14ac:dyDescent="0.25">
      <c r="B107" s="344"/>
      <c r="C107" s="345"/>
      <c r="D107" s="345"/>
      <c r="E107" s="345"/>
      <c r="F107" s="345"/>
      <c r="G107" s="346"/>
      <c r="I107" s="368">
        <f t="shared" si="4"/>
        <v>43</v>
      </c>
    </row>
    <row r="108" spans="1:12" ht="27.75" customHeight="1" x14ac:dyDescent="0.25">
      <c r="B108" s="390" t="s">
        <v>177</v>
      </c>
      <c r="C108" s="345">
        <v>28794</v>
      </c>
      <c r="D108" s="345">
        <v>42494</v>
      </c>
      <c r="E108" s="345">
        <v>14022</v>
      </c>
      <c r="F108" s="345">
        <v>63018</v>
      </c>
      <c r="G108" s="346">
        <v>148328</v>
      </c>
      <c r="I108" s="368">
        <f t="shared" si="4"/>
        <v>44</v>
      </c>
    </row>
    <row r="109" spans="1:12" ht="27.75" customHeight="1" x14ac:dyDescent="0.25">
      <c r="B109" s="323" t="s">
        <v>178</v>
      </c>
      <c r="C109" s="345">
        <v>1148</v>
      </c>
      <c r="D109" s="345">
        <v>2987</v>
      </c>
      <c r="E109" s="345">
        <v>3118</v>
      </c>
      <c r="F109" s="345">
        <v>804</v>
      </c>
      <c r="G109" s="346">
        <v>8057</v>
      </c>
      <c r="I109" s="368">
        <f t="shared" si="4"/>
        <v>45</v>
      </c>
    </row>
    <row r="110" spans="1:12" ht="27.75" customHeight="1" x14ac:dyDescent="0.25">
      <c r="B110" s="376"/>
      <c r="C110" s="345"/>
      <c r="D110" s="345"/>
      <c r="E110" s="345"/>
      <c r="F110" s="345"/>
      <c r="G110" s="377"/>
      <c r="I110" s="368">
        <f t="shared" si="4"/>
        <v>46</v>
      </c>
      <c r="L110" s="455" t="str">
        <f>MID(+D106,9,45)</f>
        <v>Decorrenti gennaio-giugno 2017</v>
      </c>
    </row>
    <row r="111" spans="1:12" s="331" customFormat="1" ht="27.75" customHeight="1" x14ac:dyDescent="0.25">
      <c r="A111" s="326"/>
      <c r="B111" s="327" t="s">
        <v>95</v>
      </c>
      <c r="C111" s="348">
        <v>29942</v>
      </c>
      <c r="D111" s="348">
        <v>45481</v>
      </c>
      <c r="E111" s="348">
        <v>17140</v>
      </c>
      <c r="F111" s="348">
        <v>63822</v>
      </c>
      <c r="G111" s="349">
        <v>156385</v>
      </c>
      <c r="H111" s="330"/>
      <c r="I111" s="368">
        <f t="shared" si="4"/>
        <v>47</v>
      </c>
    </row>
    <row r="112" spans="1:12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</row>
    <row r="113" spans="1:26" ht="22.5" customHeight="1" x14ac:dyDescent="0.25">
      <c r="A113" s="326"/>
      <c r="B113" s="369"/>
      <c r="C113" s="346"/>
      <c r="D113" s="193" t="str">
        <f>+D73</f>
        <v>Decorrenti gennaio-giugno 2018</v>
      </c>
      <c r="E113" s="346"/>
      <c r="F113" s="346"/>
      <c r="G113" s="346"/>
    </row>
    <row r="114" spans="1:26" ht="22.5" customHeight="1" x14ac:dyDescent="0.25">
      <c r="B114" s="323"/>
      <c r="C114" s="354"/>
      <c r="D114" s="354"/>
      <c r="E114" s="354"/>
      <c r="F114" s="354"/>
      <c r="G114" s="193"/>
    </row>
    <row r="115" spans="1:26" ht="22.5" customHeight="1" x14ac:dyDescent="0.25">
      <c r="B115" s="390" t="s">
        <v>177</v>
      </c>
      <c r="C115" s="354">
        <v>16480</v>
      </c>
      <c r="D115" s="354">
        <v>38589</v>
      </c>
      <c r="E115" s="354">
        <v>10365</v>
      </c>
      <c r="F115" s="354">
        <v>51582</v>
      </c>
      <c r="G115" s="193">
        <v>117016</v>
      </c>
    </row>
    <row r="116" spans="1:26" ht="22.5" customHeight="1" x14ac:dyDescent="0.25">
      <c r="B116" s="323" t="s">
        <v>178</v>
      </c>
      <c r="C116" s="354">
        <v>1157</v>
      </c>
      <c r="D116" s="354">
        <v>710</v>
      </c>
      <c r="E116" s="354">
        <v>2692</v>
      </c>
      <c r="F116" s="354">
        <v>665</v>
      </c>
      <c r="G116" s="193">
        <v>5224</v>
      </c>
    </row>
    <row r="117" spans="1:26" ht="22.5" customHeight="1" x14ac:dyDescent="0.25">
      <c r="B117" s="215"/>
      <c r="C117" s="354"/>
      <c r="D117" s="354"/>
      <c r="E117" s="354"/>
      <c r="F117" s="354"/>
      <c r="G117" s="371"/>
      <c r="I117" s="300">
        <f>+I111+2</f>
        <v>49</v>
      </c>
    </row>
    <row r="118" spans="1:26" s="331" customFormat="1" ht="22.5" customHeight="1" x14ac:dyDescent="0.25">
      <c r="A118" s="326"/>
      <c r="B118" s="327" t="s">
        <v>95</v>
      </c>
      <c r="C118" s="328">
        <v>17637</v>
      </c>
      <c r="D118" s="328">
        <v>39299</v>
      </c>
      <c r="E118" s="328">
        <v>13057</v>
      </c>
      <c r="F118" s="328">
        <v>52247</v>
      </c>
      <c r="G118" s="329">
        <v>122240</v>
      </c>
      <c r="H118" s="330"/>
    </row>
    <row r="119" spans="1:26" ht="114" customHeight="1" x14ac:dyDescent="0.2">
      <c r="B119" s="536" t="s">
        <v>179</v>
      </c>
      <c r="C119" s="536"/>
      <c r="D119" s="536"/>
      <c r="E119" s="536"/>
      <c r="F119" s="536"/>
      <c r="G119" s="536"/>
    </row>
    <row r="120" spans="1:26" ht="22.5" customHeight="1" x14ac:dyDescent="0.25">
      <c r="B120" s="238" t="s">
        <v>144</v>
      </c>
      <c r="C120" s="346"/>
      <c r="D120" s="346"/>
      <c r="E120" s="346"/>
      <c r="F120" s="346"/>
      <c r="G120" s="346"/>
    </row>
    <row r="121" spans="1:26" ht="21" customHeight="1" x14ac:dyDescent="0.25"/>
    <row r="122" spans="1:26" ht="10.5" customHeight="1" x14ac:dyDescent="0.25"/>
    <row r="123" spans="1:26" s="291" customFormat="1" ht="22.5" customHeight="1" x14ac:dyDescent="0.25">
      <c r="A123" s="287"/>
      <c r="B123" s="47" t="s">
        <v>206</v>
      </c>
      <c r="C123" s="192" t="str">
        <f>+C87</f>
        <v>FONDO PENSIONI LAVORATORI DIPENDENTI compresi ex Enti creditizi</v>
      </c>
      <c r="D123" s="48"/>
      <c r="E123" s="48"/>
      <c r="F123" s="48"/>
      <c r="G123" s="48"/>
      <c r="H123" s="290"/>
      <c r="J123" s="192" t="s">
        <v>202</v>
      </c>
    </row>
    <row r="124" spans="1:26" s="291" customFormat="1" ht="31.5" customHeight="1" x14ac:dyDescent="0.25">
      <c r="A124" s="293"/>
      <c r="B124" s="238"/>
      <c r="C124" s="533" t="str">
        <f>+C88</f>
        <v>(al netto delle contabilità separate)</v>
      </c>
      <c r="D124" s="533"/>
      <c r="E124" s="533"/>
      <c r="F124" s="533"/>
      <c r="G124" s="533"/>
      <c r="H124" s="290"/>
      <c r="J124" s="533" t="s">
        <v>203</v>
      </c>
      <c r="K124" s="533"/>
      <c r="L124" s="533"/>
      <c r="M124" s="533"/>
      <c r="N124" s="533"/>
      <c r="O124" s="533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</row>
    <row r="125" spans="1:26" s="291" customFormat="1" ht="66" customHeight="1" x14ac:dyDescent="0.2">
      <c r="A125" s="293"/>
      <c r="C125" s="534" t="s">
        <v>20</v>
      </c>
      <c r="D125" s="534"/>
      <c r="E125" s="534"/>
      <c r="F125" s="534"/>
      <c r="G125" s="534"/>
      <c r="H125" s="290"/>
      <c r="J125" s="532" t="s">
        <v>181</v>
      </c>
      <c r="K125" s="532"/>
      <c r="L125" s="532"/>
      <c r="M125" s="532"/>
      <c r="N125" s="532"/>
      <c r="O125" s="532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</row>
    <row r="126" spans="1:26" s="291" customFormat="1" ht="27.75" customHeight="1" x14ac:dyDescent="0.25">
      <c r="A126" s="290"/>
      <c r="B126" s="47"/>
      <c r="C126" s="296"/>
      <c r="D126" s="296"/>
      <c r="E126" s="296"/>
      <c r="F126" s="296"/>
      <c r="G126" s="296"/>
      <c r="H126" s="290"/>
    </row>
    <row r="127" spans="1:26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  <c r="K127" s="535" t="str">
        <f>+D146</f>
        <v>Decorrenti gennaio-giugno 2018</v>
      </c>
      <c r="L127" s="535"/>
      <c r="M127" s="535"/>
      <c r="N127" s="535"/>
    </row>
    <row r="128" spans="1:26" ht="8.25" customHeight="1" x14ac:dyDescent="0.25">
      <c r="B128" s="47"/>
      <c r="C128" s="289"/>
      <c r="D128" s="289"/>
      <c r="E128" s="289"/>
      <c r="F128" s="288"/>
      <c r="G128" s="48"/>
    </row>
    <row r="129" spans="1:14" ht="22.5" customHeight="1" x14ac:dyDescent="0.25">
      <c r="C129" s="48"/>
      <c r="D129" s="298"/>
      <c r="E129" s="48"/>
      <c r="F129" s="48"/>
      <c r="G129" s="48"/>
    </row>
    <row r="130" spans="1:14" ht="22.5" customHeight="1" x14ac:dyDescent="0.25">
      <c r="B130" s="302"/>
      <c r="C130" s="303"/>
      <c r="D130" s="304"/>
      <c r="E130" s="304"/>
      <c r="F130" s="304"/>
      <c r="G130" s="305"/>
      <c r="I130" s="297"/>
    </row>
    <row r="131" spans="1:14" ht="29.25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</row>
    <row r="132" spans="1:14" ht="22.5" customHeight="1" x14ac:dyDescent="0.25">
      <c r="B132" s="387"/>
      <c r="C132" s="314" t="s">
        <v>154</v>
      </c>
      <c r="D132" s="315"/>
      <c r="E132" s="315"/>
      <c r="F132" s="315"/>
      <c r="G132" s="316"/>
      <c r="I132" s="297"/>
    </row>
    <row r="133" spans="1:14" ht="22.5" customHeight="1" x14ac:dyDescent="0.25">
      <c r="B133" s="318"/>
      <c r="C133" s="231"/>
      <c r="D133" s="388"/>
      <c r="E133" s="231"/>
      <c r="F133" s="231"/>
      <c r="G133" s="319"/>
      <c r="I133" s="297"/>
    </row>
    <row r="134" spans="1:14" ht="22.5" customHeight="1" x14ac:dyDescent="0.25">
      <c r="B134" s="369"/>
      <c r="C134" s="320"/>
      <c r="D134" s="321" t="str">
        <f>+D99</f>
        <v>Decorrenti 2017</v>
      </c>
      <c r="E134" s="322"/>
      <c r="F134" s="231"/>
      <c r="G134" s="52"/>
      <c r="I134" s="297"/>
    </row>
    <row r="135" spans="1:14" ht="22.5" customHeight="1" x14ac:dyDescent="0.25">
      <c r="B135" s="323" t="s">
        <v>183</v>
      </c>
      <c r="C135" s="354">
        <v>29791</v>
      </c>
      <c r="D135" s="354">
        <v>64130</v>
      </c>
      <c r="E135" s="354">
        <v>21218</v>
      </c>
      <c r="F135" s="354">
        <v>22956</v>
      </c>
      <c r="G135" s="193">
        <v>138095</v>
      </c>
      <c r="I135" s="297"/>
    </row>
    <row r="136" spans="1:14" ht="22.5" customHeight="1" x14ac:dyDescent="0.25">
      <c r="B136" s="323" t="s">
        <v>184</v>
      </c>
      <c r="C136" s="354">
        <v>23864</v>
      </c>
      <c r="D136" s="354">
        <v>26715</v>
      </c>
      <c r="E136" s="354">
        <v>11828</v>
      </c>
      <c r="F136" s="354">
        <v>94291</v>
      </c>
      <c r="G136" s="193">
        <v>156698</v>
      </c>
      <c r="I136" s="297"/>
    </row>
    <row r="137" spans="1:14" s="408" customFormat="1" ht="22.5" customHeight="1" x14ac:dyDescent="0.25">
      <c r="A137" s="404"/>
      <c r="B137" s="405"/>
      <c r="C137" s="406"/>
      <c r="D137" s="406"/>
      <c r="E137" s="406"/>
      <c r="F137" s="406"/>
      <c r="G137" s="407"/>
      <c r="H137" s="404"/>
      <c r="I137" s="404"/>
    </row>
    <row r="138" spans="1:14" s="408" customFormat="1" ht="22.5" customHeight="1" x14ac:dyDescent="0.25">
      <c r="A138" s="404"/>
      <c r="B138" s="392" t="s">
        <v>95</v>
      </c>
      <c r="C138" s="393">
        <v>53655</v>
      </c>
      <c r="D138" s="394">
        <v>90845</v>
      </c>
      <c r="E138" s="394">
        <v>33046</v>
      </c>
      <c r="F138" s="394">
        <v>117247</v>
      </c>
      <c r="G138" s="393">
        <v>294793</v>
      </c>
      <c r="H138" s="404"/>
      <c r="I138" s="404"/>
    </row>
    <row r="139" spans="1:14" ht="28.5" customHeight="1" x14ac:dyDescent="0.25">
      <c r="B139" s="409"/>
      <c r="C139" s="109"/>
      <c r="D139" s="410"/>
      <c r="E139" s="410"/>
      <c r="F139" s="410"/>
      <c r="G139" s="109"/>
      <c r="I139" s="297"/>
    </row>
    <row r="140" spans="1:14" s="338" customFormat="1" ht="28.5" customHeight="1" x14ac:dyDescent="0.2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</row>
    <row r="141" spans="1:14" ht="28.5" customHeight="1" x14ac:dyDescent="0.25">
      <c r="B141" s="323" t="s">
        <v>183</v>
      </c>
      <c r="C141" s="354">
        <v>14763</v>
      </c>
      <c r="D141" s="354">
        <v>31889</v>
      </c>
      <c r="E141" s="354">
        <v>11022</v>
      </c>
      <c r="F141" s="354">
        <v>12355</v>
      </c>
      <c r="G141" s="193">
        <v>70029</v>
      </c>
      <c r="I141" s="297"/>
      <c r="K141" s="535" t="str">
        <f>MID(D140,9,45)</f>
        <v>Decorrenti gennaio-giugno 2017</v>
      </c>
      <c r="L141" s="535"/>
      <c r="M141" s="535"/>
      <c r="N141" s="535"/>
    </row>
    <row r="142" spans="1:14" ht="28.5" customHeight="1" x14ac:dyDescent="0.25">
      <c r="B142" s="323" t="s">
        <v>184</v>
      </c>
      <c r="C142" s="354">
        <v>15179</v>
      </c>
      <c r="D142" s="354">
        <v>13592</v>
      </c>
      <c r="E142" s="354">
        <v>6118</v>
      </c>
      <c r="F142" s="354">
        <v>51467</v>
      </c>
      <c r="G142" s="193">
        <v>86356</v>
      </c>
      <c r="I142" s="297"/>
    </row>
    <row r="143" spans="1:14" s="408" customFormat="1" ht="28.5" customHeight="1" x14ac:dyDescent="0.25">
      <c r="A143" s="404"/>
      <c r="B143" s="405"/>
      <c r="C143" s="406"/>
      <c r="D143" s="406"/>
      <c r="E143" s="406"/>
      <c r="F143" s="406"/>
      <c r="G143" s="407"/>
      <c r="H143" s="404"/>
      <c r="I143" s="404"/>
      <c r="K143" s="291"/>
    </row>
    <row r="144" spans="1:14" s="408" customFormat="1" ht="28.5" customHeight="1" x14ac:dyDescent="0.25">
      <c r="A144" s="404"/>
      <c r="B144" s="392" t="s">
        <v>95</v>
      </c>
      <c r="C144" s="393">
        <v>29942</v>
      </c>
      <c r="D144" s="394">
        <v>45481</v>
      </c>
      <c r="E144" s="394">
        <v>17140</v>
      </c>
      <c r="F144" s="394">
        <v>63822</v>
      </c>
      <c r="G144" s="393">
        <v>156385</v>
      </c>
      <c r="H144" s="404"/>
      <c r="I144" s="404"/>
      <c r="K144" s="300"/>
    </row>
    <row r="145" spans="1:26" ht="28.5" customHeight="1" x14ac:dyDescent="0.25">
      <c r="I145" s="297"/>
    </row>
    <row r="146" spans="1:26" ht="22.5" customHeight="1" x14ac:dyDescent="0.25">
      <c r="B146" s="369"/>
      <c r="C146" s="320"/>
      <c r="D146" s="321" t="str">
        <f>+D113</f>
        <v>Decorrenti gennaio-giugno 2018</v>
      </c>
      <c r="E146" s="322"/>
      <c r="F146" s="231"/>
      <c r="G146" s="52"/>
      <c r="I146" s="297"/>
    </row>
    <row r="147" spans="1:26" ht="22.5" customHeight="1" x14ac:dyDescent="0.25">
      <c r="B147" s="323" t="s">
        <v>183</v>
      </c>
      <c r="C147" s="354">
        <v>13135</v>
      </c>
      <c r="D147" s="354">
        <v>27223</v>
      </c>
      <c r="E147" s="354">
        <v>8328</v>
      </c>
      <c r="F147" s="354">
        <v>9810</v>
      </c>
      <c r="G147" s="193">
        <v>58496</v>
      </c>
      <c r="I147" s="297"/>
    </row>
    <row r="148" spans="1:26" ht="22.5" customHeight="1" x14ac:dyDescent="0.25">
      <c r="B148" s="323" t="s">
        <v>184</v>
      </c>
      <c r="C148" s="354">
        <v>4502</v>
      </c>
      <c r="D148" s="354">
        <v>12076</v>
      </c>
      <c r="E148" s="354">
        <v>4729</v>
      </c>
      <c r="F148" s="354">
        <v>42437</v>
      </c>
      <c r="G148" s="193">
        <v>63744</v>
      </c>
      <c r="I148" s="297"/>
    </row>
    <row r="149" spans="1:26" s="408" customFormat="1" ht="22.5" customHeight="1" x14ac:dyDescent="0.25">
      <c r="A149" s="404"/>
      <c r="B149" s="405"/>
      <c r="C149" s="406"/>
      <c r="D149" s="406"/>
      <c r="E149" s="406"/>
      <c r="F149" s="406"/>
      <c r="G149" s="407"/>
      <c r="H149" s="404"/>
      <c r="I149" s="404"/>
      <c r="K149" s="300"/>
    </row>
    <row r="150" spans="1:26" s="408" customFormat="1" ht="22.5" customHeight="1" x14ac:dyDescent="0.25">
      <c r="A150" s="404"/>
      <c r="B150" s="415" t="s">
        <v>95</v>
      </c>
      <c r="C150" s="416">
        <v>17637</v>
      </c>
      <c r="D150" s="417">
        <v>39299</v>
      </c>
      <c r="E150" s="417">
        <v>13057</v>
      </c>
      <c r="F150" s="417">
        <v>52247</v>
      </c>
      <c r="G150" s="416">
        <v>122240</v>
      </c>
      <c r="H150" s="404"/>
      <c r="I150" s="404"/>
      <c r="K150" s="300"/>
    </row>
    <row r="151" spans="1:26" ht="15" customHeight="1" x14ac:dyDescent="0.25">
      <c r="I151" s="297"/>
    </row>
    <row r="152" spans="1:26" s="381" customFormat="1" ht="12" customHeight="1" x14ac:dyDescent="0.25">
      <c r="A152" s="379"/>
      <c r="B152" s="456"/>
      <c r="C152" s="42"/>
      <c r="D152" s="42"/>
      <c r="E152" s="42"/>
      <c r="F152" s="42"/>
      <c r="G152" s="42"/>
      <c r="H152" s="380"/>
      <c r="K152" s="300"/>
    </row>
    <row r="153" spans="1:26" ht="12" customHeight="1" x14ac:dyDescent="0.25">
      <c r="B153" s="369"/>
      <c r="C153" s="346"/>
      <c r="D153" s="346"/>
      <c r="E153" s="346"/>
      <c r="F153" s="346"/>
      <c r="G153" s="346"/>
      <c r="K153" s="408"/>
    </row>
    <row r="154" spans="1:26" ht="19.5" customHeight="1" x14ac:dyDescent="0.25">
      <c r="B154" s="238" t="s">
        <v>144</v>
      </c>
    </row>
    <row r="156" spans="1:26" s="291" customFormat="1" ht="36" customHeight="1" x14ac:dyDescent="0.25">
      <c r="A156" s="287"/>
      <c r="B156" s="47" t="s">
        <v>207</v>
      </c>
      <c r="C156" s="53" t="str">
        <f>+C123</f>
        <v>FONDO PENSIONI LAVORATORI DIPENDENTI compresi ex Enti creditizi</v>
      </c>
      <c r="D156" s="53"/>
      <c r="E156" s="53"/>
      <c r="F156" s="53"/>
      <c r="G156" s="53"/>
      <c r="H156" s="290"/>
    </row>
    <row r="157" spans="1:26" s="291" customFormat="1" ht="21" customHeight="1" x14ac:dyDescent="0.25">
      <c r="A157" s="293"/>
      <c r="B157" s="238"/>
      <c r="C157" s="533" t="str">
        <f>+C124</f>
        <v>(al netto delle contabilità separate)</v>
      </c>
      <c r="D157" s="533"/>
      <c r="E157" s="533"/>
      <c r="F157" s="533"/>
      <c r="G157" s="533"/>
      <c r="H157" s="290"/>
    </row>
    <row r="158" spans="1:26" s="291" customFormat="1" ht="46.5" customHeight="1" x14ac:dyDescent="0.25">
      <c r="A158" s="293"/>
      <c r="C158" s="534" t="s">
        <v>22</v>
      </c>
      <c r="D158" s="534"/>
      <c r="E158" s="534"/>
      <c r="F158" s="534"/>
      <c r="G158" s="534"/>
      <c r="H158" s="290"/>
      <c r="J158" s="192" t="s">
        <v>202</v>
      </c>
    </row>
    <row r="159" spans="1:26" s="291" customFormat="1" ht="19.5" x14ac:dyDescent="0.25">
      <c r="A159" s="290"/>
      <c r="B159" s="47"/>
      <c r="C159" s="296"/>
      <c r="D159" s="296"/>
      <c r="E159" s="296"/>
      <c r="F159" s="296"/>
      <c r="G159" s="296"/>
      <c r="H159" s="290"/>
      <c r="J159" s="533" t="s">
        <v>203</v>
      </c>
      <c r="K159" s="533"/>
      <c r="L159" s="533"/>
      <c r="M159" s="533"/>
      <c r="N159" s="533"/>
      <c r="O159" s="533"/>
    </row>
    <row r="160" spans="1:26" s="291" customFormat="1" ht="1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401"/>
    </row>
    <row r="161" spans="1:26" ht="12.75" customHeight="1" x14ac:dyDescent="0.25">
      <c r="B161" s="47"/>
      <c r="C161" s="289"/>
      <c r="D161" s="289"/>
      <c r="E161" s="289"/>
      <c r="F161" s="289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401"/>
    </row>
    <row r="162" spans="1:26" ht="18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401"/>
    </row>
    <row r="163" spans="1:26" x14ac:dyDescent="0.25">
      <c r="B163" s="302"/>
      <c r="C163" s="303"/>
      <c r="D163" s="304"/>
      <c r="E163" s="304"/>
      <c r="F163" s="304"/>
      <c r="G163" s="305"/>
    </row>
    <row r="164" spans="1:26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</row>
    <row r="165" spans="1:26" x14ac:dyDescent="0.25">
      <c r="B165" s="419" t="s">
        <v>153</v>
      </c>
      <c r="C165" s="314" t="s">
        <v>154</v>
      </c>
      <c r="D165" s="315"/>
      <c r="E165" s="315"/>
      <c r="F165" s="315"/>
      <c r="G165" s="316"/>
    </row>
    <row r="166" spans="1:26" ht="3.75" customHeight="1" x14ac:dyDescent="0.25">
      <c r="B166" s="318"/>
      <c r="C166" s="231"/>
      <c r="D166" s="388"/>
      <c r="E166" s="231"/>
      <c r="F166" s="231"/>
      <c r="G166" s="319"/>
    </row>
    <row r="167" spans="1:26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</row>
    <row r="168" spans="1:26" ht="24" customHeight="1" x14ac:dyDescent="0.25">
      <c r="B168" s="37" t="s">
        <v>188</v>
      </c>
      <c r="C168" s="354">
        <v>12286</v>
      </c>
      <c r="D168" s="354">
        <v>37704</v>
      </c>
      <c r="E168" s="354">
        <v>6879</v>
      </c>
      <c r="F168" s="354">
        <v>36038</v>
      </c>
      <c r="G168" s="325">
        <v>92907</v>
      </c>
    </row>
    <row r="169" spans="1:26" ht="24" customHeight="1" x14ac:dyDescent="0.25">
      <c r="B169" s="37" t="s">
        <v>189</v>
      </c>
      <c r="C169" s="354">
        <v>8359</v>
      </c>
      <c r="D169" s="354">
        <v>23933</v>
      </c>
      <c r="E169" s="354">
        <v>5479</v>
      </c>
      <c r="F169" s="354">
        <v>20916</v>
      </c>
      <c r="G169" s="193">
        <v>58687</v>
      </c>
    </row>
    <row r="170" spans="1:26" ht="24" customHeight="1" x14ac:dyDescent="0.25">
      <c r="B170" s="37" t="s">
        <v>190</v>
      </c>
      <c r="C170" s="354">
        <v>10748</v>
      </c>
      <c r="D170" s="354">
        <v>15616</v>
      </c>
      <c r="E170" s="354">
        <v>6259</v>
      </c>
      <c r="F170" s="354">
        <v>21739</v>
      </c>
      <c r="G170" s="193">
        <v>54362</v>
      </c>
    </row>
    <row r="171" spans="1:26" ht="24" customHeight="1" x14ac:dyDescent="0.25">
      <c r="B171" s="37" t="s">
        <v>191</v>
      </c>
      <c r="C171" s="354">
        <v>22262</v>
      </c>
      <c r="D171" s="354">
        <v>13592</v>
      </c>
      <c r="E171" s="354">
        <v>14429</v>
      </c>
      <c r="F171" s="354">
        <v>38554</v>
      </c>
      <c r="G171" s="193">
        <v>88837</v>
      </c>
    </row>
    <row r="172" spans="1:26" ht="24" customHeight="1" x14ac:dyDescent="0.25">
      <c r="B172" s="215"/>
      <c r="C172" s="354"/>
      <c r="D172" s="354"/>
      <c r="E172" s="354"/>
      <c r="F172" s="354"/>
      <c r="G172" s="371"/>
    </row>
    <row r="173" spans="1:26" s="331" customFormat="1" ht="30" customHeight="1" x14ac:dyDescent="0.25">
      <c r="A173" s="326"/>
      <c r="B173" s="327" t="s">
        <v>95</v>
      </c>
      <c r="C173" s="328">
        <v>53655</v>
      </c>
      <c r="D173" s="328">
        <v>90845</v>
      </c>
      <c r="E173" s="328">
        <v>33046</v>
      </c>
      <c r="F173" s="328">
        <v>117247</v>
      </c>
      <c r="G173" s="329">
        <v>294793</v>
      </c>
      <c r="H173" s="330"/>
    </row>
    <row r="174" spans="1:26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</row>
    <row r="175" spans="1:26" ht="30" customHeight="1" x14ac:dyDescent="0.25">
      <c r="B175" s="420" t="s">
        <v>188</v>
      </c>
      <c r="C175" s="345">
        <v>7192</v>
      </c>
      <c r="D175" s="345">
        <v>18358</v>
      </c>
      <c r="E175" s="345">
        <v>3436</v>
      </c>
      <c r="F175" s="345">
        <v>19548</v>
      </c>
      <c r="G175" s="120">
        <v>48534</v>
      </c>
    </row>
    <row r="176" spans="1:26" ht="30" customHeight="1" x14ac:dyDescent="0.25">
      <c r="B176" s="420" t="s">
        <v>189</v>
      </c>
      <c r="C176" s="345">
        <v>4926</v>
      </c>
      <c r="D176" s="345">
        <v>11655</v>
      </c>
      <c r="E176" s="345">
        <v>2782</v>
      </c>
      <c r="F176" s="345">
        <v>11341</v>
      </c>
      <c r="G176" s="346">
        <v>30704</v>
      </c>
    </row>
    <row r="177" spans="1:8" ht="30" customHeight="1" x14ac:dyDescent="0.25">
      <c r="B177" s="420" t="s">
        <v>190</v>
      </c>
      <c r="C177" s="345">
        <v>6015</v>
      </c>
      <c r="D177" s="345">
        <v>8033</v>
      </c>
      <c r="E177" s="345">
        <v>3221</v>
      </c>
      <c r="F177" s="345">
        <v>11944</v>
      </c>
      <c r="G177" s="346">
        <v>29213</v>
      </c>
    </row>
    <row r="178" spans="1:8" ht="30" customHeight="1" x14ac:dyDescent="0.25">
      <c r="B178" s="420" t="s">
        <v>191</v>
      </c>
      <c r="C178" s="345">
        <v>11809</v>
      </c>
      <c r="D178" s="345">
        <v>7435</v>
      </c>
      <c r="E178" s="345">
        <v>7701</v>
      </c>
      <c r="F178" s="345">
        <v>20989</v>
      </c>
      <c r="G178" s="346">
        <v>47934</v>
      </c>
    </row>
    <row r="179" spans="1:8" ht="30" customHeight="1" x14ac:dyDescent="0.25">
      <c r="B179" s="215"/>
      <c r="C179" s="345"/>
      <c r="D179" s="345"/>
      <c r="E179" s="345"/>
      <c r="F179" s="345"/>
      <c r="G179" s="377"/>
    </row>
    <row r="180" spans="1:8" s="331" customFormat="1" ht="30" customHeight="1" x14ac:dyDescent="0.25">
      <c r="A180" s="326"/>
      <c r="B180" s="327" t="s">
        <v>95</v>
      </c>
      <c r="C180" s="348">
        <v>29942</v>
      </c>
      <c r="D180" s="348">
        <v>45481</v>
      </c>
      <c r="E180" s="348">
        <v>17140</v>
      </c>
      <c r="F180" s="348">
        <v>63822</v>
      </c>
      <c r="G180" s="349">
        <v>156385</v>
      </c>
      <c r="H180" s="330"/>
    </row>
    <row r="181" spans="1:8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</row>
    <row r="182" spans="1:8" ht="24" customHeight="1" x14ac:dyDescent="0.25">
      <c r="B182" s="37" t="s">
        <v>188</v>
      </c>
      <c r="C182" s="354">
        <v>3560</v>
      </c>
      <c r="D182" s="354">
        <v>16321</v>
      </c>
      <c r="E182" s="354">
        <v>3052</v>
      </c>
      <c r="F182" s="354">
        <v>16342</v>
      </c>
      <c r="G182" s="325">
        <v>39275</v>
      </c>
    </row>
    <row r="183" spans="1:8" ht="24" customHeight="1" x14ac:dyDescent="0.25">
      <c r="B183" s="37" t="s">
        <v>189</v>
      </c>
      <c r="C183" s="354">
        <v>2358</v>
      </c>
      <c r="D183" s="354">
        <v>10660</v>
      </c>
      <c r="E183" s="354">
        <v>2089</v>
      </c>
      <c r="F183" s="354">
        <v>9353</v>
      </c>
      <c r="G183" s="193">
        <v>24460</v>
      </c>
    </row>
    <row r="184" spans="1:8" ht="24" customHeight="1" x14ac:dyDescent="0.25">
      <c r="B184" s="37" t="s">
        <v>190</v>
      </c>
      <c r="C184" s="354">
        <v>3490</v>
      </c>
      <c r="D184" s="354">
        <v>6740</v>
      </c>
      <c r="E184" s="354">
        <v>2446</v>
      </c>
      <c r="F184" s="354">
        <v>9408</v>
      </c>
      <c r="G184" s="193">
        <v>22084</v>
      </c>
    </row>
    <row r="185" spans="1:8" ht="24" customHeight="1" x14ac:dyDescent="0.25">
      <c r="B185" s="37" t="s">
        <v>191</v>
      </c>
      <c r="C185" s="354">
        <v>8229</v>
      </c>
      <c r="D185" s="354">
        <v>5578</v>
      </c>
      <c r="E185" s="354">
        <v>5470</v>
      </c>
      <c r="F185" s="354">
        <v>17144</v>
      </c>
      <c r="G185" s="193">
        <v>36421</v>
      </c>
    </row>
    <row r="186" spans="1:8" ht="24" customHeight="1" x14ac:dyDescent="0.25">
      <c r="B186" s="215"/>
      <c r="C186" s="354"/>
      <c r="D186" s="354"/>
      <c r="E186" s="354"/>
      <c r="F186" s="354"/>
      <c r="G186" s="371"/>
    </row>
    <row r="187" spans="1:8" s="331" customFormat="1" ht="24" customHeight="1" x14ac:dyDescent="0.25">
      <c r="A187" s="326"/>
      <c r="B187" s="327" t="s">
        <v>95</v>
      </c>
      <c r="C187" s="328">
        <v>17637</v>
      </c>
      <c r="D187" s="328">
        <v>39299</v>
      </c>
      <c r="E187" s="328">
        <v>13057</v>
      </c>
      <c r="F187" s="328">
        <v>52247</v>
      </c>
      <c r="G187" s="329">
        <v>122240</v>
      </c>
      <c r="H187" s="330"/>
    </row>
    <row r="188" spans="1:8" ht="16.5" customHeight="1" x14ac:dyDescent="0.25">
      <c r="B188" s="302"/>
      <c r="C188" s="378"/>
      <c r="D188" s="378"/>
      <c r="E188" s="378"/>
      <c r="F188" s="378"/>
      <c r="G188" s="378"/>
    </row>
    <row r="189" spans="1:8" s="381" customFormat="1" ht="24" customHeight="1" x14ac:dyDescent="0.2">
      <c r="A189" s="379"/>
      <c r="B189" s="291" t="s">
        <v>192</v>
      </c>
      <c r="C189" s="291"/>
      <c r="D189" s="291"/>
      <c r="E189" s="291"/>
      <c r="F189" s="291"/>
      <c r="G189" s="291"/>
      <c r="H189" s="380"/>
    </row>
    <row r="190" spans="1:8" ht="16.5" customHeight="1" x14ac:dyDescent="0.2">
      <c r="B190" s="291" t="s">
        <v>193</v>
      </c>
      <c r="C190" s="291"/>
      <c r="D190" s="291"/>
      <c r="E190" s="291"/>
      <c r="F190" s="291"/>
      <c r="G190" s="291"/>
    </row>
    <row r="191" spans="1:8" ht="16.5" customHeight="1" x14ac:dyDescent="0.2">
      <c r="B191" s="291" t="s">
        <v>194</v>
      </c>
      <c r="C191" s="291"/>
      <c r="D191" s="291"/>
      <c r="E191" s="291"/>
      <c r="F191" s="291"/>
      <c r="G191" s="291"/>
    </row>
    <row r="192" spans="1:8" ht="19.5" customHeight="1" x14ac:dyDescent="0.2">
      <c r="B192" s="291" t="s">
        <v>195</v>
      </c>
      <c r="C192" s="291"/>
      <c r="D192" s="291"/>
      <c r="E192" s="291"/>
      <c r="F192" s="291"/>
      <c r="G192" s="291"/>
    </row>
    <row r="193" spans="1:15" ht="19.5" customHeight="1" x14ac:dyDescent="0.25">
      <c r="B193" s="291" t="s">
        <v>144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291" customFormat="1" ht="36" customHeight="1" x14ac:dyDescent="0.25">
      <c r="A198" s="287"/>
      <c r="B198" s="47" t="s">
        <v>208</v>
      </c>
      <c r="C198" s="192" t="str">
        <f>+C156</f>
        <v>FONDO PENSIONI LAVORATORI DIPENDENTI compresi ex Enti creditizi</v>
      </c>
      <c r="D198" s="48"/>
      <c r="E198" s="48"/>
      <c r="F198" s="48"/>
      <c r="G198" s="48"/>
      <c r="H198" s="290"/>
    </row>
    <row r="199" spans="1:15" ht="28.5" customHeight="1" x14ac:dyDescent="0.25">
      <c r="C199" s="533" t="str">
        <f>+C157</f>
        <v>(al netto delle contabilità separate)</v>
      </c>
      <c r="D199" s="533"/>
      <c r="E199" s="533"/>
      <c r="F199" s="533"/>
      <c r="G199" s="533"/>
      <c r="J199" s="192" t="s">
        <v>202</v>
      </c>
    </row>
    <row r="200" spans="1:15" ht="55.5" customHeight="1" x14ac:dyDescent="0.25">
      <c r="C200" s="534" t="s">
        <v>24</v>
      </c>
      <c r="D200" s="534"/>
      <c r="E200" s="534"/>
      <c r="F200" s="534"/>
      <c r="G200" s="534"/>
      <c r="J200" s="533" t="s">
        <v>203</v>
      </c>
      <c r="K200" s="533"/>
      <c r="L200" s="533"/>
      <c r="M200" s="533"/>
      <c r="N200" s="533"/>
      <c r="O200" s="533"/>
    </row>
    <row r="201" spans="1:15" ht="10.15" customHeight="1" x14ac:dyDescent="0.25">
      <c r="B201" s="47"/>
      <c r="C201" s="383"/>
      <c r="D201" s="384"/>
      <c r="E201" s="48"/>
      <c r="F201" s="48"/>
      <c r="G201" s="48"/>
    </row>
    <row r="202" spans="1:15" ht="19.5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J202" s="541" t="s">
        <v>197</v>
      </c>
      <c r="K202" s="541"/>
      <c r="L202" s="541"/>
      <c r="M202" s="541"/>
      <c r="N202" s="541"/>
      <c r="O202" s="541"/>
    </row>
    <row r="203" spans="1:15" x14ac:dyDescent="0.25">
      <c r="B203" s="47"/>
      <c r="C203" s="530" t="s">
        <v>198</v>
      </c>
      <c r="D203" s="530"/>
      <c r="E203" s="530"/>
      <c r="F203" s="530"/>
      <c r="G203" s="530"/>
    </row>
    <row r="204" spans="1:15" x14ac:dyDescent="0.25">
      <c r="C204" s="48"/>
      <c r="D204" s="298"/>
      <c r="E204" s="48"/>
      <c r="F204" s="48"/>
      <c r="G204" s="48"/>
    </row>
    <row r="205" spans="1:15" x14ac:dyDescent="0.25">
      <c r="B205" s="302"/>
      <c r="C205" s="303"/>
      <c r="D205" s="304"/>
      <c r="E205" s="304"/>
      <c r="F205" s="304"/>
      <c r="G205" s="305"/>
    </row>
    <row r="206" spans="1:15" ht="28.5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</row>
    <row r="207" spans="1:15" x14ac:dyDescent="0.25">
      <c r="B207" s="387"/>
      <c r="C207" s="314" t="s">
        <v>154</v>
      </c>
      <c r="D207" s="315"/>
      <c r="E207" s="315"/>
      <c r="F207" s="315"/>
      <c r="G207" s="316"/>
    </row>
    <row r="208" spans="1:15" ht="22.5" customHeight="1" x14ac:dyDescent="0.25">
      <c r="B208" s="318"/>
      <c r="C208" s="231"/>
      <c r="D208" s="388"/>
      <c r="E208" s="231"/>
      <c r="F208" s="231"/>
      <c r="G208" s="319"/>
    </row>
    <row r="209" spans="2:7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</row>
    <row r="210" spans="2:7" s="300" customFormat="1" ht="22.5" customHeight="1" x14ac:dyDescent="0.25">
      <c r="B210" s="323" t="s">
        <v>183</v>
      </c>
      <c r="C210" s="423">
        <v>66.680000000000007</v>
      </c>
      <c r="D210" s="423">
        <v>61.03</v>
      </c>
      <c r="E210" s="423">
        <v>53.85</v>
      </c>
      <c r="F210" s="423">
        <v>76.22</v>
      </c>
      <c r="G210" s="424">
        <v>63.67</v>
      </c>
    </row>
    <row r="211" spans="2:7" s="300" customFormat="1" ht="22.5" customHeight="1" x14ac:dyDescent="0.25">
      <c r="B211" s="323" t="s">
        <v>184</v>
      </c>
      <c r="C211" s="423">
        <v>64.84</v>
      </c>
      <c r="D211" s="423">
        <v>59.86</v>
      </c>
      <c r="E211" s="423">
        <v>51.99</v>
      </c>
      <c r="F211" s="423">
        <v>74.47</v>
      </c>
      <c r="G211" s="424">
        <v>68.819999999999993</v>
      </c>
    </row>
    <row r="212" spans="2:7" s="300" customFormat="1" ht="22.5" customHeight="1" x14ac:dyDescent="0.25">
      <c r="B212" s="405"/>
      <c r="C212" s="425"/>
      <c r="D212" s="425"/>
      <c r="E212" s="425"/>
      <c r="F212" s="425"/>
      <c r="G212" s="426"/>
    </row>
    <row r="213" spans="2:7" s="300" customFormat="1" ht="22.5" customHeight="1" x14ac:dyDescent="0.25">
      <c r="B213" s="392" t="s">
        <v>95</v>
      </c>
      <c r="C213" s="427">
        <v>65.86</v>
      </c>
      <c r="D213" s="428">
        <v>60.69</v>
      </c>
      <c r="E213" s="428">
        <v>53.18</v>
      </c>
      <c r="F213" s="428">
        <v>74.819999999999993</v>
      </c>
      <c r="G213" s="427">
        <v>66.41</v>
      </c>
    </row>
    <row r="214" spans="2:7" s="300" customFormat="1" ht="28.5" customHeight="1" x14ac:dyDescent="0.25">
      <c r="B214" s="409"/>
      <c r="C214" s="429"/>
      <c r="D214" s="430"/>
      <c r="E214" s="430"/>
      <c r="F214" s="430"/>
      <c r="G214" s="429"/>
    </row>
    <row r="215" spans="2:7" s="300" customFormat="1" ht="28.5" customHeight="1" x14ac:dyDescent="0.2">
      <c r="B215" s="411"/>
      <c r="C215" s="431"/>
      <c r="D215" s="432" t="str">
        <f>+D140</f>
        <v>di cui: Decorrenti gennaio-giugno 2017</v>
      </c>
      <c r="E215" s="433"/>
      <c r="F215" s="433"/>
      <c r="G215" s="431"/>
    </row>
    <row r="216" spans="2:7" s="300" customFormat="1" ht="28.5" customHeight="1" x14ac:dyDescent="0.25">
      <c r="B216" s="323" t="s">
        <v>183</v>
      </c>
      <c r="C216" s="423">
        <v>66.790000000000006</v>
      </c>
      <c r="D216" s="423">
        <v>61.26</v>
      </c>
      <c r="E216" s="423">
        <v>53.78</v>
      </c>
      <c r="F216" s="423">
        <v>76.45</v>
      </c>
      <c r="G216" s="424">
        <v>63.93</v>
      </c>
    </row>
    <row r="217" spans="2:7" s="300" customFormat="1" ht="28.5" customHeight="1" x14ac:dyDescent="0.25">
      <c r="B217" s="323" t="s">
        <v>184</v>
      </c>
      <c r="C217" s="423">
        <v>64.66</v>
      </c>
      <c r="D217" s="423">
        <v>59.86</v>
      </c>
      <c r="E217" s="423">
        <v>51.99</v>
      </c>
      <c r="F217" s="423">
        <v>74.650000000000006</v>
      </c>
      <c r="G217" s="424">
        <v>68.959999999999994</v>
      </c>
    </row>
    <row r="218" spans="2:7" s="300" customFormat="1" ht="28.5" customHeight="1" x14ac:dyDescent="0.25">
      <c r="B218" s="405"/>
      <c r="C218" s="425"/>
      <c r="D218" s="425"/>
      <c r="E218" s="425"/>
      <c r="F218" s="425"/>
      <c r="G218" s="426"/>
    </row>
    <row r="219" spans="2:7" s="300" customFormat="1" ht="28.5" customHeight="1" x14ac:dyDescent="0.25">
      <c r="B219" s="392" t="s">
        <v>95</v>
      </c>
      <c r="C219" s="427">
        <v>65.709999999999994</v>
      </c>
      <c r="D219" s="428">
        <v>60.85</v>
      </c>
      <c r="E219" s="428">
        <v>53.14</v>
      </c>
      <c r="F219" s="428">
        <v>75</v>
      </c>
      <c r="G219" s="427">
        <v>66.709999999999994</v>
      </c>
    </row>
    <row r="220" spans="2:7" s="300" customFormat="1" ht="28.5" customHeight="1" x14ac:dyDescent="0.25">
      <c r="B220" s="238"/>
      <c r="C220" s="434"/>
      <c r="D220" s="434"/>
      <c r="E220" s="434"/>
      <c r="F220" s="434"/>
      <c r="G220" s="434"/>
    </row>
    <row r="221" spans="2:7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</row>
    <row r="222" spans="2:7" s="300" customFormat="1" ht="22.5" customHeight="1" x14ac:dyDescent="0.25">
      <c r="B222" s="323" t="s">
        <v>183</v>
      </c>
      <c r="C222" s="423">
        <v>66.59</v>
      </c>
      <c r="D222" s="423">
        <v>60.96</v>
      </c>
      <c r="E222" s="423">
        <v>53.99</v>
      </c>
      <c r="F222" s="423">
        <v>77.25</v>
      </c>
      <c r="G222" s="424">
        <v>63.96</v>
      </c>
    </row>
    <row r="223" spans="2:7" s="300" customFormat="1" ht="22.5" customHeight="1" x14ac:dyDescent="0.25">
      <c r="B223" s="323" t="s">
        <v>184</v>
      </c>
      <c r="C223" s="423">
        <v>65.88</v>
      </c>
      <c r="D223" s="423">
        <v>60.12</v>
      </c>
      <c r="E223" s="423">
        <v>52.01</v>
      </c>
      <c r="F223" s="423">
        <v>74.849999999999994</v>
      </c>
      <c r="G223" s="424">
        <v>69.73</v>
      </c>
    </row>
    <row r="224" spans="2:7" s="300" customFormat="1" ht="22.5" customHeight="1" x14ac:dyDescent="0.25">
      <c r="B224" s="405"/>
      <c r="C224" s="425"/>
      <c r="D224" s="425"/>
      <c r="E224" s="425"/>
      <c r="F224" s="425"/>
      <c r="G224" s="426"/>
    </row>
    <row r="225" spans="2:7" s="300" customFormat="1" ht="22.5" customHeight="1" x14ac:dyDescent="0.25">
      <c r="B225" s="415" t="s">
        <v>95</v>
      </c>
      <c r="C225" s="438">
        <v>66.41</v>
      </c>
      <c r="D225" s="439">
        <v>60.7</v>
      </c>
      <c r="E225" s="439">
        <v>53.27</v>
      </c>
      <c r="F225" s="439">
        <v>75.3</v>
      </c>
      <c r="G225" s="438">
        <v>66.97</v>
      </c>
    </row>
    <row r="226" spans="2:7" s="300" customFormat="1" x14ac:dyDescent="0.25">
      <c r="B226" s="238"/>
      <c r="C226" s="238"/>
      <c r="D226" s="238"/>
      <c r="E226" s="238"/>
      <c r="F226" s="238"/>
      <c r="G226" s="238"/>
    </row>
    <row r="227" spans="2:7" s="300" customFormat="1" x14ac:dyDescent="0.25">
      <c r="B227" s="238" t="s">
        <v>144</v>
      </c>
      <c r="C227" s="238"/>
      <c r="D227" s="238"/>
      <c r="E227" s="238"/>
      <c r="F227" s="238"/>
      <c r="G227" s="238"/>
    </row>
    <row r="228" spans="2:7" s="300" customFormat="1" x14ac:dyDescent="0.25">
      <c r="B228" s="238"/>
      <c r="C228" s="238"/>
      <c r="D228" s="238"/>
      <c r="E228" s="238"/>
      <c r="F228" s="238"/>
      <c r="G228" s="238"/>
    </row>
    <row r="229" spans="2:7" s="300" customFormat="1" hidden="1" x14ac:dyDescent="0.25">
      <c r="B229" s="238"/>
      <c r="C229" s="238"/>
      <c r="D229" s="238"/>
      <c r="E229" s="238"/>
      <c r="F229" s="238"/>
      <c r="G229" s="238"/>
    </row>
    <row r="230" spans="2:7" s="300" customFormat="1" hidden="1" x14ac:dyDescent="0.25">
      <c r="B230" s="238"/>
      <c r="C230" s="238"/>
      <c r="D230" s="238"/>
      <c r="E230" s="238"/>
      <c r="F230" s="238"/>
      <c r="G230" s="238"/>
    </row>
    <row r="231" spans="2:7" s="300" customFormat="1" hidden="1" x14ac:dyDescent="0.25">
      <c r="B231" s="238"/>
      <c r="C231" s="238"/>
      <c r="D231" s="238"/>
      <c r="E231" s="238"/>
      <c r="F231" s="238"/>
      <c r="G231" s="238"/>
    </row>
    <row r="232" spans="2:7" s="300" customFormat="1" hidden="1" x14ac:dyDescent="0.25">
      <c r="B232" s="238"/>
      <c r="C232" s="238"/>
      <c r="D232" s="238"/>
      <c r="E232" s="238"/>
      <c r="F232" s="238"/>
      <c r="G232" s="238"/>
    </row>
    <row r="233" spans="2:7" s="300" customFormat="1" hidden="1" x14ac:dyDescent="0.25">
      <c r="B233" s="238"/>
      <c r="C233" s="238"/>
      <c r="D233" s="238"/>
      <c r="E233" s="238"/>
      <c r="F233" s="238"/>
      <c r="G233" s="238"/>
    </row>
    <row r="234" spans="2:7" s="300" customFormat="1" hidden="1" x14ac:dyDescent="0.25">
      <c r="B234" s="238"/>
      <c r="C234" s="238"/>
      <c r="D234" s="238"/>
      <c r="E234" s="238"/>
      <c r="F234" s="238"/>
      <c r="G234" s="238"/>
    </row>
    <row r="235" spans="2:7" s="300" customFormat="1" hidden="1" x14ac:dyDescent="0.25">
      <c r="B235" s="238"/>
      <c r="C235" s="238"/>
      <c r="D235" s="238"/>
      <c r="E235" s="238"/>
      <c r="F235" s="238"/>
      <c r="G235" s="238"/>
    </row>
    <row r="236" spans="2:7" s="300" customFormat="1" hidden="1" x14ac:dyDescent="0.25">
      <c r="B236" s="238"/>
      <c r="C236" s="238"/>
      <c r="D236" s="238"/>
      <c r="E236" s="238"/>
      <c r="F236" s="238"/>
      <c r="G236" s="238"/>
    </row>
    <row r="237" spans="2:7" s="300" customFormat="1" hidden="1" x14ac:dyDescent="0.25">
      <c r="B237" s="238"/>
      <c r="C237" s="238"/>
      <c r="D237" s="238"/>
      <c r="E237" s="238"/>
      <c r="F237" s="238"/>
      <c r="G237" s="238"/>
    </row>
    <row r="238" spans="2:7" s="300" customFormat="1" hidden="1" x14ac:dyDescent="0.25">
      <c r="B238" s="238"/>
      <c r="C238" s="238"/>
      <c r="D238" s="238"/>
      <c r="E238" s="238"/>
      <c r="F238" s="238"/>
      <c r="G238" s="238"/>
    </row>
    <row r="239" spans="2:7" s="300" customFormat="1" hidden="1" x14ac:dyDescent="0.25">
      <c r="B239" s="238"/>
      <c r="C239" s="238"/>
      <c r="D239" s="238"/>
      <c r="E239" s="238"/>
      <c r="F239" s="238"/>
      <c r="G239" s="238"/>
    </row>
    <row r="240" spans="2:7" s="300" customFormat="1" hidden="1" x14ac:dyDescent="0.25">
      <c r="B240" s="238"/>
      <c r="C240" s="238"/>
      <c r="D240" s="238"/>
      <c r="E240" s="238"/>
      <c r="F240" s="238"/>
      <c r="G240" s="238"/>
    </row>
    <row r="241" spans="1:8" hidden="1" x14ac:dyDescent="0.25">
      <c r="A241" s="300"/>
      <c r="H241" s="300"/>
    </row>
    <row r="242" spans="1:8" hidden="1" x14ac:dyDescent="0.25">
      <c r="A242" s="300"/>
      <c r="H242" s="300"/>
    </row>
    <row r="243" spans="1:8" hidden="1" x14ac:dyDescent="0.25">
      <c r="A243" s="300"/>
      <c r="H243" s="300"/>
    </row>
    <row r="244" spans="1:8" hidden="1" x14ac:dyDescent="0.25">
      <c r="A244" s="300"/>
      <c r="H244" s="300"/>
    </row>
    <row r="245" spans="1:8" hidden="1" x14ac:dyDescent="0.25">
      <c r="A245" s="300"/>
      <c r="H245" s="300"/>
    </row>
    <row r="246" spans="1:8" hidden="1" x14ac:dyDescent="0.25">
      <c r="A246" s="300"/>
      <c r="H246" s="300"/>
    </row>
    <row r="247" spans="1:8" hidden="1" x14ac:dyDescent="0.25">
      <c r="A247" s="300"/>
      <c r="H247" s="300"/>
    </row>
    <row r="248" spans="1:8" hidden="1" x14ac:dyDescent="0.25">
      <c r="A248" s="300"/>
      <c r="H248" s="300"/>
    </row>
    <row r="249" spans="1:8" hidden="1" x14ac:dyDescent="0.25">
      <c r="A249" s="300"/>
      <c r="H249" s="300"/>
    </row>
    <row r="250" spans="1:8" hidden="1" x14ac:dyDescent="0.25">
      <c r="A250" s="300"/>
      <c r="H250" s="300"/>
    </row>
    <row r="251" spans="1:8" hidden="1" x14ac:dyDescent="0.25">
      <c r="A251" s="300"/>
      <c r="H251" s="300"/>
    </row>
    <row r="252" spans="1:8" ht="13.5" hidden="1" customHeight="1" x14ac:dyDescent="0.25">
      <c r="A252" s="300"/>
      <c r="H252" s="300"/>
    </row>
    <row r="253" spans="1:8" hidden="1" x14ac:dyDescent="0.25">
      <c r="A253" s="300"/>
      <c r="H253" s="300"/>
    </row>
    <row r="256" spans="1:8" s="297" customFormat="1" x14ac:dyDescent="0.25">
      <c r="B256" s="440"/>
      <c r="C256" s="440"/>
      <c r="D256" s="440"/>
      <c r="E256" s="440"/>
      <c r="F256" s="440"/>
      <c r="G256" s="440"/>
    </row>
    <row r="257" spans="1:8" s="297" customFormat="1" x14ac:dyDescent="0.25">
      <c r="B257" s="440"/>
      <c r="C257" s="440"/>
      <c r="D257" s="440"/>
      <c r="E257" s="440"/>
      <c r="F257" s="440"/>
      <c r="G257" s="440"/>
    </row>
    <row r="258" spans="1:8" s="297" customFormat="1" x14ac:dyDescent="0.25">
      <c r="A258" s="287"/>
      <c r="B258" s="441"/>
      <c r="C258" s="193"/>
      <c r="D258" s="371"/>
      <c r="E258" s="371"/>
      <c r="F258" s="371"/>
      <c r="G258" s="371"/>
      <c r="H258" s="290"/>
    </row>
    <row r="259" spans="1:8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</row>
    <row r="260" spans="1:8" s="297" customFormat="1" x14ac:dyDescent="0.25">
      <c r="A260" s="293"/>
      <c r="B260" s="37"/>
      <c r="C260" s="440"/>
      <c r="D260" s="371"/>
      <c r="E260" s="371"/>
      <c r="F260" s="371"/>
      <c r="G260" s="371"/>
      <c r="H260" s="290"/>
    </row>
    <row r="261" spans="1:8" s="297" customFormat="1" x14ac:dyDescent="0.25">
      <c r="A261" s="290"/>
      <c r="B261" s="420"/>
      <c r="C261" s="440"/>
      <c r="D261" s="384"/>
      <c r="E261" s="371"/>
      <c r="F261" s="371"/>
      <c r="G261" s="371"/>
      <c r="H261" s="290"/>
    </row>
    <row r="262" spans="1:8" s="297" customFormat="1" x14ac:dyDescent="0.25">
      <c r="A262" s="290"/>
      <c r="B262" s="441"/>
      <c r="C262" s="440"/>
      <c r="D262" s="325"/>
      <c r="E262" s="442"/>
      <c r="F262" s="371"/>
      <c r="G262" s="371"/>
      <c r="H262" s="290"/>
    </row>
    <row r="263" spans="1:8" s="297" customFormat="1" x14ac:dyDescent="0.25">
      <c r="B263" s="441"/>
      <c r="C263" s="443"/>
      <c r="D263" s="444"/>
      <c r="E263" s="445"/>
      <c r="F263" s="346"/>
      <c r="G263" s="371"/>
    </row>
    <row r="264" spans="1:8" s="297" customFormat="1" x14ac:dyDescent="0.25">
      <c r="B264" s="440"/>
      <c r="C264" s="371"/>
      <c r="D264" s="377"/>
      <c r="E264" s="371"/>
      <c r="F264" s="371"/>
      <c r="G264" s="371"/>
    </row>
    <row r="265" spans="1:8" s="297" customFormat="1" ht="23.25" customHeight="1" x14ac:dyDescent="0.25">
      <c r="B265" s="440"/>
      <c r="C265" s="371"/>
      <c r="D265" s="446"/>
      <c r="E265" s="446"/>
      <c r="F265" s="446"/>
      <c r="G265" s="371"/>
    </row>
    <row r="266" spans="1:8" s="297" customFormat="1" ht="23.25" customHeight="1" x14ac:dyDescent="0.25">
      <c r="B266" s="369"/>
      <c r="C266" s="388"/>
      <c r="D266" s="307"/>
      <c r="E266" s="388"/>
      <c r="F266" s="388"/>
      <c r="G266" s="52"/>
    </row>
    <row r="267" spans="1:8" s="297" customFormat="1" ht="23.25" customHeight="1" x14ac:dyDescent="0.25">
      <c r="B267" s="369"/>
      <c r="C267" s="447"/>
      <c r="D267" s="388"/>
      <c r="E267" s="388"/>
      <c r="F267" s="388"/>
      <c r="G267" s="448"/>
    </row>
    <row r="268" spans="1:8" s="297" customFormat="1" ht="23.25" customHeight="1" x14ac:dyDescent="0.25">
      <c r="B268" s="369"/>
      <c r="C268" s="231"/>
      <c r="D268" s="440"/>
      <c r="E268" s="231"/>
      <c r="F268" s="231"/>
      <c r="G268" s="52"/>
    </row>
    <row r="269" spans="1:8" s="297" customFormat="1" ht="23.25" customHeight="1" x14ac:dyDescent="0.25">
      <c r="B269" s="369"/>
      <c r="C269" s="320"/>
      <c r="D269" s="321"/>
      <c r="E269" s="322"/>
      <c r="F269" s="231"/>
      <c r="G269" s="52"/>
    </row>
    <row r="270" spans="1:8" s="297" customFormat="1" ht="23.25" customHeight="1" x14ac:dyDescent="0.25">
      <c r="B270" s="449"/>
      <c r="C270" s="371"/>
      <c r="D270" s="371"/>
      <c r="E270" s="371"/>
      <c r="F270" s="371"/>
      <c r="G270" s="193"/>
    </row>
    <row r="271" spans="1:8" s="297" customFormat="1" ht="23.25" customHeight="1" x14ac:dyDescent="0.25">
      <c r="B271" s="449"/>
      <c r="C271" s="371"/>
      <c r="D271" s="371"/>
      <c r="E271" s="371"/>
      <c r="F271" s="371"/>
      <c r="G271" s="193"/>
    </row>
    <row r="272" spans="1:8" s="297" customFormat="1" ht="23.25" customHeight="1" x14ac:dyDescent="0.25">
      <c r="B272" s="449"/>
      <c r="C272" s="371"/>
      <c r="D272" s="371"/>
      <c r="E272" s="371"/>
      <c r="F272" s="371"/>
      <c r="G272" s="193"/>
    </row>
    <row r="273" spans="1:7" s="297" customFormat="1" ht="23.25" customHeight="1" x14ac:dyDescent="0.25">
      <c r="B273" s="449"/>
      <c r="C273" s="371"/>
      <c r="D273" s="371"/>
      <c r="E273" s="371"/>
      <c r="F273" s="371"/>
      <c r="G273" s="193"/>
    </row>
    <row r="274" spans="1:7" s="297" customFormat="1" ht="23.25" customHeight="1" x14ac:dyDescent="0.25">
      <c r="B274" s="449"/>
      <c r="C274" s="371"/>
      <c r="D274" s="371"/>
      <c r="E274" s="371"/>
      <c r="F274" s="371"/>
      <c r="G274" s="193"/>
    </row>
    <row r="275" spans="1:7" s="297" customFormat="1" ht="23.25" customHeight="1" x14ac:dyDescent="0.25">
      <c r="B275" s="449"/>
      <c r="C275" s="371"/>
      <c r="D275" s="371"/>
      <c r="E275" s="371"/>
      <c r="F275" s="371"/>
      <c r="G275" s="193"/>
    </row>
    <row r="276" spans="1:7" s="297" customFormat="1" ht="23.25" customHeight="1" x14ac:dyDescent="0.25">
      <c r="B276" s="450"/>
      <c r="C276" s="371"/>
      <c r="D276" s="371"/>
      <c r="E276" s="371"/>
      <c r="F276" s="371"/>
      <c r="G276" s="371"/>
    </row>
    <row r="277" spans="1:7" s="330" customFormat="1" ht="23.25" customHeight="1" x14ac:dyDescent="0.25">
      <c r="A277" s="326"/>
      <c r="B277" s="451"/>
      <c r="C277" s="329"/>
      <c r="D277" s="329"/>
      <c r="E277" s="329"/>
      <c r="F277" s="329"/>
      <c r="G277" s="329"/>
    </row>
    <row r="278" spans="1:7" s="297" customFormat="1" ht="23.25" customHeight="1" x14ac:dyDescent="0.25">
      <c r="B278" s="290"/>
      <c r="C278" s="231"/>
      <c r="D278" s="231"/>
      <c r="E278" s="231"/>
      <c r="F278" s="231"/>
      <c r="G278" s="52"/>
    </row>
    <row r="279" spans="1:7" s="297" customFormat="1" ht="23.25" customHeight="1" x14ac:dyDescent="0.25">
      <c r="B279" s="452"/>
      <c r="C279" s="120"/>
      <c r="D279" s="342"/>
      <c r="E279" s="231"/>
      <c r="F279" s="231"/>
      <c r="G279" s="52"/>
    </row>
    <row r="280" spans="1:7" s="297" customFormat="1" ht="23.25" customHeight="1" x14ac:dyDescent="0.25">
      <c r="B280" s="453"/>
      <c r="C280" s="377"/>
      <c r="D280" s="377"/>
      <c r="E280" s="377"/>
      <c r="F280" s="377"/>
      <c r="G280" s="346"/>
    </row>
    <row r="281" spans="1:7" s="297" customFormat="1" ht="23.25" customHeight="1" x14ac:dyDescent="0.25">
      <c r="B281" s="453"/>
      <c r="C281" s="377"/>
      <c r="D281" s="377"/>
      <c r="E281" s="377"/>
      <c r="F281" s="377"/>
      <c r="G281" s="346"/>
    </row>
    <row r="282" spans="1:7" s="297" customFormat="1" ht="23.25" customHeight="1" x14ac:dyDescent="0.25">
      <c r="B282" s="453"/>
      <c r="C282" s="377"/>
      <c r="D282" s="377"/>
      <c r="E282" s="377"/>
      <c r="F282" s="377"/>
      <c r="G282" s="346"/>
    </row>
    <row r="283" spans="1:7" s="297" customFormat="1" ht="23.25" customHeight="1" x14ac:dyDescent="0.25">
      <c r="B283" s="453"/>
      <c r="C283" s="377"/>
      <c r="D283" s="377"/>
      <c r="E283" s="377"/>
      <c r="F283" s="377"/>
      <c r="G283" s="346"/>
    </row>
    <row r="284" spans="1:7" s="297" customFormat="1" ht="23.25" customHeight="1" x14ac:dyDescent="0.25">
      <c r="B284" s="453"/>
      <c r="C284" s="377"/>
      <c r="D284" s="377"/>
      <c r="E284" s="377"/>
      <c r="F284" s="377"/>
      <c r="G284" s="346"/>
    </row>
    <row r="285" spans="1:7" s="297" customFormat="1" ht="23.25" customHeight="1" x14ac:dyDescent="0.25">
      <c r="B285" s="453"/>
      <c r="C285" s="377"/>
      <c r="D285" s="377"/>
      <c r="E285" s="377"/>
      <c r="F285" s="377"/>
      <c r="G285" s="346"/>
    </row>
    <row r="286" spans="1:7" s="297" customFormat="1" ht="23.25" customHeight="1" x14ac:dyDescent="0.25">
      <c r="B286" s="450"/>
      <c r="C286" s="377"/>
      <c r="D286" s="377"/>
      <c r="E286" s="377"/>
      <c r="F286" s="377"/>
      <c r="G286" s="377"/>
    </row>
    <row r="287" spans="1:7" s="326" customFormat="1" ht="23.25" customHeight="1" x14ac:dyDescent="0.25">
      <c r="B287" s="451"/>
      <c r="C287" s="349"/>
      <c r="D287" s="349"/>
      <c r="E287" s="349"/>
      <c r="F287" s="349"/>
      <c r="G287" s="349"/>
    </row>
    <row r="288" spans="1:7" s="297" customFormat="1" ht="23.25" customHeight="1" x14ac:dyDescent="0.25">
      <c r="A288" s="326"/>
      <c r="B288" s="452"/>
      <c r="C288" s="346"/>
      <c r="D288" s="346"/>
      <c r="E288" s="346"/>
      <c r="F288" s="346"/>
      <c r="G288" s="346"/>
    </row>
    <row r="289" spans="1:8" s="297" customFormat="1" ht="23.25" customHeight="1" x14ac:dyDescent="0.25">
      <c r="B289" s="452"/>
      <c r="C289" s="320"/>
      <c r="D289" s="321"/>
      <c r="E289" s="322"/>
      <c r="F289" s="231"/>
      <c r="G289" s="52"/>
    </row>
    <row r="290" spans="1:8" s="297" customFormat="1" ht="23.25" customHeight="1" x14ac:dyDescent="0.25">
      <c r="B290" s="449"/>
      <c r="C290" s="371"/>
      <c r="D290" s="371"/>
      <c r="E290" s="371"/>
      <c r="F290" s="371"/>
      <c r="G290" s="193"/>
    </row>
    <row r="291" spans="1:8" s="297" customFormat="1" ht="23.25" customHeight="1" x14ac:dyDescent="0.25">
      <c r="B291" s="449"/>
      <c r="C291" s="371"/>
      <c r="D291" s="371"/>
      <c r="E291" s="371"/>
      <c r="F291" s="371"/>
      <c r="G291" s="193"/>
    </row>
    <row r="292" spans="1:8" s="297" customFormat="1" ht="23.25" customHeight="1" x14ac:dyDescent="0.25">
      <c r="B292" s="449"/>
      <c r="C292" s="371"/>
      <c r="D292" s="371"/>
      <c r="E292" s="371"/>
      <c r="F292" s="371"/>
      <c r="G292" s="193"/>
    </row>
    <row r="293" spans="1:8" s="297" customFormat="1" ht="23.25" customHeight="1" x14ac:dyDescent="0.25">
      <c r="B293" s="449"/>
      <c r="C293" s="371"/>
      <c r="D293" s="371"/>
      <c r="E293" s="371"/>
      <c r="F293" s="371"/>
      <c r="G293" s="193"/>
    </row>
    <row r="294" spans="1:8" s="297" customFormat="1" ht="23.25" customHeight="1" x14ac:dyDescent="0.25">
      <c r="B294" s="449"/>
      <c r="C294" s="371"/>
      <c r="D294" s="371"/>
      <c r="E294" s="371"/>
      <c r="F294" s="371"/>
      <c r="G294" s="193"/>
    </row>
    <row r="295" spans="1:8" s="297" customFormat="1" ht="23.25" customHeight="1" x14ac:dyDescent="0.25">
      <c r="B295" s="449"/>
      <c r="C295" s="371"/>
      <c r="D295" s="371"/>
      <c r="E295" s="371"/>
      <c r="F295" s="371"/>
      <c r="G295" s="193"/>
    </row>
    <row r="296" spans="1:8" s="297" customFormat="1" ht="23.25" customHeight="1" x14ac:dyDescent="0.25">
      <c r="B296" s="450"/>
      <c r="C296" s="371"/>
      <c r="D296" s="371"/>
      <c r="E296" s="371"/>
      <c r="F296" s="371"/>
      <c r="G296" s="371"/>
    </row>
    <row r="297" spans="1:8" s="330" customFormat="1" ht="22.5" customHeight="1" x14ac:dyDescent="0.25">
      <c r="B297" s="454"/>
      <c r="C297" s="329"/>
      <c r="D297" s="329"/>
      <c r="E297" s="329"/>
      <c r="F297" s="329"/>
      <c r="G297" s="329"/>
    </row>
    <row r="298" spans="1:8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8" s="297" customFormat="1" ht="23.25" customHeight="1" x14ac:dyDescent="0.25">
      <c r="A299" s="379"/>
      <c r="B299" s="440"/>
      <c r="C299" s="42"/>
      <c r="D299" s="42"/>
      <c r="E299" s="42"/>
      <c r="F299" s="42"/>
      <c r="G299" s="42"/>
      <c r="H299" s="380"/>
    </row>
    <row r="300" spans="1:8" s="297" customFormat="1" ht="23.25" customHeight="1" x14ac:dyDescent="0.25">
      <c r="B300" s="369"/>
      <c r="C300" s="346"/>
      <c r="D300" s="346"/>
      <c r="E300" s="346"/>
      <c r="F300" s="346"/>
      <c r="G300" s="346"/>
    </row>
  </sheetData>
  <mergeCells count="41">
    <mergeCell ref="C2:G2"/>
    <mergeCell ref="J2:O2"/>
    <mergeCell ref="C3:G3"/>
    <mergeCell ref="J3:O3"/>
    <mergeCell ref="C4:G4"/>
    <mergeCell ref="J4:O5"/>
    <mergeCell ref="C89:G89"/>
    <mergeCell ref="J89:O90"/>
    <mergeCell ref="C6:G6"/>
    <mergeCell ref="C43:G43"/>
    <mergeCell ref="C44:G44"/>
    <mergeCell ref="J45:O45"/>
    <mergeCell ref="C46:G46"/>
    <mergeCell ref="J46:O46"/>
    <mergeCell ref="J48:O50"/>
    <mergeCell ref="C87:G87"/>
    <mergeCell ref="J87:O87"/>
    <mergeCell ref="C88:G88"/>
    <mergeCell ref="J88:O88"/>
    <mergeCell ref="J159:O159"/>
    <mergeCell ref="C91:G91"/>
    <mergeCell ref="K95:N95"/>
    <mergeCell ref="B119:G119"/>
    <mergeCell ref="C124:G124"/>
    <mergeCell ref="J124:O124"/>
    <mergeCell ref="C125:G125"/>
    <mergeCell ref="J125:O125"/>
    <mergeCell ref="C127:G127"/>
    <mergeCell ref="K127:N127"/>
    <mergeCell ref="K141:N141"/>
    <mergeCell ref="C157:G157"/>
    <mergeCell ref="C158:G158"/>
    <mergeCell ref="C203:G203"/>
    <mergeCell ref="C259:G259"/>
    <mergeCell ref="C160:G160"/>
    <mergeCell ref="J160:O162"/>
    <mergeCell ref="C199:G199"/>
    <mergeCell ref="C200:G200"/>
    <mergeCell ref="J200:O200"/>
    <mergeCell ref="C202:G202"/>
    <mergeCell ref="J202:O20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view="pageBreakPreview" zoomScale="80" zoomScaleNormal="100" zoomScaleSheetLayoutView="80" workbookViewId="0">
      <selection activeCell="F29" sqref="F29"/>
    </sheetView>
  </sheetViews>
  <sheetFormatPr defaultRowHeight="14.25" x14ac:dyDescent="0.2"/>
  <cols>
    <col min="1" max="1" width="18.42578125" style="39" customWidth="1"/>
    <col min="2" max="2" width="11.85546875" style="39" customWidth="1"/>
    <col min="3" max="3" width="13" style="39" customWidth="1"/>
    <col min="4" max="4" width="13.5703125" style="39" customWidth="1"/>
    <col min="5" max="5" width="14.285156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38" customWidth="1"/>
    <col min="24" max="24" width="4.7109375" style="39" customWidth="1"/>
    <col min="25" max="16384" width="9.140625" style="39"/>
  </cols>
  <sheetData>
    <row r="1" spans="1:43" ht="22.5" customHeight="1" x14ac:dyDescent="0.25">
      <c r="A1" s="47" t="s">
        <v>210</v>
      </c>
      <c r="B1" s="518" t="s">
        <v>209</v>
      </c>
      <c r="C1" s="518"/>
      <c r="D1" s="518"/>
      <c r="E1" s="518"/>
      <c r="F1" s="518"/>
      <c r="G1" s="518"/>
      <c r="H1" s="518"/>
      <c r="I1" s="518"/>
      <c r="J1" s="518"/>
      <c r="K1" s="518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39"/>
    </row>
    <row r="2" spans="1:43" ht="17.25" customHeight="1" x14ac:dyDescent="0.25">
      <c r="A2" s="242"/>
      <c r="B2" s="457"/>
      <c r="C2" s="457"/>
      <c r="D2" s="457"/>
      <c r="E2" s="457"/>
      <c r="F2" s="457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39"/>
    </row>
    <row r="3" spans="1:43" ht="22.5" customHeight="1" x14ac:dyDescent="0.2">
      <c r="B3" s="524" t="s">
        <v>128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39"/>
    </row>
    <row r="4" spans="1:43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9"/>
    </row>
    <row r="5" spans="1:43" ht="22.5" customHeight="1" x14ac:dyDescent="0.2">
      <c r="A5" s="247"/>
      <c r="B5" s="525" t="str">
        <f>+[1]Copertina!D25</f>
        <v>Rilevazione al 2/7/2018</v>
      </c>
      <c r="C5" s="525"/>
      <c r="D5" s="525"/>
      <c r="E5" s="525"/>
      <c r="F5" s="525"/>
      <c r="G5" s="525"/>
      <c r="H5" s="525"/>
      <c r="I5" s="525"/>
      <c r="J5" s="525"/>
      <c r="K5" s="525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39"/>
    </row>
    <row r="6" spans="1:43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9"/>
    </row>
    <row r="7" spans="1:43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9"/>
    </row>
    <row r="8" spans="1:43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39"/>
    </row>
    <row r="9" spans="1:43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39"/>
    </row>
    <row r="10" spans="1:43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39"/>
    </row>
    <row r="11" spans="1:43" ht="22.5" customHeight="1" x14ac:dyDescent="0.2">
      <c r="A11" s="528"/>
      <c r="B11" s="256"/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39"/>
    </row>
    <row r="12" spans="1:43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39"/>
    </row>
    <row r="13" spans="1:43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39"/>
    </row>
    <row r="14" spans="1:43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22.5" customHeight="1" x14ac:dyDescent="0.2">
      <c r="A19" s="268" t="s">
        <v>137</v>
      </c>
      <c r="B19" s="271">
        <v>1374</v>
      </c>
      <c r="C19" s="272">
        <v>582</v>
      </c>
      <c r="D19" s="271">
        <v>2475</v>
      </c>
      <c r="E19" s="272">
        <v>1101</v>
      </c>
      <c r="F19" s="271">
        <v>457</v>
      </c>
      <c r="G19" s="272">
        <v>582</v>
      </c>
      <c r="H19" s="271">
        <v>5620</v>
      </c>
      <c r="I19" s="272">
        <v>443</v>
      </c>
      <c r="J19" s="271">
        <v>9926</v>
      </c>
      <c r="K19" s="272">
        <v>632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ht="22.5" customHeight="1" x14ac:dyDescent="0.2">
      <c r="A20" s="268" t="s">
        <v>138</v>
      </c>
      <c r="B20" s="271">
        <v>1110</v>
      </c>
      <c r="C20" s="272">
        <v>564</v>
      </c>
      <c r="D20" s="271">
        <v>2369</v>
      </c>
      <c r="E20" s="272">
        <v>1106</v>
      </c>
      <c r="F20" s="271">
        <v>403</v>
      </c>
      <c r="G20" s="272">
        <v>578</v>
      </c>
      <c r="H20" s="271">
        <v>4604</v>
      </c>
      <c r="I20" s="272">
        <v>452</v>
      </c>
      <c r="J20" s="271">
        <v>8486</v>
      </c>
      <c r="K20" s="272">
        <v>655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22.5" customHeight="1" x14ac:dyDescent="0.2">
      <c r="A21" s="268" t="s">
        <v>139</v>
      </c>
      <c r="B21" s="271">
        <v>1084</v>
      </c>
      <c r="C21" s="272">
        <v>586</v>
      </c>
      <c r="D21" s="271">
        <v>2077</v>
      </c>
      <c r="E21" s="272">
        <v>1118</v>
      </c>
      <c r="F21" s="271">
        <v>386</v>
      </c>
      <c r="G21" s="272">
        <v>634</v>
      </c>
      <c r="H21" s="271">
        <v>4376</v>
      </c>
      <c r="I21" s="272">
        <v>452</v>
      </c>
      <c r="J21" s="271">
        <v>7923</v>
      </c>
      <c r="K21" s="272">
        <v>654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22.5" customHeight="1" x14ac:dyDescent="0.2">
      <c r="A22" s="268" t="s">
        <v>140</v>
      </c>
      <c r="B22" s="271">
        <v>1047</v>
      </c>
      <c r="C22" s="272">
        <v>579</v>
      </c>
      <c r="D22" s="271">
        <v>3640</v>
      </c>
      <c r="E22" s="272">
        <v>1050</v>
      </c>
      <c r="F22" s="271">
        <v>394</v>
      </c>
      <c r="G22" s="272">
        <v>584</v>
      </c>
      <c r="H22" s="271">
        <v>4229</v>
      </c>
      <c r="I22" s="272">
        <v>467</v>
      </c>
      <c r="J22" s="271">
        <v>9310</v>
      </c>
      <c r="K22" s="272">
        <v>713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s="280" customFormat="1" ht="22.5" customHeight="1" x14ac:dyDescent="0.2">
      <c r="A24" s="275" t="s">
        <v>141</v>
      </c>
      <c r="B24" s="276">
        <v>4615</v>
      </c>
      <c r="C24" s="277">
        <v>578</v>
      </c>
      <c r="D24" s="276">
        <v>10561</v>
      </c>
      <c r="E24" s="277">
        <v>1088</v>
      </c>
      <c r="F24" s="276">
        <v>1640</v>
      </c>
      <c r="G24" s="277">
        <v>594</v>
      </c>
      <c r="H24" s="276">
        <v>18829</v>
      </c>
      <c r="I24" s="277">
        <v>453</v>
      </c>
      <c r="J24" s="276">
        <v>35645</v>
      </c>
      <c r="K24" s="277">
        <v>663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3" ht="22.5" customHeight="1" x14ac:dyDescent="0.2">
      <c r="A29" s="268" t="s">
        <v>137</v>
      </c>
      <c r="B29" s="271">
        <v>891</v>
      </c>
      <c r="C29" s="272">
        <v>626</v>
      </c>
      <c r="D29" s="271">
        <v>1850</v>
      </c>
      <c r="E29" s="272">
        <v>1290</v>
      </c>
      <c r="F29" s="271">
        <v>333</v>
      </c>
      <c r="G29" s="272">
        <v>593</v>
      </c>
      <c r="H29" s="271">
        <v>4878</v>
      </c>
      <c r="I29" s="272">
        <v>456</v>
      </c>
      <c r="J29" s="271">
        <v>7952</v>
      </c>
      <c r="K29" s="272">
        <v>675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3" ht="22.5" customHeight="1" x14ac:dyDescent="0.2">
      <c r="A30" s="268" t="s">
        <v>138</v>
      </c>
      <c r="B30" s="271">
        <v>815</v>
      </c>
      <c r="C30" s="272">
        <v>607</v>
      </c>
      <c r="D30" s="271">
        <v>1055</v>
      </c>
      <c r="E30" s="272">
        <v>1379</v>
      </c>
      <c r="F30" s="271">
        <v>274</v>
      </c>
      <c r="G30" s="272">
        <v>573</v>
      </c>
      <c r="H30" s="271">
        <v>3751</v>
      </c>
      <c r="I30" s="272">
        <v>466</v>
      </c>
      <c r="J30" s="271">
        <v>5895</v>
      </c>
      <c r="K30" s="272">
        <v>654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255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N33" s="38"/>
      <c r="O33" s="38"/>
      <c r="P33" s="38"/>
      <c r="Q33" s="38"/>
      <c r="R33" s="38"/>
      <c r="S33" s="38"/>
      <c r="T33" s="38"/>
      <c r="U33" s="267"/>
      <c r="V33" s="2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</row>
    <row r="34" spans="1:255" s="279" customFormat="1" ht="22.5" customHeight="1" x14ac:dyDescent="0.2">
      <c r="A34" s="282" t="s">
        <v>141</v>
      </c>
      <c r="B34" s="276">
        <v>1706</v>
      </c>
      <c r="C34" s="277">
        <v>617</v>
      </c>
      <c r="D34" s="276">
        <v>2905</v>
      </c>
      <c r="E34" s="277">
        <v>1322</v>
      </c>
      <c r="F34" s="276">
        <v>607</v>
      </c>
      <c r="G34" s="277">
        <v>584</v>
      </c>
      <c r="H34" s="276">
        <v>8629</v>
      </c>
      <c r="I34" s="277">
        <v>461</v>
      </c>
      <c r="J34" s="276">
        <v>13847</v>
      </c>
      <c r="K34" s="277">
        <v>666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5" s="459" customFormat="1" ht="34.5" customHeight="1" x14ac:dyDescent="0.2">
      <c r="A35" s="522" t="s">
        <v>143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58"/>
      <c r="BB35" s="458"/>
      <c r="BC35" s="458"/>
      <c r="BD35" s="458"/>
      <c r="BE35" s="458"/>
      <c r="BF35" s="458"/>
      <c r="BG35" s="458"/>
      <c r="BH35" s="458"/>
      <c r="BI35" s="458"/>
      <c r="BJ35" s="458"/>
      <c r="BK35" s="458"/>
      <c r="BL35" s="458"/>
      <c r="BM35" s="458"/>
      <c r="BN35" s="458"/>
      <c r="BO35" s="458"/>
      <c r="BP35" s="458"/>
      <c r="BQ35" s="458"/>
      <c r="BR35" s="458"/>
      <c r="BS35" s="458"/>
      <c r="BT35" s="458"/>
      <c r="BU35" s="458"/>
      <c r="BV35" s="458"/>
      <c r="BW35" s="458"/>
      <c r="BX35" s="458"/>
      <c r="BY35" s="458"/>
      <c r="BZ35" s="458"/>
      <c r="CA35" s="458"/>
      <c r="CB35" s="458"/>
      <c r="CC35" s="458"/>
      <c r="CD35" s="458"/>
      <c r="CE35" s="458"/>
      <c r="CF35" s="458"/>
      <c r="CG35" s="458"/>
      <c r="CH35" s="458"/>
      <c r="CI35" s="458"/>
      <c r="CJ35" s="458"/>
      <c r="CK35" s="458"/>
      <c r="CL35" s="458"/>
      <c r="CM35" s="458"/>
      <c r="CN35" s="458"/>
      <c r="CO35" s="458"/>
      <c r="CP35" s="458"/>
      <c r="CQ35" s="458"/>
      <c r="CR35" s="458"/>
      <c r="CS35" s="458"/>
      <c r="CT35" s="458"/>
      <c r="CU35" s="458"/>
      <c r="CV35" s="458"/>
      <c r="CW35" s="458"/>
      <c r="CX35" s="458"/>
      <c r="CY35" s="458"/>
      <c r="CZ35" s="458"/>
      <c r="DA35" s="458"/>
      <c r="DB35" s="458"/>
      <c r="DC35" s="458"/>
      <c r="DD35" s="458"/>
      <c r="DE35" s="458"/>
      <c r="DF35" s="458"/>
      <c r="DG35" s="458"/>
      <c r="DH35" s="458"/>
      <c r="DI35" s="458"/>
      <c r="DJ35" s="458"/>
      <c r="DK35" s="458"/>
      <c r="DL35" s="458"/>
      <c r="DM35" s="458"/>
      <c r="DN35" s="458"/>
      <c r="DO35" s="458"/>
      <c r="DP35" s="458"/>
      <c r="DQ35" s="458"/>
      <c r="DR35" s="458"/>
      <c r="DS35" s="458"/>
      <c r="DT35" s="458"/>
      <c r="DU35" s="458"/>
      <c r="DV35" s="458"/>
      <c r="DW35" s="458"/>
      <c r="DX35" s="458"/>
      <c r="DY35" s="458"/>
      <c r="DZ35" s="458"/>
      <c r="EA35" s="458"/>
      <c r="EB35" s="458"/>
      <c r="EC35" s="458"/>
      <c r="ED35" s="458"/>
      <c r="EE35" s="458"/>
      <c r="EF35" s="458"/>
      <c r="EG35" s="458"/>
      <c r="EH35" s="458"/>
      <c r="EI35" s="458"/>
      <c r="EJ35" s="458"/>
      <c r="EK35" s="458"/>
      <c r="EL35" s="458"/>
      <c r="EM35" s="458"/>
      <c r="EN35" s="458"/>
      <c r="EO35" s="458"/>
      <c r="EP35" s="458"/>
      <c r="EQ35" s="458"/>
      <c r="ER35" s="458"/>
      <c r="ES35" s="458"/>
      <c r="ET35" s="458"/>
      <c r="EU35" s="458"/>
      <c r="EV35" s="458"/>
      <c r="EW35" s="458"/>
      <c r="EX35" s="458"/>
      <c r="EY35" s="458"/>
      <c r="EZ35" s="458"/>
      <c r="FA35" s="458"/>
      <c r="FB35" s="458"/>
      <c r="FC35" s="458"/>
      <c r="FD35" s="458"/>
      <c r="FE35" s="458"/>
      <c r="FF35" s="458"/>
      <c r="FG35" s="458"/>
      <c r="FH35" s="458"/>
      <c r="FI35" s="458"/>
      <c r="FJ35" s="458"/>
      <c r="FK35" s="458"/>
      <c r="FL35" s="458"/>
      <c r="FM35" s="458"/>
      <c r="FN35" s="458"/>
      <c r="FO35" s="458"/>
      <c r="FP35" s="458"/>
      <c r="FQ35" s="458"/>
      <c r="FR35" s="458"/>
      <c r="FS35" s="458"/>
      <c r="FT35" s="458"/>
      <c r="FU35" s="458"/>
      <c r="FV35" s="458"/>
      <c r="FW35" s="458"/>
      <c r="FX35" s="458"/>
      <c r="FY35" s="458"/>
      <c r="FZ35" s="458"/>
      <c r="GA35" s="458"/>
      <c r="GB35" s="458"/>
      <c r="GC35" s="458"/>
      <c r="GD35" s="458"/>
      <c r="GE35" s="458"/>
      <c r="GF35" s="458"/>
      <c r="GG35" s="458"/>
      <c r="GH35" s="458"/>
      <c r="GI35" s="458"/>
      <c r="GJ35" s="458"/>
      <c r="GK35" s="458"/>
      <c r="GL35" s="458"/>
      <c r="GM35" s="458"/>
      <c r="GN35" s="458"/>
      <c r="GO35" s="458"/>
      <c r="GP35" s="458"/>
      <c r="GQ35" s="458"/>
      <c r="GR35" s="458"/>
      <c r="GS35" s="458"/>
      <c r="GT35" s="458"/>
      <c r="GU35" s="458"/>
      <c r="GV35" s="458"/>
      <c r="GW35" s="458"/>
      <c r="GX35" s="458"/>
      <c r="GY35" s="458"/>
      <c r="GZ35" s="458"/>
      <c r="HA35" s="458"/>
      <c r="HB35" s="458"/>
      <c r="HC35" s="458"/>
      <c r="HD35" s="458"/>
      <c r="HE35" s="458"/>
      <c r="HF35" s="458"/>
      <c r="HG35" s="458"/>
      <c r="HH35" s="458"/>
      <c r="HI35" s="458"/>
      <c r="HJ35" s="458"/>
      <c r="HK35" s="458"/>
      <c r="HL35" s="458"/>
      <c r="HM35" s="458"/>
      <c r="HN35" s="458"/>
      <c r="HO35" s="458"/>
      <c r="HP35" s="458"/>
      <c r="HQ35" s="458"/>
      <c r="HR35" s="458"/>
      <c r="HS35" s="458"/>
      <c r="HT35" s="458"/>
      <c r="HU35" s="458"/>
      <c r="HV35" s="458"/>
      <c r="HW35" s="458"/>
      <c r="HX35" s="458"/>
      <c r="HY35" s="458"/>
      <c r="HZ35" s="458"/>
      <c r="IA35" s="458"/>
      <c r="IB35" s="458"/>
      <c r="IC35" s="458"/>
      <c r="ID35" s="458"/>
      <c r="IE35" s="458"/>
      <c r="IF35" s="458"/>
      <c r="IG35" s="458"/>
      <c r="IH35" s="458"/>
      <c r="II35" s="458"/>
      <c r="IJ35" s="458"/>
      <c r="IK35" s="458"/>
      <c r="IL35" s="458"/>
      <c r="IM35" s="458"/>
      <c r="IN35" s="458"/>
      <c r="IO35" s="458"/>
      <c r="IP35" s="458"/>
      <c r="IQ35" s="458"/>
      <c r="IR35" s="458"/>
      <c r="IS35" s="458"/>
      <c r="IT35" s="458"/>
      <c r="IU35" s="458"/>
    </row>
    <row r="36" spans="1:255" ht="22.5" customHeight="1" x14ac:dyDescent="0.2">
      <c r="A36" s="284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1:255" ht="22.5" customHeight="1" x14ac:dyDescent="0.2">
      <c r="Y37" s="60"/>
    </row>
    <row r="38" spans="1:255" x14ac:dyDescent="0.2">
      <c r="J38" s="60"/>
    </row>
    <row r="44" spans="1:255" ht="13.5" customHeight="1" x14ac:dyDescent="0.2"/>
    <row r="47" spans="1:255" x14ac:dyDescent="0.2">
      <c r="I47" s="285"/>
    </row>
    <row r="51" spans="1:9" x14ac:dyDescent="0.2">
      <c r="I51" s="285"/>
    </row>
    <row r="52" spans="1:9" x14ac:dyDescent="0.2">
      <c r="I52" s="285"/>
    </row>
    <row r="53" spans="1:9" x14ac:dyDescent="0.2">
      <c r="I53" s="285"/>
    </row>
    <row r="59" spans="1:9" x14ac:dyDescent="0.2">
      <c r="I59" s="285"/>
    </row>
    <row r="60" spans="1:9" x14ac:dyDescent="0.2">
      <c r="I60" s="285"/>
    </row>
    <row r="61" spans="1:9" x14ac:dyDescent="0.2">
      <c r="I61" s="285"/>
    </row>
    <row r="62" spans="1:9" x14ac:dyDescent="0.2">
      <c r="A62" s="286"/>
      <c r="B62" s="286"/>
      <c r="C62" s="286"/>
      <c r="D62" s="286"/>
      <c r="E62" s="286"/>
      <c r="I62" s="285"/>
    </row>
    <row r="63" spans="1:9" x14ac:dyDescent="0.2">
      <c r="I63" s="285"/>
    </row>
    <row r="64" spans="1:9" x14ac:dyDescent="0.2">
      <c r="I64" s="285"/>
    </row>
    <row r="65" spans="9:9" x14ac:dyDescent="0.2">
      <c r="I65" s="285"/>
    </row>
    <row r="70" spans="9:9" x14ac:dyDescent="0.2">
      <c r="I70" s="285"/>
    </row>
    <row r="71" spans="9:9" x14ac:dyDescent="0.2">
      <c r="I71" s="285"/>
    </row>
    <row r="72" spans="9:9" x14ac:dyDescent="0.2">
      <c r="I72" s="285"/>
    </row>
    <row r="73" spans="9:9" x14ac:dyDescent="0.2">
      <c r="I73" s="285"/>
    </row>
    <row r="74" spans="9:9" x14ac:dyDescent="0.2">
      <c r="I74" s="285"/>
    </row>
    <row r="75" spans="9:9" x14ac:dyDescent="0.2">
      <c r="I75" s="285"/>
    </row>
    <row r="76" spans="9:9" x14ac:dyDescent="0.2">
      <c r="I76" s="285"/>
    </row>
    <row r="81" spans="9:9" x14ac:dyDescent="0.2">
      <c r="I81" s="285"/>
    </row>
    <row r="82" spans="9:9" x14ac:dyDescent="0.2">
      <c r="I82" s="285"/>
    </row>
    <row r="83" spans="9:9" x14ac:dyDescent="0.2">
      <c r="I83" s="285"/>
    </row>
    <row r="84" spans="9:9" x14ac:dyDescent="0.2">
      <c r="I84" s="285"/>
    </row>
    <row r="85" spans="9:9" x14ac:dyDescent="0.2">
      <c r="I85" s="285"/>
    </row>
    <row r="86" spans="9:9" x14ac:dyDescent="0.2">
      <c r="I86" s="285"/>
    </row>
    <row r="87" spans="9:9" x14ac:dyDescent="0.2">
      <c r="I87" s="285"/>
    </row>
    <row r="93" spans="9:9" x14ac:dyDescent="0.2">
      <c r="I93" s="285"/>
    </row>
    <row r="94" spans="9:9" x14ac:dyDescent="0.2">
      <c r="I94" s="285"/>
    </row>
    <row r="95" spans="9:9" x14ac:dyDescent="0.2">
      <c r="I95" s="285"/>
    </row>
    <row r="96" spans="9:9" x14ac:dyDescent="0.2">
      <c r="I96" s="285"/>
    </row>
    <row r="97" spans="9:9" x14ac:dyDescent="0.2">
      <c r="I97" s="285"/>
    </row>
    <row r="98" spans="9:9" x14ac:dyDescent="0.2">
      <c r="I98" s="285"/>
    </row>
    <row r="99" spans="9:9" x14ac:dyDescent="0.2">
      <c r="I99" s="285"/>
    </row>
    <row r="105" spans="9:9" x14ac:dyDescent="0.2">
      <c r="I105" s="285"/>
    </row>
    <row r="106" spans="9:9" x14ac:dyDescent="0.2">
      <c r="I106" s="285"/>
    </row>
    <row r="107" spans="9:9" x14ac:dyDescent="0.2">
      <c r="I107" s="285"/>
    </row>
    <row r="108" spans="9:9" x14ac:dyDescent="0.2">
      <c r="I108" s="285"/>
    </row>
    <row r="109" spans="9:9" x14ac:dyDescent="0.2">
      <c r="I109" s="285"/>
    </row>
    <row r="110" spans="9:9" x14ac:dyDescent="0.2">
      <c r="I110" s="285"/>
    </row>
    <row r="111" spans="9:9" x14ac:dyDescent="0.2">
      <c r="I111" s="285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I300"/>
  <sheetViews>
    <sheetView showGridLines="0" view="pageBreakPreview" topLeftCell="A91" zoomScale="80" zoomScaleNormal="100" zoomScaleSheetLayoutView="80" workbookViewId="0">
      <selection activeCell="C110" sqref="C110:G110"/>
    </sheetView>
  </sheetViews>
  <sheetFormatPr defaultColWidth="20.42578125" defaultRowHeight="18" x14ac:dyDescent="0.25"/>
  <cols>
    <col min="1" max="1" width="2.42578125" style="297" customWidth="1"/>
    <col min="2" max="2" width="25.7109375" style="238" customWidth="1"/>
    <col min="3" max="7" width="21.5703125" style="238" customWidth="1"/>
    <col min="8" max="8" width="2.42578125" style="297" customWidth="1"/>
    <col min="9" max="9" width="6.140625" style="300" customWidth="1"/>
    <col min="10" max="10" width="19.28515625" style="300" customWidth="1"/>
    <col min="11" max="11" width="12.42578125" style="300" customWidth="1"/>
    <col min="12" max="12" width="16" style="300" customWidth="1"/>
    <col min="13" max="13" width="16.42578125" style="300" customWidth="1"/>
    <col min="14" max="14" width="16.7109375" style="300" customWidth="1"/>
    <col min="15" max="15" width="24" style="300" customWidth="1"/>
    <col min="16" max="27" width="17" style="300" customWidth="1"/>
    <col min="28" max="28" width="39" style="300" customWidth="1"/>
    <col min="29" max="16384" width="20.42578125" style="300"/>
  </cols>
  <sheetData>
    <row r="1" spans="1:34" s="291" customFormat="1" x14ac:dyDescent="0.25">
      <c r="A1" s="287"/>
      <c r="B1" s="288"/>
      <c r="C1" s="289"/>
      <c r="D1" s="288"/>
      <c r="E1" s="288"/>
      <c r="F1" s="288"/>
      <c r="G1" s="288"/>
      <c r="H1" s="290"/>
    </row>
    <row r="2" spans="1:34" s="291" customFormat="1" ht="36" customHeight="1" x14ac:dyDescent="0.25">
      <c r="A2" s="287"/>
      <c r="B2" s="47" t="s">
        <v>211</v>
      </c>
      <c r="C2" s="518" t="str">
        <f>+trimCDCM!B1</f>
        <v>COLTIVATORI DIRETTI MEZZADRI E COLONI</v>
      </c>
      <c r="D2" s="518"/>
      <c r="E2" s="518"/>
      <c r="F2" s="518"/>
      <c r="G2" s="518"/>
      <c r="H2" s="290"/>
      <c r="J2" s="518" t="s">
        <v>209</v>
      </c>
      <c r="K2" s="518"/>
      <c r="L2" s="518"/>
      <c r="M2" s="518"/>
      <c r="N2" s="518"/>
      <c r="O2" s="518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</row>
    <row r="3" spans="1:34" s="291" customFormat="1" ht="21.75" customHeight="1" x14ac:dyDescent="0.25">
      <c r="A3" s="293"/>
      <c r="B3" s="238"/>
      <c r="C3" s="542"/>
      <c r="D3" s="542"/>
      <c r="E3" s="542"/>
      <c r="F3" s="542"/>
      <c r="G3" s="542"/>
      <c r="H3" s="290"/>
    </row>
    <row r="4" spans="1:34" s="291" customFormat="1" ht="41.25" customHeight="1" x14ac:dyDescent="0.2">
      <c r="A4" s="293"/>
      <c r="C4" s="534" t="s">
        <v>147</v>
      </c>
      <c r="D4" s="534"/>
      <c r="E4" s="534"/>
      <c r="F4" s="534"/>
      <c r="G4" s="534"/>
      <c r="H4" s="290"/>
      <c r="J4" s="538" t="s">
        <v>148</v>
      </c>
      <c r="K4" s="538"/>
      <c r="L4" s="538"/>
      <c r="M4" s="538"/>
      <c r="N4" s="538"/>
      <c r="O4" s="538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</row>
    <row r="5" spans="1:34" s="291" customFormat="1" ht="8.25" customHeight="1" x14ac:dyDescent="0.25">
      <c r="A5" s="290"/>
      <c r="B5" s="47"/>
      <c r="C5" s="296"/>
      <c r="D5" s="296"/>
      <c r="E5" s="296"/>
      <c r="F5" s="296"/>
      <c r="G5" s="296"/>
      <c r="H5" s="290"/>
      <c r="J5" s="538"/>
      <c r="K5" s="538"/>
      <c r="L5" s="538"/>
      <c r="M5" s="538"/>
      <c r="N5" s="538"/>
      <c r="O5" s="53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34" s="291" customFormat="1" x14ac:dyDescent="0.25">
      <c r="A6" s="290"/>
      <c r="B6" s="47"/>
      <c r="C6" s="507" t="str">
        <f>+trimFPLD_conEC!B5</f>
        <v>Rilevazione al 2/7/2018</v>
      </c>
      <c r="D6" s="507"/>
      <c r="E6" s="507"/>
      <c r="F6" s="507"/>
      <c r="G6" s="507"/>
      <c r="H6" s="290"/>
    </row>
    <row r="7" spans="1:34" x14ac:dyDescent="0.25">
      <c r="B7" s="47"/>
      <c r="C7" s="289"/>
      <c r="D7" s="298"/>
      <c r="E7" s="299"/>
      <c r="F7" s="288"/>
      <c r="G7" s="48"/>
    </row>
    <row r="8" spans="1:34" x14ac:dyDescent="0.25">
      <c r="C8" s="48"/>
      <c r="D8" s="298"/>
      <c r="E8" s="48"/>
      <c r="F8" s="48"/>
      <c r="G8" s="48"/>
      <c r="K8" s="543" t="str">
        <f>+D29</f>
        <v>Decorrenti gennaio-giugno 2018</v>
      </c>
      <c r="L8" s="543"/>
      <c r="M8" s="543"/>
      <c r="N8" s="543"/>
      <c r="AB8" s="309"/>
      <c r="AC8" s="309"/>
      <c r="AD8" s="309"/>
      <c r="AE8" s="309"/>
      <c r="AF8" s="309"/>
      <c r="AG8" s="309"/>
      <c r="AH8" s="309"/>
    </row>
    <row r="9" spans="1:34" x14ac:dyDescent="0.25">
      <c r="B9" s="302"/>
      <c r="C9" s="303"/>
      <c r="D9" s="304"/>
      <c r="E9" s="304"/>
      <c r="F9" s="304"/>
      <c r="G9" s="305"/>
      <c r="AB9" s="309"/>
      <c r="AC9" s="309"/>
      <c r="AD9" s="309"/>
      <c r="AE9" s="309"/>
      <c r="AF9" s="309"/>
      <c r="AG9" s="309"/>
      <c r="AH9" s="309"/>
    </row>
    <row r="10" spans="1:34" ht="28.5" x14ac:dyDescent="0.25">
      <c r="B10" s="72" t="s">
        <v>149</v>
      </c>
      <c r="C10" s="306" t="s">
        <v>150</v>
      </c>
      <c r="D10" s="307" t="s">
        <v>151</v>
      </c>
      <c r="E10" s="306" t="s">
        <v>93</v>
      </c>
      <c r="F10" s="306" t="s">
        <v>94</v>
      </c>
      <c r="G10" s="308" t="s">
        <v>152</v>
      </c>
      <c r="AB10" s="309"/>
      <c r="AC10" s="310" t="s">
        <v>150</v>
      </c>
      <c r="AD10" s="311" t="s">
        <v>151</v>
      </c>
      <c r="AE10" s="310" t="s">
        <v>93</v>
      </c>
      <c r="AF10" s="310" t="s">
        <v>94</v>
      </c>
      <c r="AG10" s="312" t="s">
        <v>152</v>
      </c>
      <c r="AH10" s="309"/>
    </row>
    <row r="11" spans="1:34" ht="15" customHeight="1" x14ac:dyDescent="0.25">
      <c r="B11" s="313" t="s">
        <v>153</v>
      </c>
      <c r="C11" s="314"/>
      <c r="D11" s="315"/>
      <c r="E11" s="315"/>
      <c r="F11" s="315"/>
      <c r="G11" s="316"/>
      <c r="AB11" s="317"/>
      <c r="AC11" s="317"/>
      <c r="AD11" s="317" t="str">
        <f t="shared" ref="AD11:AG18" si="0">+D21</f>
        <v>di cui: Decorrenti gennaio-giugno 2017</v>
      </c>
      <c r="AE11" s="317"/>
      <c r="AF11" s="317"/>
      <c r="AG11" s="317"/>
      <c r="AH11" s="309"/>
    </row>
    <row r="12" spans="1:34" ht="15" customHeight="1" x14ac:dyDescent="0.25">
      <c r="B12" s="318"/>
      <c r="C12" s="231"/>
      <c r="E12" s="231"/>
      <c r="F12" s="231"/>
      <c r="G12" s="319"/>
      <c r="AB12" s="317" t="str">
        <f t="shared" ref="AB12:AC18" si="1">+B22</f>
        <v>fino a 54</v>
      </c>
      <c r="AC12" s="317">
        <f t="shared" si="1"/>
        <v>0</v>
      </c>
      <c r="AD12" s="317">
        <f t="shared" si="0"/>
        <v>1</v>
      </c>
      <c r="AE12" s="317">
        <f t="shared" si="0"/>
        <v>307</v>
      </c>
      <c r="AF12" s="317">
        <f t="shared" si="0"/>
        <v>316</v>
      </c>
      <c r="AG12" s="317">
        <f t="shared" si="0"/>
        <v>624</v>
      </c>
      <c r="AH12" s="309"/>
    </row>
    <row r="13" spans="1:34" ht="22.5" customHeight="1" x14ac:dyDescent="0.25">
      <c r="C13" s="320"/>
      <c r="D13" s="321" t="str">
        <f>+fpld_tot!D13</f>
        <v>Decorrenti 2017</v>
      </c>
      <c r="E13" s="322"/>
      <c r="F13" s="231"/>
      <c r="G13" s="52"/>
      <c r="AB13" s="317" t="str">
        <f t="shared" si="1"/>
        <v>55-59</v>
      </c>
      <c r="AC13" s="317">
        <f t="shared" si="1"/>
        <v>0</v>
      </c>
      <c r="AD13" s="317">
        <f t="shared" si="0"/>
        <v>2133</v>
      </c>
      <c r="AE13" s="317">
        <f t="shared" si="0"/>
        <v>269</v>
      </c>
      <c r="AF13" s="317">
        <f t="shared" si="0"/>
        <v>270</v>
      </c>
      <c r="AG13" s="317">
        <f t="shared" si="0"/>
        <v>2672</v>
      </c>
      <c r="AH13" s="309"/>
    </row>
    <row r="14" spans="1:34" ht="22.5" customHeight="1" x14ac:dyDescent="0.25">
      <c r="B14" s="323" t="s">
        <v>156</v>
      </c>
      <c r="C14" s="324">
        <v>0</v>
      </c>
      <c r="D14" s="324">
        <v>3</v>
      </c>
      <c r="E14" s="324">
        <v>591</v>
      </c>
      <c r="F14" s="324">
        <v>579</v>
      </c>
      <c r="G14" s="325">
        <v>1173</v>
      </c>
      <c r="AB14" s="317" t="str">
        <f t="shared" si="1"/>
        <v>60-64</v>
      </c>
      <c r="AC14" s="317">
        <f t="shared" si="1"/>
        <v>733</v>
      </c>
      <c r="AD14" s="317">
        <f t="shared" si="0"/>
        <v>2554</v>
      </c>
      <c r="AE14" s="317">
        <f t="shared" si="0"/>
        <v>259</v>
      </c>
      <c r="AF14" s="317">
        <f t="shared" si="0"/>
        <v>468</v>
      </c>
      <c r="AG14" s="317">
        <f t="shared" si="0"/>
        <v>4014</v>
      </c>
      <c r="AH14" s="309"/>
    </row>
    <row r="15" spans="1:34" ht="22.5" customHeight="1" x14ac:dyDescent="0.25">
      <c r="B15" s="323" t="s">
        <v>157</v>
      </c>
      <c r="C15" s="324">
        <v>0</v>
      </c>
      <c r="D15" s="324">
        <v>4652</v>
      </c>
      <c r="E15" s="324">
        <v>524</v>
      </c>
      <c r="F15" s="324">
        <v>516</v>
      </c>
      <c r="G15" s="325">
        <v>5692</v>
      </c>
      <c r="AB15" s="317" t="str">
        <f t="shared" si="1"/>
        <v>65-67</v>
      </c>
      <c r="AC15" s="317">
        <f t="shared" si="1"/>
        <v>1353</v>
      </c>
      <c r="AD15" s="317">
        <f t="shared" si="0"/>
        <v>156</v>
      </c>
      <c r="AE15" s="317">
        <f t="shared" si="0"/>
        <v>20</v>
      </c>
      <c r="AF15" s="317">
        <f t="shared" si="0"/>
        <v>467</v>
      </c>
      <c r="AG15" s="317">
        <f t="shared" si="0"/>
        <v>1996</v>
      </c>
      <c r="AH15" s="309"/>
    </row>
    <row r="16" spans="1:34" ht="22.5" customHeight="1" x14ac:dyDescent="0.25">
      <c r="B16" s="323" t="s">
        <v>158</v>
      </c>
      <c r="C16" s="324">
        <v>894</v>
      </c>
      <c r="D16" s="324">
        <v>5482</v>
      </c>
      <c r="E16" s="324">
        <v>472</v>
      </c>
      <c r="F16" s="324">
        <v>861</v>
      </c>
      <c r="G16" s="325">
        <v>7709</v>
      </c>
      <c r="AB16" s="317" t="str">
        <f t="shared" si="1"/>
        <v>68 e oltre</v>
      </c>
      <c r="AC16" s="317">
        <f t="shared" si="1"/>
        <v>398</v>
      </c>
      <c r="AD16" s="317">
        <f t="shared" si="0"/>
        <v>0</v>
      </c>
      <c r="AE16" s="317">
        <f t="shared" si="0"/>
        <v>5</v>
      </c>
      <c r="AF16" s="317">
        <f t="shared" si="0"/>
        <v>8703</v>
      </c>
      <c r="AG16" s="317">
        <f t="shared" si="0"/>
        <v>9106</v>
      </c>
      <c r="AH16" s="309"/>
    </row>
    <row r="17" spans="1:34" ht="22.5" customHeight="1" x14ac:dyDescent="0.25">
      <c r="B17" s="323" t="s">
        <v>159</v>
      </c>
      <c r="C17" s="324">
        <v>3023</v>
      </c>
      <c r="D17" s="324">
        <v>424</v>
      </c>
      <c r="E17" s="324">
        <v>46</v>
      </c>
      <c r="F17" s="324">
        <v>851</v>
      </c>
      <c r="G17" s="325">
        <v>4344</v>
      </c>
      <c r="AB17" s="317" t="str">
        <f t="shared" si="1"/>
        <v>Totale</v>
      </c>
      <c r="AC17" s="317">
        <f t="shared" si="1"/>
        <v>2484</v>
      </c>
      <c r="AD17" s="317">
        <f t="shared" si="0"/>
        <v>4844</v>
      </c>
      <c r="AE17" s="317">
        <f t="shared" si="0"/>
        <v>860</v>
      </c>
      <c r="AF17" s="317">
        <f t="shared" si="0"/>
        <v>10224</v>
      </c>
      <c r="AG17" s="317">
        <f t="shared" si="0"/>
        <v>18412</v>
      </c>
      <c r="AH17" s="309"/>
    </row>
    <row r="18" spans="1:34" ht="22.5" customHeight="1" x14ac:dyDescent="0.25">
      <c r="B18" s="323" t="s">
        <v>160</v>
      </c>
      <c r="C18" s="324">
        <v>698</v>
      </c>
      <c r="D18" s="324">
        <v>0</v>
      </c>
      <c r="E18" s="324">
        <v>7</v>
      </c>
      <c r="F18" s="324">
        <v>16022</v>
      </c>
      <c r="G18" s="120">
        <v>16727</v>
      </c>
      <c r="AB18" s="317" t="str">
        <f t="shared" si="1"/>
        <v>Età media alla dec.</v>
      </c>
      <c r="AC18" s="317">
        <f t="shared" si="1"/>
        <v>67.41</v>
      </c>
      <c r="AD18" s="317">
        <f t="shared" si="0"/>
        <v>60.62</v>
      </c>
      <c r="AE18" s="317">
        <f t="shared" si="0"/>
        <v>56.15</v>
      </c>
      <c r="AF18" s="317">
        <f t="shared" si="0"/>
        <v>77.459999999999994</v>
      </c>
      <c r="AG18" s="317">
        <f t="shared" si="0"/>
        <v>70.680000000000007</v>
      </c>
      <c r="AH18" s="309"/>
    </row>
    <row r="19" spans="1:34" s="331" customFormat="1" ht="22.5" customHeight="1" x14ac:dyDescent="0.25">
      <c r="A19" s="326"/>
      <c r="B19" s="327" t="s">
        <v>95</v>
      </c>
      <c r="C19" s="328">
        <v>4615</v>
      </c>
      <c r="D19" s="328">
        <v>10561</v>
      </c>
      <c r="E19" s="328">
        <v>1640</v>
      </c>
      <c r="F19" s="328">
        <v>18829</v>
      </c>
      <c r="G19" s="329">
        <v>35645</v>
      </c>
      <c r="H19" s="330"/>
      <c r="AB19" s="460"/>
      <c r="AC19" s="317"/>
      <c r="AD19" s="317"/>
      <c r="AE19" s="317"/>
      <c r="AF19" s="317"/>
      <c r="AG19" s="317"/>
      <c r="AH19" s="460"/>
    </row>
    <row r="20" spans="1:34" s="338" customFormat="1" ht="25.5" customHeight="1" x14ac:dyDescent="0.2">
      <c r="A20" s="333"/>
      <c r="B20" s="461" t="s">
        <v>161</v>
      </c>
      <c r="C20" s="335">
        <v>67.599999999999994</v>
      </c>
      <c r="D20" s="336">
        <v>60.6</v>
      </c>
      <c r="E20" s="336">
        <v>56.22</v>
      </c>
      <c r="F20" s="336">
        <v>77.459999999999994</v>
      </c>
      <c r="G20" s="337">
        <v>70.209999999999994</v>
      </c>
      <c r="H20" s="33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462"/>
      <c r="AC20" s="462"/>
      <c r="AD20" s="462"/>
      <c r="AE20" s="462"/>
      <c r="AF20" s="462"/>
      <c r="AG20" s="462"/>
      <c r="AH20" s="462"/>
    </row>
    <row r="21" spans="1:34" s="332" customFormat="1" ht="25.5" customHeight="1" x14ac:dyDescent="0.25">
      <c r="A21" s="340"/>
      <c r="B21" s="341"/>
      <c r="C21" s="120"/>
      <c r="D21" s="342" t="str">
        <f>+fpld_tot!D21</f>
        <v>di cui: Decorrenti gennaio-giugno 2017</v>
      </c>
      <c r="E21" s="120"/>
      <c r="F21" s="120"/>
      <c r="G21" s="120"/>
      <c r="H21" s="340"/>
      <c r="AB21" s="317"/>
      <c r="AC21" s="317"/>
      <c r="AD21" s="317"/>
      <c r="AE21" s="317"/>
      <c r="AF21" s="317"/>
      <c r="AG21" s="317"/>
      <c r="AH21" s="317"/>
    </row>
    <row r="22" spans="1:34" s="347" customFormat="1" ht="25.5" customHeight="1" x14ac:dyDescent="0.25">
      <c r="A22" s="343"/>
      <c r="B22" s="344" t="s">
        <v>156</v>
      </c>
      <c r="C22" s="345">
        <v>0</v>
      </c>
      <c r="D22" s="345">
        <v>1</v>
      </c>
      <c r="E22" s="345">
        <v>307</v>
      </c>
      <c r="F22" s="345">
        <v>316</v>
      </c>
      <c r="G22" s="346">
        <v>624</v>
      </c>
      <c r="H22" s="343"/>
      <c r="AB22" s="463"/>
      <c r="AC22" s="463"/>
      <c r="AD22" s="463"/>
      <c r="AE22" s="463"/>
      <c r="AF22" s="463"/>
      <c r="AG22" s="463"/>
      <c r="AH22" s="463"/>
    </row>
    <row r="23" spans="1:34" s="347" customFormat="1" ht="25.5" customHeight="1" x14ac:dyDescent="0.25">
      <c r="A23" s="343"/>
      <c r="B23" s="344" t="s">
        <v>157</v>
      </c>
      <c r="C23" s="345">
        <v>0</v>
      </c>
      <c r="D23" s="345">
        <v>2133</v>
      </c>
      <c r="E23" s="345">
        <v>269</v>
      </c>
      <c r="F23" s="345">
        <v>270</v>
      </c>
      <c r="G23" s="346">
        <v>2672</v>
      </c>
      <c r="H23" s="343"/>
      <c r="AB23" s="463"/>
      <c r="AC23" s="463"/>
      <c r="AD23" s="463"/>
      <c r="AE23" s="463"/>
      <c r="AF23" s="463"/>
      <c r="AG23" s="463"/>
      <c r="AH23" s="463"/>
    </row>
    <row r="24" spans="1:34" s="347" customFormat="1" ht="25.5" customHeight="1" x14ac:dyDescent="0.25">
      <c r="A24" s="343"/>
      <c r="B24" s="344" t="s">
        <v>158</v>
      </c>
      <c r="C24" s="345">
        <v>733</v>
      </c>
      <c r="D24" s="345">
        <v>2554</v>
      </c>
      <c r="E24" s="345">
        <v>259</v>
      </c>
      <c r="F24" s="345">
        <v>468</v>
      </c>
      <c r="G24" s="120">
        <v>4014</v>
      </c>
      <c r="H24" s="343"/>
      <c r="AB24" s="463"/>
      <c r="AC24" s="463"/>
      <c r="AD24" s="463"/>
      <c r="AE24" s="463"/>
      <c r="AF24" s="463"/>
      <c r="AG24" s="463"/>
      <c r="AH24" s="463"/>
    </row>
    <row r="25" spans="1:34" s="347" customFormat="1" ht="25.5" customHeight="1" x14ac:dyDescent="0.25">
      <c r="A25" s="343"/>
      <c r="B25" s="344" t="s">
        <v>159</v>
      </c>
      <c r="C25" s="345">
        <v>1353</v>
      </c>
      <c r="D25" s="345">
        <v>156</v>
      </c>
      <c r="E25" s="345">
        <v>20</v>
      </c>
      <c r="F25" s="345">
        <v>467</v>
      </c>
      <c r="G25" s="120">
        <v>1996</v>
      </c>
      <c r="H25" s="343"/>
      <c r="K25" s="543" t="str">
        <f>MID(D21,9,45)</f>
        <v>Decorrenti gennaio-giugno 2017</v>
      </c>
      <c r="L25" s="543"/>
      <c r="M25" s="543"/>
      <c r="N25" s="543"/>
    </row>
    <row r="26" spans="1:34" s="347" customFormat="1" ht="25.5" customHeight="1" x14ac:dyDescent="0.25">
      <c r="A26" s="343"/>
      <c r="B26" s="344" t="s">
        <v>160</v>
      </c>
      <c r="C26" s="345">
        <v>398</v>
      </c>
      <c r="D26" s="345">
        <v>0</v>
      </c>
      <c r="E26" s="345">
        <v>5</v>
      </c>
      <c r="F26" s="345">
        <v>8703</v>
      </c>
      <c r="G26" s="120">
        <v>9106</v>
      </c>
      <c r="H26" s="343"/>
    </row>
    <row r="27" spans="1:34" s="350" customFormat="1" ht="25.5" customHeight="1" x14ac:dyDescent="0.25">
      <c r="A27" s="326"/>
      <c r="B27" s="327" t="s">
        <v>95</v>
      </c>
      <c r="C27" s="348">
        <v>2484</v>
      </c>
      <c r="D27" s="348">
        <v>4844</v>
      </c>
      <c r="E27" s="348">
        <v>860</v>
      </c>
      <c r="F27" s="348">
        <v>10224</v>
      </c>
      <c r="G27" s="349">
        <v>18412</v>
      </c>
      <c r="H27" s="326"/>
    </row>
    <row r="28" spans="1:34" s="338" customFormat="1" ht="25.5" customHeight="1" x14ac:dyDescent="0.2">
      <c r="A28" s="351"/>
      <c r="B28" s="461" t="s">
        <v>161</v>
      </c>
      <c r="C28" s="335">
        <v>67.41</v>
      </c>
      <c r="D28" s="336">
        <v>60.62</v>
      </c>
      <c r="E28" s="336">
        <v>56.15</v>
      </c>
      <c r="F28" s="336">
        <v>77.459999999999994</v>
      </c>
      <c r="G28" s="337">
        <v>70.680000000000007</v>
      </c>
      <c r="H28" s="333"/>
    </row>
    <row r="29" spans="1:34" ht="25.5" customHeight="1" x14ac:dyDescent="0.25">
      <c r="C29" s="352"/>
      <c r="D29" s="321" t="str">
        <f>+fpld_tot!D29</f>
        <v>Decorrenti gennaio-giugno 2018</v>
      </c>
      <c r="E29" s="352"/>
      <c r="F29" s="352"/>
      <c r="G29" s="42"/>
    </row>
    <row r="30" spans="1:34" ht="22.5" customHeight="1" x14ac:dyDescent="0.25">
      <c r="A30" s="326"/>
      <c r="B30" s="323" t="s">
        <v>156</v>
      </c>
      <c r="C30" s="354">
        <v>0</v>
      </c>
      <c r="D30" s="354">
        <v>1</v>
      </c>
      <c r="E30" s="354">
        <v>210</v>
      </c>
      <c r="F30" s="354">
        <v>201</v>
      </c>
      <c r="G30" s="193">
        <v>412</v>
      </c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</row>
    <row r="31" spans="1:34" ht="22.5" customHeight="1" x14ac:dyDescent="0.25">
      <c r="A31" s="326"/>
      <c r="B31" s="323" t="s">
        <v>157</v>
      </c>
      <c r="C31" s="354">
        <v>1</v>
      </c>
      <c r="D31" s="354">
        <v>1235</v>
      </c>
      <c r="E31" s="354">
        <v>186</v>
      </c>
      <c r="F31" s="354">
        <v>190</v>
      </c>
      <c r="G31" s="193">
        <v>1612</v>
      </c>
    </row>
    <row r="32" spans="1:34" ht="22.5" customHeight="1" x14ac:dyDescent="0.25">
      <c r="A32" s="326"/>
      <c r="B32" s="323" t="s">
        <v>158</v>
      </c>
      <c r="C32" s="354">
        <v>47</v>
      </c>
      <c r="D32" s="354">
        <v>1533</v>
      </c>
      <c r="E32" s="354">
        <v>179</v>
      </c>
      <c r="F32" s="354">
        <v>359</v>
      </c>
      <c r="G32" s="193">
        <v>2118</v>
      </c>
    </row>
    <row r="33" spans="1:33" ht="22.5" customHeight="1" x14ac:dyDescent="0.25">
      <c r="A33" s="326"/>
      <c r="B33" s="323" t="s">
        <v>159</v>
      </c>
      <c r="C33" s="354">
        <v>1416</v>
      </c>
      <c r="D33" s="354">
        <v>136</v>
      </c>
      <c r="E33" s="354">
        <v>30</v>
      </c>
      <c r="F33" s="354">
        <v>351</v>
      </c>
      <c r="G33" s="193">
        <v>1933</v>
      </c>
    </row>
    <row r="34" spans="1:33" ht="22.5" customHeight="1" x14ac:dyDescent="0.25">
      <c r="A34" s="326"/>
      <c r="B34" s="323" t="s">
        <v>160</v>
      </c>
      <c r="C34" s="354">
        <v>242</v>
      </c>
      <c r="D34" s="354">
        <v>0</v>
      </c>
      <c r="E34" s="354">
        <v>2</v>
      </c>
      <c r="F34" s="354">
        <v>7528</v>
      </c>
      <c r="G34" s="193">
        <v>7772</v>
      </c>
    </row>
    <row r="35" spans="1:33" s="350" customFormat="1" ht="22.5" customHeight="1" x14ac:dyDescent="0.25">
      <c r="A35" s="326"/>
      <c r="B35" s="327" t="s">
        <v>95</v>
      </c>
      <c r="C35" s="348">
        <v>1706</v>
      </c>
      <c r="D35" s="348">
        <v>2905</v>
      </c>
      <c r="E35" s="348">
        <v>607</v>
      </c>
      <c r="F35" s="348">
        <v>8629</v>
      </c>
      <c r="G35" s="349">
        <v>13847</v>
      </c>
      <c r="H35" s="326"/>
      <c r="AC35" s="356"/>
    </row>
    <row r="36" spans="1:33" s="338" customFormat="1" ht="22.5" customHeight="1" x14ac:dyDescent="0.2">
      <c r="A36" s="351"/>
      <c r="B36" s="461" t="s">
        <v>161</v>
      </c>
      <c r="C36" s="335">
        <v>68.02</v>
      </c>
      <c r="D36" s="336">
        <v>60.66</v>
      </c>
      <c r="E36" s="336">
        <v>56.63</v>
      </c>
      <c r="F36" s="336">
        <v>78.25</v>
      </c>
      <c r="G36" s="337">
        <v>72.349999999999994</v>
      </c>
      <c r="H36" s="333"/>
    </row>
    <row r="37" spans="1:33" s="331" customFormat="1" ht="9" customHeight="1" x14ac:dyDescent="0.25">
      <c r="A37" s="326"/>
      <c r="B37" s="357"/>
      <c r="C37" s="352"/>
      <c r="D37" s="352"/>
      <c r="E37" s="352"/>
      <c r="F37" s="352"/>
      <c r="G37" s="42"/>
      <c r="H37" s="330"/>
    </row>
    <row r="38" spans="1:33" ht="15" customHeight="1" x14ac:dyDescent="0.25">
      <c r="B38" s="318"/>
      <c r="C38" s="358"/>
      <c r="D38" s="358"/>
      <c r="E38" s="358"/>
      <c r="F38" s="358"/>
      <c r="G38" s="358"/>
    </row>
    <row r="39" spans="1:33" ht="26.25" customHeight="1" x14ac:dyDescent="0.25">
      <c r="B39" s="359" t="s">
        <v>162</v>
      </c>
    </row>
    <row r="40" spans="1:33" ht="27" customHeight="1" x14ac:dyDescent="0.25"/>
    <row r="41" spans="1:33" ht="15" customHeight="1" x14ac:dyDescent="0.25"/>
    <row r="42" spans="1:33" s="291" customFormat="1" ht="36" customHeight="1" x14ac:dyDescent="0.25">
      <c r="A42" s="287"/>
      <c r="B42" s="47" t="s">
        <v>212</v>
      </c>
      <c r="C42" s="518" t="str">
        <f>+C$2</f>
        <v>COLTIVATORI DIRETTI MEZZADRI E COLONI</v>
      </c>
      <c r="D42" s="518"/>
      <c r="E42" s="518"/>
      <c r="F42" s="518"/>
      <c r="G42" s="518"/>
      <c r="H42" s="290"/>
    </row>
    <row r="43" spans="1:33" s="291" customFormat="1" ht="46.5" customHeight="1" x14ac:dyDescent="0.25">
      <c r="A43" s="293"/>
      <c r="B43" s="238"/>
      <c r="C43" s="542"/>
      <c r="D43" s="542"/>
      <c r="E43" s="542"/>
      <c r="F43" s="542"/>
      <c r="G43" s="542"/>
      <c r="H43" s="290"/>
    </row>
    <row r="44" spans="1:33" s="291" customFormat="1" ht="36.75" customHeight="1" x14ac:dyDescent="0.25">
      <c r="A44" s="293"/>
      <c r="C44" s="534" t="s">
        <v>16</v>
      </c>
      <c r="D44" s="534"/>
      <c r="E44" s="534"/>
      <c r="F44" s="534"/>
      <c r="G44" s="534"/>
      <c r="H44" s="290"/>
      <c r="K44" s="360"/>
      <c r="L44" s="357"/>
      <c r="M44" s="357"/>
    </row>
    <row r="45" spans="1:33" s="291" customFormat="1" x14ac:dyDescent="0.25">
      <c r="A45" s="290"/>
      <c r="B45" s="47"/>
      <c r="C45" s="296"/>
      <c r="D45" s="296"/>
      <c r="E45" s="296"/>
      <c r="F45" s="296"/>
      <c r="G45" s="296"/>
      <c r="H45" s="290"/>
      <c r="J45" s="518" t="str">
        <f>+C42</f>
        <v>COLTIVATORI DIRETTI MEZZADRI E COLONI</v>
      </c>
      <c r="K45" s="518"/>
      <c r="L45" s="518"/>
      <c r="M45" s="518"/>
      <c r="N45" s="518"/>
      <c r="O45" s="518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</row>
    <row r="46" spans="1:33" s="291" customFormat="1" x14ac:dyDescent="0.25">
      <c r="A46" s="290"/>
      <c r="B46" s="47"/>
      <c r="C46" s="507" t="str">
        <f>+C6</f>
        <v>Rilevazione al 2/7/2018</v>
      </c>
      <c r="D46" s="507"/>
      <c r="E46" s="507"/>
      <c r="F46" s="507"/>
      <c r="G46" s="507"/>
      <c r="H46" s="290"/>
    </row>
    <row r="47" spans="1:33" x14ac:dyDescent="0.25">
      <c r="B47" s="47"/>
      <c r="C47" s="289"/>
      <c r="D47" s="298"/>
      <c r="E47" s="299"/>
      <c r="F47" s="288"/>
      <c r="G47" s="48"/>
      <c r="I47" s="285"/>
      <c r="AB47" s="361"/>
      <c r="AC47" s="361"/>
      <c r="AD47" s="361"/>
      <c r="AE47" s="361"/>
      <c r="AF47" s="361"/>
      <c r="AG47" s="361"/>
    </row>
    <row r="48" spans="1:33" ht="12.75" customHeight="1" x14ac:dyDescent="0.25">
      <c r="B48" s="362"/>
      <c r="C48" s="48"/>
      <c r="D48" s="363"/>
      <c r="E48" s="48"/>
      <c r="F48" s="48"/>
      <c r="G48" s="48"/>
      <c r="J48" s="539" t="s">
        <v>164</v>
      </c>
      <c r="K48" s="539"/>
      <c r="L48" s="539"/>
      <c r="M48" s="539"/>
      <c r="N48" s="539"/>
      <c r="O48" s="539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1"/>
      <c r="AC48" s="361"/>
      <c r="AD48" s="361"/>
      <c r="AE48" s="361"/>
      <c r="AF48" s="361"/>
      <c r="AG48" s="361"/>
    </row>
    <row r="49" spans="1:35" ht="19.5" customHeight="1" x14ac:dyDescent="0.25">
      <c r="B49" s="365" t="s">
        <v>165</v>
      </c>
      <c r="C49" s="303"/>
      <c r="D49" s="304"/>
      <c r="E49" s="304"/>
      <c r="F49" s="304"/>
      <c r="G49" s="305"/>
      <c r="J49" s="539"/>
      <c r="K49" s="539"/>
      <c r="L49" s="539"/>
      <c r="M49" s="539"/>
      <c r="N49" s="539"/>
      <c r="O49" s="539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1"/>
      <c r="AC49" s="361"/>
      <c r="AD49" s="361"/>
      <c r="AE49" s="361"/>
      <c r="AF49" s="361"/>
      <c r="AG49" s="361"/>
    </row>
    <row r="50" spans="1:35" ht="26.25" customHeight="1" x14ac:dyDescent="0.25">
      <c r="B50" s="366" t="s">
        <v>166</v>
      </c>
      <c r="C50" s="306" t="s">
        <v>150</v>
      </c>
      <c r="D50" s="307" t="s">
        <v>151</v>
      </c>
      <c r="E50" s="306" t="s">
        <v>93</v>
      </c>
      <c r="F50" s="306" t="s">
        <v>94</v>
      </c>
      <c r="G50" s="308" t="s">
        <v>152</v>
      </c>
      <c r="J50" s="539"/>
      <c r="K50" s="539"/>
      <c r="L50" s="539"/>
      <c r="M50" s="539"/>
      <c r="N50" s="539"/>
      <c r="O50" s="539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AB50" s="361"/>
      <c r="AC50" s="361"/>
      <c r="AD50" s="361"/>
      <c r="AE50" s="361"/>
      <c r="AF50" s="361"/>
      <c r="AG50" s="361"/>
    </row>
    <row r="51" spans="1:35" ht="24" customHeight="1" x14ac:dyDescent="0.25">
      <c r="B51" s="367" t="s">
        <v>167</v>
      </c>
      <c r="C51" s="314"/>
      <c r="D51" s="315"/>
      <c r="E51" s="315"/>
      <c r="F51" s="315"/>
      <c r="G51" s="316"/>
      <c r="I51" s="285"/>
      <c r="Z51" s="364"/>
      <c r="AA51" s="364"/>
      <c r="AB51" s="361"/>
      <c r="AC51" s="361"/>
      <c r="AD51" s="361"/>
      <c r="AE51" s="361"/>
      <c r="AF51" s="361"/>
      <c r="AG51" s="361"/>
    </row>
    <row r="52" spans="1:35" ht="16.5" customHeight="1" x14ac:dyDescent="0.25">
      <c r="B52" s="318"/>
      <c r="C52" s="231"/>
      <c r="E52" s="231"/>
      <c r="F52" s="231"/>
      <c r="G52" s="319"/>
      <c r="I52" s="368"/>
      <c r="Z52" s="364"/>
      <c r="AA52" s="364"/>
      <c r="AB52" s="361"/>
      <c r="AC52" s="361"/>
      <c r="AD52" s="361"/>
      <c r="AE52" s="361"/>
      <c r="AF52" s="361"/>
      <c r="AG52" s="361"/>
    </row>
    <row r="53" spans="1:35" ht="16.5" customHeight="1" x14ac:dyDescent="0.25">
      <c r="B53" s="369"/>
      <c r="C53" s="320"/>
      <c r="D53" s="321" t="str">
        <f>+D13</f>
        <v>Decorrenti 2017</v>
      </c>
      <c r="E53" s="322"/>
      <c r="F53" s="231"/>
      <c r="G53" s="52"/>
      <c r="I53" s="368"/>
      <c r="AB53" s="361"/>
      <c r="AC53" s="361"/>
      <c r="AD53" s="361"/>
      <c r="AE53" s="361"/>
      <c r="AF53" s="361"/>
      <c r="AG53" s="361"/>
    </row>
    <row r="54" spans="1:35" ht="22.5" customHeight="1" x14ac:dyDescent="0.25">
      <c r="B54" s="370" t="s">
        <v>168</v>
      </c>
      <c r="C54" s="354">
        <v>1185</v>
      </c>
      <c r="D54" s="354">
        <v>202</v>
      </c>
      <c r="E54" s="354">
        <v>406</v>
      </c>
      <c r="F54" s="354">
        <v>9776</v>
      </c>
      <c r="G54" s="193">
        <v>11569</v>
      </c>
      <c r="Z54" s="364"/>
      <c r="AA54" s="364"/>
      <c r="AB54" s="361"/>
      <c r="AC54" s="361"/>
      <c r="AD54" s="361"/>
      <c r="AE54" s="361"/>
      <c r="AF54" s="361"/>
      <c r="AG54" s="361"/>
    </row>
    <row r="55" spans="1:35" ht="22.5" customHeight="1" x14ac:dyDescent="0.25">
      <c r="B55" s="370" t="s">
        <v>169</v>
      </c>
      <c r="C55" s="354">
        <v>2971</v>
      </c>
      <c r="D55" s="354">
        <v>5918</v>
      </c>
      <c r="E55" s="354">
        <v>1060</v>
      </c>
      <c r="F55" s="354">
        <v>8626</v>
      </c>
      <c r="G55" s="193">
        <v>18575</v>
      </c>
      <c r="Z55" s="364"/>
      <c r="AA55" s="364"/>
      <c r="AB55" s="361"/>
      <c r="AC55" s="361"/>
      <c r="AD55" s="361"/>
      <c r="AE55" s="361"/>
      <c r="AF55" s="361"/>
      <c r="AG55" s="361"/>
    </row>
    <row r="56" spans="1:35" ht="22.5" customHeight="1" x14ac:dyDescent="0.25">
      <c r="B56" s="370" t="s">
        <v>170</v>
      </c>
      <c r="C56" s="354">
        <v>357</v>
      </c>
      <c r="D56" s="354">
        <v>2467</v>
      </c>
      <c r="E56" s="354">
        <v>142</v>
      </c>
      <c r="F56" s="354">
        <v>365</v>
      </c>
      <c r="G56" s="193">
        <v>3331</v>
      </c>
      <c r="AB56" s="361"/>
      <c r="AC56" s="361"/>
      <c r="AD56" s="361"/>
      <c r="AE56" s="361"/>
      <c r="AF56" s="361"/>
      <c r="AG56" s="361"/>
    </row>
    <row r="57" spans="1:35" ht="22.5" customHeight="1" x14ac:dyDescent="0.25">
      <c r="B57" s="370" t="s">
        <v>171</v>
      </c>
      <c r="C57" s="354">
        <v>68</v>
      </c>
      <c r="D57" s="354">
        <v>1193</v>
      </c>
      <c r="E57" s="354">
        <v>26</v>
      </c>
      <c r="F57" s="354">
        <v>43</v>
      </c>
      <c r="G57" s="193">
        <v>1330</v>
      </c>
      <c r="Z57" s="364"/>
      <c r="AA57" s="364"/>
      <c r="AB57" s="361"/>
      <c r="AC57" s="361"/>
      <c r="AD57" s="361"/>
      <c r="AE57" s="361"/>
      <c r="AF57" s="361"/>
      <c r="AG57" s="361"/>
    </row>
    <row r="58" spans="1:35" ht="22.5" customHeight="1" x14ac:dyDescent="0.25">
      <c r="B58" s="370" t="s">
        <v>172</v>
      </c>
      <c r="C58" s="354">
        <v>24</v>
      </c>
      <c r="D58" s="354">
        <v>573</v>
      </c>
      <c r="E58" s="354">
        <v>5</v>
      </c>
      <c r="F58" s="354">
        <v>17</v>
      </c>
      <c r="G58" s="193">
        <v>619</v>
      </c>
      <c r="Z58" s="364"/>
      <c r="AA58" s="364"/>
      <c r="AB58" s="361"/>
      <c r="AC58" s="361"/>
      <c r="AD58" s="361"/>
      <c r="AE58" s="361"/>
      <c r="AF58" s="361"/>
      <c r="AG58" s="361"/>
    </row>
    <row r="59" spans="1:35" ht="22.5" customHeight="1" x14ac:dyDescent="0.25">
      <c r="B59" s="370" t="s">
        <v>173</v>
      </c>
      <c r="C59" s="354">
        <v>10</v>
      </c>
      <c r="D59" s="354">
        <v>208</v>
      </c>
      <c r="E59" s="354">
        <v>1</v>
      </c>
      <c r="F59" s="354">
        <v>2</v>
      </c>
      <c r="G59" s="193">
        <v>221</v>
      </c>
      <c r="I59" s="368"/>
      <c r="AB59" s="361"/>
      <c r="AC59" s="361"/>
      <c r="AD59" s="361"/>
      <c r="AE59" s="361"/>
      <c r="AF59" s="361"/>
      <c r="AG59" s="361"/>
    </row>
    <row r="60" spans="1:35" ht="22.5" customHeight="1" x14ac:dyDescent="0.25">
      <c r="B60" s="215"/>
      <c r="C60" s="354"/>
      <c r="D60" s="354"/>
      <c r="E60" s="354"/>
      <c r="F60" s="354"/>
      <c r="G60" s="371"/>
      <c r="I60" s="368"/>
      <c r="Z60" s="364"/>
      <c r="AA60" s="364"/>
      <c r="AB60" s="361"/>
      <c r="AC60" s="361"/>
      <c r="AD60" s="361"/>
      <c r="AE60" s="361"/>
      <c r="AF60" s="361"/>
      <c r="AG60" s="361"/>
    </row>
    <row r="61" spans="1:35" s="331" customFormat="1" ht="22.5" customHeight="1" x14ac:dyDescent="0.25">
      <c r="A61" s="326"/>
      <c r="B61" s="327" t="s">
        <v>95</v>
      </c>
      <c r="C61" s="328">
        <v>4615</v>
      </c>
      <c r="D61" s="328">
        <v>10561</v>
      </c>
      <c r="E61" s="328">
        <v>1640</v>
      </c>
      <c r="F61" s="328">
        <v>18829</v>
      </c>
      <c r="G61" s="329">
        <v>35645</v>
      </c>
      <c r="H61" s="330"/>
      <c r="I61" s="368"/>
      <c r="Z61" s="364"/>
      <c r="AA61" s="364"/>
      <c r="AB61" s="361"/>
      <c r="AC61" s="361"/>
      <c r="AD61" s="361"/>
      <c r="AE61" s="361"/>
      <c r="AF61" s="361"/>
      <c r="AG61" s="361"/>
      <c r="AH61" s="300"/>
      <c r="AI61" s="300"/>
    </row>
    <row r="62" spans="1:35" ht="25.5" customHeight="1" x14ac:dyDescent="0.25">
      <c r="A62" s="333"/>
      <c r="B62" s="372"/>
      <c r="C62" s="373"/>
      <c r="D62" s="373"/>
      <c r="E62" s="373"/>
      <c r="F62" s="231"/>
      <c r="G62" s="52"/>
      <c r="I62" s="368"/>
      <c r="AB62" s="361"/>
      <c r="AC62" s="361"/>
      <c r="AD62" s="361"/>
      <c r="AE62" s="361"/>
      <c r="AF62" s="361"/>
      <c r="AG62" s="361"/>
    </row>
    <row r="63" spans="1:35" ht="25.5" customHeight="1" x14ac:dyDescent="0.25">
      <c r="B63" s="369"/>
      <c r="C63" s="120"/>
      <c r="D63" s="342" t="str">
        <f>+D21</f>
        <v>di cui: Decorrenti gennaio-giugno 2017</v>
      </c>
      <c r="E63" s="374"/>
      <c r="F63" s="374"/>
      <c r="G63" s="52"/>
      <c r="I63" s="368"/>
      <c r="Z63" s="364"/>
      <c r="AA63" s="364"/>
      <c r="AB63" s="361"/>
      <c r="AC63" s="361"/>
      <c r="AD63" s="361"/>
      <c r="AE63" s="361"/>
      <c r="AF63" s="361"/>
      <c r="AG63" s="361"/>
    </row>
    <row r="64" spans="1:35" ht="25.5" customHeight="1" x14ac:dyDescent="0.25">
      <c r="B64" s="375" t="s">
        <v>168</v>
      </c>
      <c r="C64" s="345">
        <v>637</v>
      </c>
      <c r="D64" s="345">
        <v>115</v>
      </c>
      <c r="E64" s="345">
        <v>203</v>
      </c>
      <c r="F64" s="345">
        <v>5507</v>
      </c>
      <c r="G64" s="346">
        <v>6462</v>
      </c>
      <c r="I64" s="368"/>
      <c r="Z64" s="364"/>
      <c r="AA64" s="364"/>
      <c r="AB64" s="361"/>
      <c r="AC64" s="361"/>
      <c r="AD64" s="361"/>
      <c r="AE64" s="361"/>
      <c r="AF64" s="361"/>
      <c r="AG64" s="361"/>
    </row>
    <row r="65" spans="1:35" ht="25.5" customHeight="1" x14ac:dyDescent="0.25">
      <c r="B65" s="375" t="s">
        <v>169</v>
      </c>
      <c r="C65" s="345">
        <v>1613</v>
      </c>
      <c r="D65" s="345">
        <v>2589</v>
      </c>
      <c r="E65" s="345">
        <v>583</v>
      </c>
      <c r="F65" s="345">
        <v>4499</v>
      </c>
      <c r="G65" s="346">
        <v>9284</v>
      </c>
      <c r="I65" s="368"/>
      <c r="AB65" s="361"/>
      <c r="AC65" s="361"/>
      <c r="AD65" s="361"/>
      <c r="AE65" s="361"/>
      <c r="AF65" s="361"/>
      <c r="AG65" s="361"/>
    </row>
    <row r="66" spans="1:35" ht="25.5" customHeight="1" x14ac:dyDescent="0.25">
      <c r="B66" s="375" t="s">
        <v>170</v>
      </c>
      <c r="C66" s="345">
        <v>187</v>
      </c>
      <c r="D66" s="345">
        <v>1196</v>
      </c>
      <c r="E66" s="345">
        <v>63</v>
      </c>
      <c r="F66" s="345">
        <v>190</v>
      </c>
      <c r="G66" s="346">
        <v>1636</v>
      </c>
      <c r="Z66" s="364"/>
      <c r="AA66" s="364"/>
      <c r="AB66" s="361"/>
      <c r="AC66" s="361"/>
      <c r="AD66" s="361"/>
      <c r="AE66" s="361"/>
      <c r="AF66" s="361"/>
      <c r="AG66" s="361"/>
    </row>
    <row r="67" spans="1:35" ht="25.5" customHeight="1" x14ac:dyDescent="0.25">
      <c r="B67" s="375" t="s">
        <v>171</v>
      </c>
      <c r="C67" s="345">
        <v>32</v>
      </c>
      <c r="D67" s="345">
        <v>568</v>
      </c>
      <c r="E67" s="345">
        <v>8</v>
      </c>
      <c r="F67" s="345">
        <v>21</v>
      </c>
      <c r="G67" s="346">
        <v>629</v>
      </c>
      <c r="Z67" s="364"/>
      <c r="AA67" s="364"/>
      <c r="AB67" s="361"/>
      <c r="AC67" s="361"/>
      <c r="AD67" s="361"/>
      <c r="AE67" s="361"/>
      <c r="AF67" s="361"/>
      <c r="AG67" s="361"/>
    </row>
    <row r="68" spans="1:35" ht="25.5" customHeight="1" x14ac:dyDescent="0.25">
      <c r="B68" s="375" t="s">
        <v>172</v>
      </c>
      <c r="C68" s="345">
        <v>9</v>
      </c>
      <c r="D68" s="345">
        <v>273</v>
      </c>
      <c r="E68" s="345">
        <v>3</v>
      </c>
      <c r="F68" s="345">
        <v>6</v>
      </c>
      <c r="G68" s="346">
        <v>291</v>
      </c>
      <c r="AB68" s="361"/>
      <c r="AC68" s="361"/>
      <c r="AD68" s="361"/>
      <c r="AE68" s="361"/>
      <c r="AF68" s="361"/>
      <c r="AG68" s="361"/>
    </row>
    <row r="69" spans="1:35" ht="25.5" customHeight="1" x14ac:dyDescent="0.25">
      <c r="B69" s="375" t="s">
        <v>173</v>
      </c>
      <c r="C69" s="345">
        <v>6</v>
      </c>
      <c r="D69" s="345">
        <v>103</v>
      </c>
      <c r="E69" s="345">
        <v>0</v>
      </c>
      <c r="F69" s="345">
        <v>1</v>
      </c>
      <c r="G69" s="346">
        <v>110</v>
      </c>
      <c r="Z69" s="364"/>
      <c r="AA69" s="364"/>
      <c r="AB69" s="361"/>
      <c r="AC69" s="361"/>
      <c r="AD69" s="361"/>
      <c r="AE69" s="361"/>
      <c r="AF69" s="361"/>
      <c r="AG69" s="361"/>
    </row>
    <row r="70" spans="1:35" ht="25.5" customHeight="1" x14ac:dyDescent="0.25">
      <c r="B70" s="376"/>
      <c r="C70" s="345"/>
      <c r="D70" s="345"/>
      <c r="E70" s="345"/>
      <c r="F70" s="345"/>
      <c r="G70" s="377"/>
      <c r="I70" s="368"/>
      <c r="Z70" s="364"/>
      <c r="AA70" s="364"/>
      <c r="AB70" s="361"/>
      <c r="AC70" s="361"/>
      <c r="AD70" s="361"/>
      <c r="AE70" s="361"/>
      <c r="AF70" s="361"/>
      <c r="AG70" s="361"/>
    </row>
    <row r="71" spans="1:35" s="331" customFormat="1" ht="25.5" customHeight="1" x14ac:dyDescent="0.25">
      <c r="A71" s="326"/>
      <c r="B71" s="327" t="s">
        <v>95</v>
      </c>
      <c r="C71" s="348">
        <v>2484</v>
      </c>
      <c r="D71" s="348">
        <v>4844</v>
      </c>
      <c r="E71" s="348">
        <v>860</v>
      </c>
      <c r="F71" s="348">
        <v>10224</v>
      </c>
      <c r="G71" s="349">
        <v>18412</v>
      </c>
      <c r="H71" s="330"/>
      <c r="I71" s="368"/>
      <c r="Z71" s="300"/>
      <c r="AA71" s="300"/>
      <c r="AB71" s="361"/>
      <c r="AC71" s="361"/>
      <c r="AD71" s="361"/>
      <c r="AE71" s="361"/>
      <c r="AF71" s="361"/>
      <c r="AG71" s="361"/>
      <c r="AH71" s="300"/>
      <c r="AI71" s="300"/>
    </row>
    <row r="72" spans="1:35" ht="25.5" customHeight="1" x14ac:dyDescent="0.25">
      <c r="A72" s="326"/>
      <c r="B72" s="369"/>
      <c r="C72" s="346"/>
      <c r="D72" s="346"/>
      <c r="E72" s="346"/>
      <c r="F72" s="346"/>
      <c r="G72" s="346"/>
      <c r="I72" s="368"/>
      <c r="Z72" s="364"/>
      <c r="AA72" s="364"/>
      <c r="AB72" s="361"/>
      <c r="AC72" s="361"/>
      <c r="AD72" s="361"/>
      <c r="AE72" s="361"/>
      <c r="AF72" s="361"/>
      <c r="AG72" s="361"/>
    </row>
    <row r="73" spans="1:35" ht="22.5" customHeight="1" x14ac:dyDescent="0.25">
      <c r="B73" s="369"/>
      <c r="C73" s="320"/>
      <c r="D73" s="321" t="str">
        <f>+D29</f>
        <v>Decorrenti gennaio-giugno 2018</v>
      </c>
      <c r="E73" s="322"/>
      <c r="F73" s="231"/>
      <c r="G73" s="52"/>
      <c r="I73" s="368"/>
      <c r="Z73" s="364"/>
      <c r="AA73" s="364"/>
      <c r="AB73" s="361"/>
      <c r="AC73" s="361"/>
      <c r="AD73" s="361"/>
      <c r="AE73" s="361"/>
      <c r="AF73" s="361"/>
      <c r="AG73" s="361"/>
    </row>
    <row r="74" spans="1:35" ht="22.5" customHeight="1" x14ac:dyDescent="0.25">
      <c r="B74" s="370" t="s">
        <v>168</v>
      </c>
      <c r="C74" s="354">
        <v>394</v>
      </c>
      <c r="D74" s="354">
        <v>35</v>
      </c>
      <c r="E74" s="354">
        <v>153</v>
      </c>
      <c r="F74" s="354">
        <v>4480</v>
      </c>
      <c r="G74" s="193">
        <v>5062</v>
      </c>
      <c r="I74" s="368"/>
      <c r="AB74" s="361"/>
      <c r="AC74" s="361"/>
      <c r="AD74" s="361"/>
      <c r="AE74" s="361"/>
      <c r="AF74" s="361"/>
      <c r="AG74" s="361"/>
    </row>
    <row r="75" spans="1:35" ht="22.5" customHeight="1" x14ac:dyDescent="0.25">
      <c r="B75" s="370" t="s">
        <v>169</v>
      </c>
      <c r="C75" s="354">
        <v>1093</v>
      </c>
      <c r="D75" s="354">
        <v>1070</v>
      </c>
      <c r="E75" s="354">
        <v>406</v>
      </c>
      <c r="F75" s="354">
        <v>3965</v>
      </c>
      <c r="G75" s="193">
        <v>6534</v>
      </c>
      <c r="I75" s="368"/>
      <c r="Z75" s="364"/>
      <c r="AA75" s="364"/>
      <c r="AB75" s="361"/>
      <c r="AC75" s="361"/>
      <c r="AD75" s="361"/>
      <c r="AE75" s="361"/>
      <c r="AF75" s="361"/>
      <c r="AG75" s="361"/>
    </row>
    <row r="76" spans="1:35" ht="22.5" customHeight="1" x14ac:dyDescent="0.25">
      <c r="B76" s="370" t="s">
        <v>170</v>
      </c>
      <c r="C76" s="354">
        <v>163</v>
      </c>
      <c r="D76" s="354">
        <v>841</v>
      </c>
      <c r="E76" s="354">
        <v>40</v>
      </c>
      <c r="F76" s="354">
        <v>157</v>
      </c>
      <c r="G76" s="193">
        <v>1201</v>
      </c>
      <c r="I76" s="368"/>
      <c r="Z76" s="364"/>
      <c r="AA76" s="364"/>
      <c r="AB76" s="361"/>
      <c r="AC76" s="361"/>
      <c r="AD76" s="361"/>
      <c r="AE76" s="361"/>
      <c r="AF76" s="361"/>
      <c r="AG76" s="361"/>
    </row>
    <row r="77" spans="1:35" ht="22.5" customHeight="1" x14ac:dyDescent="0.25">
      <c r="B77" s="370" t="s">
        <v>171</v>
      </c>
      <c r="C77" s="354">
        <v>33</v>
      </c>
      <c r="D77" s="354">
        <v>585</v>
      </c>
      <c r="E77" s="354">
        <v>7</v>
      </c>
      <c r="F77" s="354">
        <v>24</v>
      </c>
      <c r="G77" s="193">
        <v>649</v>
      </c>
      <c r="AB77" s="361"/>
      <c r="AC77" s="361"/>
      <c r="AD77" s="361"/>
      <c r="AE77" s="361"/>
      <c r="AF77" s="361"/>
      <c r="AG77" s="361"/>
    </row>
    <row r="78" spans="1:35" ht="22.5" customHeight="1" x14ac:dyDescent="0.25">
      <c r="B78" s="370" t="s">
        <v>172</v>
      </c>
      <c r="C78" s="354">
        <v>18</v>
      </c>
      <c r="D78" s="354">
        <v>294</v>
      </c>
      <c r="E78" s="354">
        <v>1</v>
      </c>
      <c r="F78" s="354">
        <v>3</v>
      </c>
      <c r="G78" s="193">
        <v>316</v>
      </c>
      <c r="Z78" s="364"/>
      <c r="AA78" s="364"/>
      <c r="AB78" s="361"/>
      <c r="AC78" s="361"/>
      <c r="AD78" s="361"/>
      <c r="AE78" s="361"/>
      <c r="AF78" s="361"/>
      <c r="AG78" s="361"/>
    </row>
    <row r="79" spans="1:35" ht="22.5" customHeight="1" x14ac:dyDescent="0.25">
      <c r="B79" s="370" t="s">
        <v>173</v>
      </c>
      <c r="C79" s="354">
        <v>5</v>
      </c>
      <c r="D79" s="354">
        <v>80</v>
      </c>
      <c r="E79" s="354">
        <v>0</v>
      </c>
      <c r="F79" s="354">
        <v>0</v>
      </c>
      <c r="G79" s="193">
        <v>85</v>
      </c>
      <c r="Z79" s="364"/>
      <c r="AA79" s="364"/>
      <c r="AB79" s="361"/>
      <c r="AC79" s="361"/>
      <c r="AD79" s="361"/>
      <c r="AE79" s="361"/>
      <c r="AF79" s="361"/>
      <c r="AG79" s="361"/>
    </row>
    <row r="80" spans="1:35" ht="22.5" customHeight="1" x14ac:dyDescent="0.25">
      <c r="B80" s="215"/>
      <c r="C80" s="354"/>
      <c r="D80" s="354"/>
      <c r="E80" s="354"/>
      <c r="F80" s="354"/>
      <c r="G80" s="371"/>
      <c r="AB80" s="361"/>
      <c r="AC80" s="361"/>
      <c r="AD80" s="361"/>
      <c r="AE80" s="361"/>
      <c r="AF80" s="361"/>
      <c r="AG80" s="361"/>
    </row>
    <row r="81" spans="1:35" s="331" customFormat="1" ht="22.5" customHeight="1" x14ac:dyDescent="0.25">
      <c r="A81" s="326"/>
      <c r="B81" s="327" t="s">
        <v>95</v>
      </c>
      <c r="C81" s="328">
        <v>1706</v>
      </c>
      <c r="D81" s="328">
        <v>2905</v>
      </c>
      <c r="E81" s="328">
        <v>607</v>
      </c>
      <c r="F81" s="328">
        <v>8629</v>
      </c>
      <c r="G81" s="329">
        <v>13847</v>
      </c>
      <c r="H81" s="330"/>
      <c r="I81" s="368"/>
      <c r="Z81" s="364"/>
      <c r="AA81" s="364"/>
      <c r="AB81" s="361"/>
      <c r="AC81" s="361"/>
      <c r="AD81" s="361"/>
      <c r="AE81" s="361"/>
      <c r="AF81" s="361"/>
      <c r="AG81" s="361"/>
      <c r="AH81" s="300"/>
      <c r="AI81" s="300"/>
    </row>
    <row r="82" spans="1:35" ht="16.5" customHeight="1" x14ac:dyDescent="0.25">
      <c r="B82" s="302"/>
      <c r="C82" s="378"/>
      <c r="D82" s="378"/>
      <c r="E82" s="378"/>
      <c r="F82" s="378"/>
      <c r="G82" s="378"/>
      <c r="I82" s="368"/>
      <c r="Z82" s="364"/>
      <c r="AA82" s="364"/>
      <c r="AB82" s="361"/>
      <c r="AC82" s="361"/>
      <c r="AD82" s="361"/>
      <c r="AE82" s="361"/>
      <c r="AF82" s="361"/>
      <c r="AG82" s="361"/>
    </row>
    <row r="83" spans="1:35" s="381" customFormat="1" ht="20.25" customHeight="1" x14ac:dyDescent="0.25">
      <c r="A83" s="379"/>
      <c r="B83" s="238"/>
      <c r="C83" s="42"/>
      <c r="D83" s="42"/>
      <c r="E83" s="42"/>
      <c r="F83" s="42"/>
      <c r="G83" s="42"/>
      <c r="H83" s="380"/>
      <c r="I83" s="368"/>
      <c r="Z83" s="300"/>
      <c r="AA83" s="300"/>
      <c r="AB83" s="361"/>
      <c r="AC83" s="361"/>
      <c r="AD83" s="361"/>
      <c r="AE83" s="361"/>
      <c r="AF83" s="361"/>
      <c r="AG83" s="361"/>
      <c r="AH83" s="300"/>
      <c r="AI83" s="300"/>
    </row>
    <row r="84" spans="1:35" ht="16.5" customHeight="1" x14ac:dyDescent="0.25">
      <c r="B84" s="369"/>
      <c r="C84" s="346"/>
      <c r="D84" s="346"/>
      <c r="E84" s="346"/>
      <c r="F84" s="346"/>
      <c r="G84" s="346"/>
      <c r="I84" s="368"/>
      <c r="Z84" s="364"/>
      <c r="AA84" s="364"/>
      <c r="AB84" s="361"/>
      <c r="AC84" s="361"/>
      <c r="AD84" s="361"/>
      <c r="AE84" s="361"/>
      <c r="AF84" s="361"/>
      <c r="AG84" s="361"/>
    </row>
    <row r="85" spans="1:35" ht="16.5" customHeight="1" x14ac:dyDescent="0.25">
      <c r="I85" s="368"/>
      <c r="Z85" s="364"/>
      <c r="AA85" s="364"/>
      <c r="AB85" s="361"/>
      <c r="AC85" s="361"/>
      <c r="AD85" s="361"/>
      <c r="AE85" s="361"/>
      <c r="AF85" s="361"/>
      <c r="AG85" s="361"/>
    </row>
    <row r="86" spans="1:35" ht="16.5" customHeight="1" x14ac:dyDescent="0.25">
      <c r="I86" s="368"/>
      <c r="AB86" s="361"/>
      <c r="AC86" s="361"/>
      <c r="AD86" s="361"/>
      <c r="AE86" s="361"/>
      <c r="AF86" s="361"/>
      <c r="AG86" s="361"/>
    </row>
    <row r="87" spans="1:35" s="291" customFormat="1" ht="16.5" customHeight="1" x14ac:dyDescent="0.25">
      <c r="A87" s="287"/>
      <c r="B87" s="47" t="s">
        <v>213</v>
      </c>
      <c r="C87" s="518" t="str">
        <f>+C$2</f>
        <v>COLTIVATORI DIRETTI MEZZADRI E COLONI</v>
      </c>
      <c r="D87" s="518"/>
      <c r="E87" s="518"/>
      <c r="F87" s="518"/>
      <c r="G87" s="518"/>
      <c r="H87" s="290"/>
      <c r="I87" s="368"/>
      <c r="J87" s="518" t="str">
        <f>+C87</f>
        <v>COLTIVATORI DIRETTI MEZZADRI E COLONI</v>
      </c>
      <c r="K87" s="518"/>
      <c r="L87" s="518"/>
      <c r="M87" s="518"/>
      <c r="N87" s="518"/>
      <c r="O87" s="518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364"/>
      <c r="AA87" s="364"/>
      <c r="AB87" s="361"/>
      <c r="AC87" s="361"/>
      <c r="AD87" s="361"/>
      <c r="AE87" s="361"/>
      <c r="AF87" s="361"/>
      <c r="AG87" s="361"/>
      <c r="AH87" s="300"/>
      <c r="AI87" s="300"/>
    </row>
    <row r="88" spans="1:35" s="291" customFormat="1" ht="46.5" customHeight="1" x14ac:dyDescent="0.25">
      <c r="A88" s="293"/>
      <c r="B88" s="238"/>
      <c r="C88" s="542"/>
      <c r="D88" s="542"/>
      <c r="E88" s="542"/>
      <c r="F88" s="542"/>
      <c r="G88" s="542"/>
      <c r="H88" s="290"/>
      <c r="Z88" s="364"/>
      <c r="AA88" s="364"/>
      <c r="AB88" s="361"/>
      <c r="AC88" s="361"/>
      <c r="AD88" s="361"/>
      <c r="AE88" s="361"/>
      <c r="AF88" s="361"/>
      <c r="AG88" s="361"/>
      <c r="AH88" s="300"/>
      <c r="AI88" s="300"/>
    </row>
    <row r="89" spans="1:35" s="291" customFormat="1" ht="44.25" customHeight="1" x14ac:dyDescent="0.25">
      <c r="C89" s="537" t="s">
        <v>18</v>
      </c>
      <c r="D89" s="537"/>
      <c r="E89" s="537"/>
      <c r="F89" s="537"/>
      <c r="G89" s="537"/>
      <c r="H89" s="382"/>
      <c r="J89" s="538" t="s">
        <v>175</v>
      </c>
      <c r="K89" s="538"/>
      <c r="L89" s="538"/>
      <c r="M89" s="538"/>
      <c r="N89" s="538"/>
      <c r="O89" s="538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300"/>
      <c r="AA89" s="300"/>
      <c r="AB89" s="361"/>
      <c r="AC89" s="361"/>
      <c r="AD89" s="361"/>
      <c r="AE89" s="361"/>
      <c r="AF89" s="361"/>
      <c r="AG89" s="361"/>
      <c r="AH89" s="300"/>
      <c r="AI89" s="300"/>
    </row>
    <row r="90" spans="1:35" s="291" customFormat="1" ht="15" customHeight="1" x14ac:dyDescent="0.25">
      <c r="A90" s="290"/>
      <c r="B90" s="47"/>
      <c r="C90" s="383"/>
      <c r="D90" s="384"/>
      <c r="E90" s="48"/>
      <c r="F90" s="48"/>
      <c r="G90" s="48"/>
      <c r="H90" s="290"/>
      <c r="J90" s="538"/>
      <c r="K90" s="538"/>
      <c r="L90" s="538"/>
      <c r="M90" s="538"/>
      <c r="N90" s="538"/>
      <c r="O90" s="538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364"/>
      <c r="AA90" s="364"/>
      <c r="AB90" s="361"/>
      <c r="AC90" s="361"/>
      <c r="AD90" s="361"/>
      <c r="AE90" s="361"/>
      <c r="AF90" s="361"/>
      <c r="AG90" s="361"/>
      <c r="AH90" s="300"/>
      <c r="AI90" s="300"/>
    </row>
    <row r="91" spans="1:35" s="291" customFormat="1" ht="22.5" customHeight="1" x14ac:dyDescent="0.25">
      <c r="A91" s="290"/>
      <c r="B91" s="47"/>
      <c r="C91" s="507" t="str">
        <f>+C46</f>
        <v>Rilevazione al 2/7/2018</v>
      </c>
      <c r="D91" s="507"/>
      <c r="E91" s="507"/>
      <c r="F91" s="507"/>
      <c r="G91" s="507"/>
      <c r="H91" s="290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64"/>
      <c r="AA91" s="364"/>
      <c r="AB91" s="361"/>
      <c r="AC91" s="361"/>
      <c r="AD91" s="361"/>
      <c r="AE91" s="361"/>
      <c r="AF91" s="361"/>
      <c r="AG91" s="361"/>
      <c r="AH91" s="300"/>
      <c r="AI91" s="300"/>
    </row>
    <row r="92" spans="1:35" ht="12.75" customHeight="1" x14ac:dyDescent="0.25">
      <c r="B92" s="47"/>
      <c r="C92" s="289"/>
      <c r="D92" s="289"/>
      <c r="E92" s="289"/>
      <c r="F92" s="288"/>
      <c r="G92" s="48"/>
      <c r="AB92" s="361"/>
      <c r="AC92" s="361"/>
      <c r="AD92" s="361"/>
      <c r="AE92" s="361"/>
      <c r="AF92" s="361"/>
      <c r="AG92" s="361"/>
    </row>
    <row r="93" spans="1:35" ht="12.75" customHeight="1" x14ac:dyDescent="0.25">
      <c r="C93" s="48"/>
      <c r="D93" s="298"/>
      <c r="E93" s="48"/>
      <c r="F93" s="48"/>
      <c r="G93" s="48"/>
      <c r="I93" s="368"/>
      <c r="Z93" s="364"/>
      <c r="AA93" s="364"/>
      <c r="AB93" s="361"/>
      <c r="AC93" s="361"/>
      <c r="AD93" s="361"/>
      <c r="AE93" s="361"/>
      <c r="AF93" s="361"/>
      <c r="AG93" s="361"/>
    </row>
    <row r="94" spans="1:35" ht="8.25" customHeight="1" x14ac:dyDescent="0.25">
      <c r="B94" s="302"/>
      <c r="C94" s="303"/>
      <c r="D94" s="304"/>
      <c r="E94" s="304"/>
      <c r="F94" s="304"/>
      <c r="G94" s="305"/>
      <c r="I94" s="368"/>
      <c r="Z94" s="364"/>
      <c r="AA94" s="364"/>
      <c r="AB94" s="361"/>
      <c r="AC94" s="361"/>
      <c r="AD94" s="361"/>
      <c r="AE94" s="361"/>
      <c r="AF94" s="361"/>
      <c r="AG94" s="361"/>
    </row>
    <row r="95" spans="1:35" ht="36" x14ac:dyDescent="0.25">
      <c r="B95" s="386" t="s">
        <v>176</v>
      </c>
      <c r="C95" s="306" t="s">
        <v>150</v>
      </c>
      <c r="D95" s="307" t="s">
        <v>151</v>
      </c>
      <c r="E95" s="306" t="s">
        <v>93</v>
      </c>
      <c r="F95" s="306" t="s">
        <v>94</v>
      </c>
      <c r="G95" s="308" t="s">
        <v>152</v>
      </c>
      <c r="I95" s="368"/>
      <c r="L95" s="455" t="str">
        <f>+D113</f>
        <v>Decorrenti gennaio-giugno 2018</v>
      </c>
      <c r="AB95" s="361"/>
      <c r="AC95" s="361"/>
      <c r="AD95" s="361"/>
      <c r="AE95" s="361"/>
      <c r="AF95" s="361"/>
      <c r="AG95" s="361"/>
    </row>
    <row r="96" spans="1:35" ht="19.5" x14ac:dyDescent="0.25">
      <c r="B96" s="387"/>
      <c r="C96" s="314"/>
      <c r="D96" s="315"/>
      <c r="E96" s="315"/>
      <c r="F96" s="315"/>
      <c r="G96" s="316"/>
      <c r="I96" s="368"/>
      <c r="Z96" s="364"/>
      <c r="AA96" s="364"/>
      <c r="AB96" s="361"/>
      <c r="AC96" s="361"/>
      <c r="AD96" s="361"/>
      <c r="AE96" s="361"/>
      <c r="AF96" s="361"/>
      <c r="AG96" s="361"/>
    </row>
    <row r="97" spans="1:35" ht="3" customHeight="1" x14ac:dyDescent="0.25">
      <c r="B97" s="318"/>
      <c r="C97" s="231"/>
      <c r="D97" s="388"/>
      <c r="E97" s="231"/>
      <c r="F97" s="231"/>
      <c r="G97" s="319"/>
      <c r="I97" s="368"/>
      <c r="Z97" s="364"/>
      <c r="AA97" s="364"/>
      <c r="AB97" s="361"/>
      <c r="AC97" s="361"/>
      <c r="AD97" s="361"/>
      <c r="AE97" s="361"/>
      <c r="AF97" s="361"/>
      <c r="AG97" s="361"/>
    </row>
    <row r="98" spans="1:35" ht="3" customHeight="1" x14ac:dyDescent="0.25">
      <c r="B98" s="369"/>
      <c r="C98" s="320">
        <v>0</v>
      </c>
      <c r="D98" s="322">
        <v>0</v>
      </c>
      <c r="E98" s="322">
        <v>0</v>
      </c>
      <c r="F98" s="231">
        <v>0</v>
      </c>
      <c r="G98" s="52">
        <v>0</v>
      </c>
      <c r="I98" s="368"/>
      <c r="AB98" s="361"/>
      <c r="AC98" s="361"/>
      <c r="AD98" s="361"/>
      <c r="AE98" s="361"/>
      <c r="AF98" s="361"/>
      <c r="AG98" s="361"/>
    </row>
    <row r="99" spans="1:35" ht="22.5" customHeight="1" x14ac:dyDescent="0.25">
      <c r="B99" s="369"/>
      <c r="C99" s="231"/>
      <c r="D99" s="389" t="str">
        <f>+D53</f>
        <v>Decorrenti 2017</v>
      </c>
      <c r="E99" s="231"/>
      <c r="F99" s="231"/>
      <c r="G99" s="52"/>
      <c r="I99" s="368"/>
      <c r="Z99" s="364"/>
      <c r="AA99" s="364"/>
      <c r="AB99" s="361"/>
      <c r="AC99" s="361"/>
      <c r="AD99" s="361"/>
      <c r="AE99" s="361"/>
      <c r="AF99" s="361"/>
      <c r="AG99" s="361"/>
    </row>
    <row r="100" spans="1:35" ht="22.5" customHeight="1" x14ac:dyDescent="0.25">
      <c r="B100" s="344"/>
      <c r="C100" s="150"/>
      <c r="D100" s="324"/>
      <c r="E100" s="324"/>
      <c r="F100" s="324"/>
      <c r="G100" s="120"/>
      <c r="Z100" s="364"/>
      <c r="AA100" s="364"/>
      <c r="AB100" s="361"/>
      <c r="AC100" s="361"/>
      <c r="AD100" s="361"/>
      <c r="AE100" s="361"/>
      <c r="AF100" s="361"/>
      <c r="AG100" s="361"/>
    </row>
    <row r="101" spans="1:35" ht="22.5" customHeight="1" x14ac:dyDescent="0.25">
      <c r="B101" s="390" t="s">
        <v>177</v>
      </c>
      <c r="C101" s="150">
        <v>4387</v>
      </c>
      <c r="D101" s="324">
        <v>9835</v>
      </c>
      <c r="E101" s="324">
        <v>1520</v>
      </c>
      <c r="F101" s="324">
        <v>18771</v>
      </c>
      <c r="G101" s="120">
        <v>34513</v>
      </c>
      <c r="AB101" s="361"/>
      <c r="AC101" s="361"/>
      <c r="AD101" s="361"/>
      <c r="AE101" s="361"/>
      <c r="AF101" s="361"/>
      <c r="AG101" s="361"/>
    </row>
    <row r="102" spans="1:35" ht="22.5" customHeight="1" x14ac:dyDescent="0.25">
      <c r="B102" s="323" t="s">
        <v>178</v>
      </c>
      <c r="C102" s="150">
        <v>228</v>
      </c>
      <c r="D102" s="324">
        <v>726</v>
      </c>
      <c r="E102" s="324">
        <v>120</v>
      </c>
      <c r="F102" s="324">
        <v>58</v>
      </c>
      <c r="G102" s="120">
        <v>1132</v>
      </c>
      <c r="Z102" s="364"/>
      <c r="AA102" s="364"/>
      <c r="AB102" s="361"/>
      <c r="AC102" s="361"/>
      <c r="AD102" s="361"/>
      <c r="AE102" s="361"/>
      <c r="AF102" s="361"/>
      <c r="AG102" s="361"/>
    </row>
    <row r="103" spans="1:35" ht="22.5" customHeight="1" x14ac:dyDescent="0.25">
      <c r="B103" s="215"/>
      <c r="C103" s="150"/>
      <c r="D103" s="324"/>
      <c r="E103" s="324"/>
      <c r="F103" s="324"/>
      <c r="G103" s="120"/>
      <c r="Z103" s="364"/>
      <c r="AA103" s="364"/>
      <c r="AB103" s="361"/>
      <c r="AC103" s="361"/>
      <c r="AD103" s="361"/>
      <c r="AE103" s="361"/>
      <c r="AF103" s="361"/>
      <c r="AG103" s="361"/>
    </row>
    <row r="104" spans="1:35" ht="22.5" customHeight="1" x14ac:dyDescent="0.25">
      <c r="B104" s="392" t="s">
        <v>95</v>
      </c>
      <c r="C104" s="393">
        <v>4615</v>
      </c>
      <c r="D104" s="394">
        <v>10561</v>
      </c>
      <c r="E104" s="394">
        <v>1640</v>
      </c>
      <c r="F104" s="394">
        <v>18829</v>
      </c>
      <c r="G104" s="393">
        <v>35645</v>
      </c>
      <c r="AB104" s="361"/>
      <c r="AC104" s="361"/>
      <c r="AD104" s="361"/>
      <c r="AE104" s="361"/>
      <c r="AF104" s="361"/>
      <c r="AG104" s="361"/>
    </row>
    <row r="105" spans="1:35" s="398" customFormat="1" ht="27.75" customHeight="1" x14ac:dyDescent="0.25">
      <c r="A105" s="395"/>
      <c r="B105" s="396"/>
      <c r="C105" s="397"/>
      <c r="D105" s="397"/>
      <c r="E105" s="397"/>
      <c r="F105" s="397"/>
      <c r="G105" s="397"/>
      <c r="H105" s="395"/>
      <c r="I105" s="368"/>
      <c r="Z105" s="364"/>
      <c r="AA105" s="364"/>
      <c r="AB105" s="361"/>
      <c r="AC105" s="361"/>
      <c r="AD105" s="361"/>
      <c r="AE105" s="361"/>
      <c r="AF105" s="361"/>
      <c r="AG105" s="361"/>
      <c r="AH105" s="300"/>
      <c r="AI105" s="300"/>
    </row>
    <row r="106" spans="1:35" ht="27.75" customHeight="1" x14ac:dyDescent="0.25">
      <c r="B106" s="369"/>
      <c r="C106" s="120"/>
      <c r="D106" s="342" t="str">
        <f>+D63</f>
        <v>di cui: Decorrenti gennaio-giugno 2017</v>
      </c>
      <c r="E106" s="231"/>
      <c r="F106" s="231"/>
      <c r="G106" s="52"/>
      <c r="I106" s="368"/>
      <c r="Z106" s="364"/>
      <c r="AA106" s="364"/>
      <c r="AB106" s="361"/>
      <c r="AC106" s="361"/>
      <c r="AD106" s="361"/>
      <c r="AE106" s="361"/>
      <c r="AF106" s="361"/>
      <c r="AG106" s="361"/>
    </row>
    <row r="107" spans="1:35" ht="27.75" customHeight="1" x14ac:dyDescent="0.25">
      <c r="B107" s="344"/>
      <c r="C107" s="345"/>
      <c r="D107" s="345"/>
      <c r="E107" s="345"/>
      <c r="F107" s="345"/>
      <c r="G107" s="346"/>
      <c r="I107" s="368"/>
      <c r="AB107" s="361"/>
      <c r="AC107" s="361"/>
      <c r="AD107" s="361"/>
      <c r="AE107" s="361"/>
      <c r="AF107" s="361"/>
      <c r="AG107" s="361"/>
    </row>
    <row r="108" spans="1:35" ht="27.75" customHeight="1" x14ac:dyDescent="0.25">
      <c r="B108" s="390" t="s">
        <v>177</v>
      </c>
      <c r="C108" s="345">
        <v>2369</v>
      </c>
      <c r="D108" s="345">
        <v>4342</v>
      </c>
      <c r="E108" s="345">
        <v>797</v>
      </c>
      <c r="F108" s="345">
        <v>10197</v>
      </c>
      <c r="G108" s="346">
        <v>17705</v>
      </c>
      <c r="I108" s="368"/>
      <c r="Z108" s="364"/>
      <c r="AA108" s="364"/>
      <c r="AB108" s="361"/>
      <c r="AC108" s="361"/>
      <c r="AD108" s="361"/>
      <c r="AE108" s="361"/>
      <c r="AF108" s="361"/>
      <c r="AG108" s="361"/>
    </row>
    <row r="109" spans="1:35" ht="27.75" customHeight="1" x14ac:dyDescent="0.25">
      <c r="B109" s="323" t="s">
        <v>178</v>
      </c>
      <c r="C109" s="345">
        <v>115</v>
      </c>
      <c r="D109" s="345">
        <v>502</v>
      </c>
      <c r="E109" s="345">
        <v>63</v>
      </c>
      <c r="F109" s="345">
        <v>27</v>
      </c>
      <c r="G109" s="346">
        <v>707</v>
      </c>
      <c r="I109" s="368"/>
      <c r="Z109" s="364"/>
      <c r="AA109" s="364"/>
      <c r="AB109" s="361"/>
      <c r="AC109" s="361"/>
      <c r="AD109" s="361"/>
      <c r="AE109" s="361"/>
      <c r="AF109" s="361"/>
      <c r="AG109" s="361"/>
    </row>
    <row r="110" spans="1:35" ht="27.75" customHeight="1" x14ac:dyDescent="0.25">
      <c r="B110" s="376"/>
      <c r="C110" s="345"/>
      <c r="D110" s="345"/>
      <c r="E110" s="345"/>
      <c r="F110" s="345"/>
      <c r="G110" s="377"/>
      <c r="I110" s="368"/>
      <c r="L110" s="455" t="str">
        <f>MID(+D106,9,45)</f>
        <v>Decorrenti gennaio-giugno 2017</v>
      </c>
      <c r="AB110" s="361"/>
      <c r="AC110" s="361"/>
      <c r="AD110" s="361"/>
      <c r="AE110" s="361"/>
      <c r="AF110" s="361"/>
      <c r="AG110" s="361"/>
    </row>
    <row r="111" spans="1:35" s="331" customFormat="1" ht="27.75" customHeight="1" x14ac:dyDescent="0.25">
      <c r="A111" s="326"/>
      <c r="B111" s="327" t="s">
        <v>95</v>
      </c>
      <c r="C111" s="348">
        <v>2484</v>
      </c>
      <c r="D111" s="348">
        <v>4844</v>
      </c>
      <c r="E111" s="348">
        <v>860</v>
      </c>
      <c r="F111" s="348">
        <v>10224</v>
      </c>
      <c r="G111" s="349">
        <v>18412</v>
      </c>
      <c r="H111" s="330"/>
      <c r="I111" s="368"/>
      <c r="Z111" s="364"/>
      <c r="AA111" s="364"/>
      <c r="AB111" s="361"/>
      <c r="AC111" s="361"/>
      <c r="AD111" s="361"/>
      <c r="AE111" s="361"/>
      <c r="AF111" s="361"/>
      <c r="AG111" s="361"/>
      <c r="AH111" s="300"/>
      <c r="AI111" s="300"/>
    </row>
    <row r="112" spans="1:35" s="381" customFormat="1" ht="27.75" customHeight="1" x14ac:dyDescent="0.25">
      <c r="A112" s="379"/>
      <c r="B112" s="76"/>
      <c r="C112" s="42"/>
      <c r="D112" s="42"/>
      <c r="E112" s="42"/>
      <c r="F112" s="42"/>
      <c r="G112" s="42"/>
      <c r="H112" s="380"/>
      <c r="Z112" s="364"/>
      <c r="AA112" s="364"/>
      <c r="AB112" s="361"/>
      <c r="AC112" s="361"/>
      <c r="AD112" s="361"/>
      <c r="AE112" s="361"/>
      <c r="AF112" s="361"/>
      <c r="AG112" s="361"/>
      <c r="AH112" s="300"/>
      <c r="AI112" s="300"/>
    </row>
    <row r="113" spans="1:35" ht="22.5" customHeight="1" x14ac:dyDescent="0.25">
      <c r="A113" s="326"/>
      <c r="B113" s="369"/>
      <c r="C113" s="346"/>
      <c r="D113" s="193" t="str">
        <f>+D73</f>
        <v>Decorrenti gennaio-giugno 2018</v>
      </c>
      <c r="E113" s="346"/>
      <c r="F113" s="346"/>
      <c r="G113" s="346"/>
      <c r="AB113" s="361"/>
      <c r="AC113" s="361"/>
      <c r="AD113" s="361"/>
      <c r="AE113" s="361"/>
      <c r="AF113" s="361"/>
      <c r="AG113" s="361"/>
    </row>
    <row r="114" spans="1:35" ht="22.5" customHeight="1" x14ac:dyDescent="0.25">
      <c r="B114" s="344"/>
      <c r="C114" s="354"/>
      <c r="D114" s="354"/>
      <c r="E114" s="354"/>
      <c r="F114" s="354"/>
      <c r="G114" s="193"/>
      <c r="Z114" s="364"/>
      <c r="AA114" s="364"/>
      <c r="AB114" s="361"/>
      <c r="AC114" s="361"/>
      <c r="AD114" s="361"/>
      <c r="AE114" s="361"/>
      <c r="AF114" s="361"/>
      <c r="AG114" s="361"/>
    </row>
    <row r="115" spans="1:35" ht="22.5" customHeight="1" x14ac:dyDescent="0.25">
      <c r="B115" s="390" t="s">
        <v>177</v>
      </c>
      <c r="C115" s="354">
        <v>1610</v>
      </c>
      <c r="D115" s="354">
        <v>2811</v>
      </c>
      <c r="E115" s="354">
        <v>562</v>
      </c>
      <c r="F115" s="354">
        <v>8601</v>
      </c>
      <c r="G115" s="193">
        <v>13584</v>
      </c>
      <c r="Z115" s="364"/>
      <c r="AA115" s="364"/>
      <c r="AB115" s="361"/>
      <c r="AC115" s="361"/>
      <c r="AD115" s="361"/>
      <c r="AE115" s="361"/>
      <c r="AF115" s="361"/>
      <c r="AG115" s="361"/>
    </row>
    <row r="116" spans="1:35" ht="22.5" customHeight="1" x14ac:dyDescent="0.25">
      <c r="B116" s="323" t="s">
        <v>178</v>
      </c>
      <c r="C116" s="354">
        <v>96</v>
      </c>
      <c r="D116" s="354">
        <v>94</v>
      </c>
      <c r="E116" s="354">
        <v>45</v>
      </c>
      <c r="F116" s="354">
        <v>28</v>
      </c>
      <c r="G116" s="193">
        <v>263</v>
      </c>
      <c r="AB116" s="361"/>
      <c r="AC116" s="361"/>
      <c r="AD116" s="361"/>
      <c r="AE116" s="361"/>
      <c r="AF116" s="361"/>
      <c r="AG116" s="361"/>
    </row>
    <row r="117" spans="1:35" ht="22.5" customHeight="1" x14ac:dyDescent="0.25">
      <c r="B117" s="215"/>
      <c r="C117" s="354"/>
      <c r="D117" s="354"/>
      <c r="E117" s="354"/>
      <c r="F117" s="354"/>
      <c r="G117" s="371"/>
      <c r="Z117" s="364"/>
      <c r="AA117" s="364"/>
      <c r="AB117" s="361"/>
      <c r="AC117" s="361"/>
      <c r="AD117" s="361"/>
      <c r="AE117" s="361"/>
      <c r="AF117" s="361"/>
      <c r="AG117" s="361"/>
    </row>
    <row r="118" spans="1:35" s="331" customFormat="1" ht="22.5" customHeight="1" x14ac:dyDescent="0.25">
      <c r="A118" s="326"/>
      <c r="B118" s="327" t="s">
        <v>95</v>
      </c>
      <c r="C118" s="328">
        <v>1706</v>
      </c>
      <c r="D118" s="328">
        <v>2905</v>
      </c>
      <c r="E118" s="328">
        <v>607</v>
      </c>
      <c r="F118" s="328">
        <v>8629</v>
      </c>
      <c r="G118" s="329">
        <v>13847</v>
      </c>
      <c r="H118" s="330"/>
      <c r="Z118" s="364"/>
      <c r="AA118" s="364"/>
      <c r="AB118" s="361"/>
      <c r="AC118" s="361"/>
      <c r="AD118" s="361"/>
      <c r="AE118" s="361"/>
      <c r="AF118" s="361"/>
      <c r="AG118" s="361"/>
      <c r="AH118" s="300"/>
      <c r="AI118" s="300"/>
    </row>
    <row r="119" spans="1:35" ht="108" customHeight="1" x14ac:dyDescent="0.2">
      <c r="B119" s="536" t="s">
        <v>179</v>
      </c>
      <c r="C119" s="536"/>
      <c r="D119" s="536"/>
      <c r="E119" s="536"/>
      <c r="F119" s="536"/>
      <c r="G119" s="536"/>
      <c r="AB119" s="361"/>
      <c r="AC119" s="361"/>
      <c r="AD119" s="361"/>
      <c r="AE119" s="361"/>
      <c r="AF119" s="361"/>
      <c r="AG119" s="361"/>
    </row>
    <row r="120" spans="1:35" ht="22.5" customHeight="1" x14ac:dyDescent="0.25">
      <c r="C120" s="346"/>
      <c r="D120" s="346"/>
      <c r="E120" s="346"/>
      <c r="F120" s="346"/>
      <c r="G120" s="346"/>
      <c r="Z120" s="364"/>
      <c r="AA120" s="364"/>
      <c r="AB120" s="361"/>
      <c r="AC120" s="361"/>
      <c r="AD120" s="361"/>
      <c r="AE120" s="361"/>
      <c r="AF120" s="361"/>
      <c r="AG120" s="361"/>
    </row>
    <row r="121" spans="1:35" ht="21" customHeight="1" x14ac:dyDescent="0.25">
      <c r="Z121" s="364"/>
      <c r="AA121" s="364"/>
      <c r="AB121" s="361"/>
      <c r="AC121" s="361"/>
      <c r="AD121" s="361"/>
      <c r="AE121" s="361"/>
      <c r="AF121" s="361"/>
      <c r="AG121" s="361"/>
    </row>
    <row r="122" spans="1:35" ht="10.5" customHeight="1" x14ac:dyDescent="0.25">
      <c r="AB122" s="361"/>
      <c r="AC122" s="361"/>
      <c r="AD122" s="361"/>
      <c r="AE122" s="361"/>
      <c r="AF122" s="361"/>
      <c r="AG122" s="361"/>
    </row>
    <row r="123" spans="1:35" s="291" customFormat="1" ht="22.5" customHeight="1" x14ac:dyDescent="0.25">
      <c r="A123" s="287"/>
      <c r="B123" s="47" t="s">
        <v>214</v>
      </c>
      <c r="C123" s="518" t="str">
        <f>+C$2</f>
        <v>COLTIVATORI DIRETTI MEZZADRI E COLONI</v>
      </c>
      <c r="D123" s="518"/>
      <c r="E123" s="518"/>
      <c r="F123" s="518"/>
      <c r="G123" s="518"/>
      <c r="H123" s="290"/>
      <c r="J123" s="518" t="str">
        <f>+C123</f>
        <v>COLTIVATORI DIRETTI MEZZADRI E COLONI</v>
      </c>
      <c r="K123" s="518"/>
      <c r="L123" s="518"/>
      <c r="M123" s="518"/>
      <c r="N123" s="518"/>
      <c r="O123" s="518"/>
      <c r="Z123" s="364"/>
      <c r="AA123" s="364"/>
      <c r="AB123" s="361"/>
      <c r="AC123" s="361"/>
      <c r="AD123" s="361"/>
      <c r="AE123" s="361"/>
      <c r="AF123" s="361"/>
      <c r="AG123" s="361"/>
      <c r="AH123" s="300"/>
      <c r="AI123" s="300"/>
    </row>
    <row r="124" spans="1:35" s="291" customFormat="1" ht="46.5" customHeight="1" x14ac:dyDescent="0.25">
      <c r="A124" s="293"/>
      <c r="B124" s="238"/>
      <c r="C124" s="542"/>
      <c r="D124" s="542"/>
      <c r="E124" s="542"/>
      <c r="F124" s="542"/>
      <c r="G124" s="542"/>
      <c r="H124" s="290"/>
      <c r="J124" s="532" t="s">
        <v>181</v>
      </c>
      <c r="K124" s="532"/>
      <c r="L124" s="532"/>
      <c r="M124" s="532"/>
      <c r="N124" s="532"/>
      <c r="O124" s="532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364"/>
      <c r="AA124" s="364"/>
      <c r="AB124" s="361"/>
      <c r="AC124" s="361"/>
      <c r="AD124" s="361"/>
      <c r="AE124" s="361"/>
      <c r="AF124" s="361"/>
      <c r="AG124" s="361"/>
      <c r="AH124" s="300"/>
      <c r="AI124" s="300"/>
    </row>
    <row r="125" spans="1:35" s="291" customFormat="1" ht="22.5" customHeight="1" x14ac:dyDescent="0.2">
      <c r="A125" s="293"/>
      <c r="C125" s="534" t="s">
        <v>20</v>
      </c>
      <c r="D125" s="534"/>
      <c r="E125" s="534"/>
      <c r="F125" s="534"/>
      <c r="G125" s="534"/>
      <c r="H125" s="290"/>
      <c r="J125" s="532"/>
      <c r="K125" s="532"/>
      <c r="L125" s="532"/>
      <c r="M125" s="532"/>
      <c r="N125" s="532"/>
      <c r="O125" s="532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300"/>
      <c r="AA125" s="300"/>
      <c r="AB125" s="361"/>
      <c r="AC125" s="361"/>
      <c r="AD125" s="361"/>
      <c r="AE125" s="361"/>
      <c r="AF125" s="361"/>
      <c r="AG125" s="361"/>
      <c r="AH125" s="300"/>
      <c r="AI125" s="300"/>
    </row>
    <row r="126" spans="1:35" s="291" customFormat="1" ht="22.5" customHeight="1" x14ac:dyDescent="0.25">
      <c r="A126" s="290"/>
      <c r="B126" s="47"/>
      <c r="C126" s="296"/>
      <c r="D126" s="296"/>
      <c r="E126" s="296"/>
      <c r="F126" s="296"/>
      <c r="G126" s="296"/>
      <c r="H126" s="290"/>
      <c r="K126" s="535" t="str">
        <f>+D146</f>
        <v>Decorrenti gennaio-giugno 2018</v>
      </c>
      <c r="L126" s="535"/>
      <c r="M126" s="535"/>
      <c r="N126" s="535"/>
      <c r="Z126" s="364"/>
      <c r="AA126" s="364"/>
      <c r="AB126" s="361"/>
      <c r="AC126" s="361"/>
      <c r="AD126" s="361"/>
      <c r="AE126" s="361"/>
      <c r="AF126" s="361"/>
      <c r="AG126" s="361"/>
      <c r="AH126" s="300"/>
      <c r="AI126" s="300"/>
    </row>
    <row r="127" spans="1:35" s="291" customFormat="1" ht="22.5" customHeight="1" x14ac:dyDescent="0.25">
      <c r="A127" s="290"/>
      <c r="B127" s="47"/>
      <c r="C127" s="507" t="str">
        <f>+C46</f>
        <v>Rilevazione al 2/7/2018</v>
      </c>
      <c r="D127" s="507"/>
      <c r="E127" s="507"/>
      <c r="F127" s="507"/>
      <c r="G127" s="507"/>
      <c r="H127" s="290"/>
      <c r="Z127" s="364"/>
      <c r="AA127" s="364"/>
      <c r="AB127" s="361"/>
      <c r="AC127" s="361"/>
      <c r="AD127" s="361"/>
      <c r="AE127" s="361"/>
      <c r="AF127" s="361"/>
      <c r="AG127" s="361"/>
      <c r="AH127" s="300"/>
      <c r="AI127" s="300"/>
    </row>
    <row r="128" spans="1:35" ht="22.5" customHeight="1" x14ac:dyDescent="0.25">
      <c r="B128" s="47"/>
      <c r="C128" s="289"/>
      <c r="D128" s="289"/>
      <c r="E128" s="289"/>
      <c r="F128" s="289"/>
      <c r="G128" s="48"/>
      <c r="AB128" s="361"/>
      <c r="AC128" s="361"/>
      <c r="AD128" s="361"/>
      <c r="AE128" s="361"/>
      <c r="AF128" s="361"/>
      <c r="AG128" s="361"/>
    </row>
    <row r="129" spans="1:35" ht="9" customHeight="1" x14ac:dyDescent="0.25">
      <c r="C129" s="48"/>
      <c r="D129" s="298"/>
      <c r="E129" s="48"/>
      <c r="F129" s="48"/>
      <c r="G129" s="48"/>
      <c r="Z129" s="364"/>
      <c r="AA129" s="364"/>
      <c r="AB129" s="361"/>
      <c r="AC129" s="361"/>
      <c r="AD129" s="361"/>
      <c r="AE129" s="361"/>
      <c r="AF129" s="361"/>
      <c r="AG129" s="361"/>
    </row>
    <row r="130" spans="1:35" ht="22.5" customHeight="1" x14ac:dyDescent="0.25">
      <c r="B130" s="302"/>
      <c r="C130" s="303"/>
      <c r="D130" s="304"/>
      <c r="E130" s="304"/>
      <c r="F130" s="304"/>
      <c r="G130" s="305"/>
      <c r="I130" s="297"/>
      <c r="Z130" s="364"/>
      <c r="AA130" s="364"/>
      <c r="AB130" s="361"/>
      <c r="AC130" s="361"/>
      <c r="AD130" s="361"/>
      <c r="AE130" s="361"/>
      <c r="AF130" s="361"/>
      <c r="AG130" s="361"/>
    </row>
    <row r="131" spans="1:35" ht="30.75" customHeight="1" x14ac:dyDescent="0.25">
      <c r="B131" s="72" t="s">
        <v>182</v>
      </c>
      <c r="C131" s="306" t="s">
        <v>150</v>
      </c>
      <c r="D131" s="307" t="s">
        <v>151</v>
      </c>
      <c r="E131" s="306" t="s">
        <v>93</v>
      </c>
      <c r="F131" s="306" t="s">
        <v>94</v>
      </c>
      <c r="G131" s="308" t="s">
        <v>152</v>
      </c>
      <c r="I131" s="297"/>
      <c r="AB131" s="361"/>
      <c r="AC131" s="361"/>
      <c r="AD131" s="361"/>
      <c r="AE131" s="361"/>
      <c r="AF131" s="361"/>
      <c r="AG131" s="361"/>
    </row>
    <row r="132" spans="1:35" ht="22.5" customHeight="1" x14ac:dyDescent="0.25">
      <c r="B132" s="387"/>
      <c r="C132" s="314"/>
      <c r="D132" s="315"/>
      <c r="E132" s="315"/>
      <c r="F132" s="315"/>
      <c r="G132" s="316"/>
      <c r="I132" s="297"/>
      <c r="Z132" s="364"/>
      <c r="AA132" s="364"/>
      <c r="AB132" s="361"/>
      <c r="AC132" s="361"/>
      <c r="AD132" s="361"/>
      <c r="AE132" s="361"/>
      <c r="AF132" s="361"/>
      <c r="AG132" s="361"/>
    </row>
    <row r="133" spans="1:35" ht="22.5" customHeight="1" x14ac:dyDescent="0.25">
      <c r="B133" s="318"/>
      <c r="C133" s="231"/>
      <c r="D133" s="388"/>
      <c r="E133" s="231"/>
      <c r="F133" s="231"/>
      <c r="G133" s="319"/>
      <c r="I133" s="297"/>
      <c r="Z133" s="364"/>
      <c r="AA133" s="364"/>
      <c r="AB133" s="361"/>
      <c r="AC133" s="361"/>
      <c r="AD133" s="361"/>
      <c r="AE133" s="361"/>
      <c r="AF133" s="361"/>
      <c r="AG133" s="361"/>
    </row>
    <row r="134" spans="1:35" ht="22.5" customHeight="1" x14ac:dyDescent="0.25">
      <c r="B134" s="369"/>
      <c r="C134" s="320"/>
      <c r="D134" s="321" t="str">
        <f>+D13</f>
        <v>Decorrenti 2017</v>
      </c>
      <c r="E134" s="322"/>
      <c r="F134" s="231"/>
      <c r="G134" s="52"/>
      <c r="I134" s="297"/>
      <c r="AB134" s="361"/>
      <c r="AC134" s="361"/>
      <c r="AD134" s="361"/>
      <c r="AE134" s="361"/>
      <c r="AF134" s="361"/>
      <c r="AG134" s="361"/>
    </row>
    <row r="135" spans="1:35" ht="22.5" customHeight="1" x14ac:dyDescent="0.25">
      <c r="B135" s="323" t="s">
        <v>183</v>
      </c>
      <c r="C135" s="354">
        <v>3109</v>
      </c>
      <c r="D135" s="354">
        <v>6502</v>
      </c>
      <c r="E135" s="354">
        <v>955</v>
      </c>
      <c r="F135" s="354">
        <v>5614</v>
      </c>
      <c r="G135" s="193">
        <v>16180</v>
      </c>
      <c r="I135" s="297"/>
      <c r="Z135" s="364"/>
      <c r="AA135" s="364"/>
      <c r="AB135" s="361"/>
      <c r="AC135" s="361"/>
      <c r="AD135" s="361"/>
      <c r="AE135" s="361"/>
      <c r="AF135" s="361"/>
      <c r="AG135" s="361"/>
    </row>
    <row r="136" spans="1:35" ht="22.5" customHeight="1" x14ac:dyDescent="0.25">
      <c r="B136" s="323" t="s">
        <v>184</v>
      </c>
      <c r="C136" s="354">
        <v>1506</v>
      </c>
      <c r="D136" s="354">
        <v>4059</v>
      </c>
      <c r="E136" s="354">
        <v>685</v>
      </c>
      <c r="F136" s="354">
        <v>13215</v>
      </c>
      <c r="G136" s="193">
        <v>19465</v>
      </c>
      <c r="I136" s="297"/>
      <c r="Z136" s="364"/>
      <c r="AA136" s="364"/>
      <c r="AB136" s="361"/>
      <c r="AC136" s="361"/>
      <c r="AD136" s="361"/>
      <c r="AE136" s="361"/>
      <c r="AF136" s="361"/>
      <c r="AG136" s="361"/>
    </row>
    <row r="137" spans="1:35" s="408" customFormat="1" ht="22.5" customHeight="1" x14ac:dyDescent="0.25">
      <c r="A137" s="404"/>
      <c r="B137" s="405"/>
      <c r="C137" s="406"/>
      <c r="D137" s="406"/>
      <c r="E137" s="406"/>
      <c r="F137" s="406"/>
      <c r="G137" s="407"/>
      <c r="H137" s="404"/>
      <c r="I137" s="404"/>
      <c r="Z137" s="300"/>
      <c r="AA137" s="300"/>
      <c r="AB137" s="361"/>
      <c r="AC137" s="361"/>
      <c r="AD137" s="361"/>
      <c r="AE137" s="361"/>
      <c r="AF137" s="361"/>
      <c r="AG137" s="361"/>
      <c r="AH137" s="300"/>
      <c r="AI137" s="300"/>
    </row>
    <row r="138" spans="1:35" s="408" customFormat="1" ht="22.5" customHeight="1" x14ac:dyDescent="0.25">
      <c r="A138" s="404"/>
      <c r="B138" s="392" t="s">
        <v>95</v>
      </c>
      <c r="C138" s="393">
        <v>4615</v>
      </c>
      <c r="D138" s="394">
        <v>10561</v>
      </c>
      <c r="E138" s="394">
        <v>1640</v>
      </c>
      <c r="F138" s="394">
        <v>18829</v>
      </c>
      <c r="G138" s="393">
        <v>35645</v>
      </c>
      <c r="H138" s="404"/>
      <c r="I138" s="404"/>
      <c r="Z138" s="364"/>
      <c r="AA138" s="364"/>
      <c r="AB138" s="361"/>
      <c r="AC138" s="361"/>
      <c r="AD138" s="361"/>
      <c r="AE138" s="361"/>
      <c r="AF138" s="361"/>
      <c r="AG138" s="361"/>
      <c r="AH138" s="300"/>
      <c r="AI138" s="300"/>
    </row>
    <row r="139" spans="1:35" ht="28.5" customHeight="1" x14ac:dyDescent="0.25">
      <c r="B139" s="409"/>
      <c r="C139" s="109"/>
      <c r="D139" s="410"/>
      <c r="E139" s="410"/>
      <c r="F139" s="410"/>
      <c r="G139" s="109"/>
      <c r="I139" s="297"/>
      <c r="K139" s="524" t="str">
        <f>+L110</f>
        <v>Decorrenti gennaio-giugno 2017</v>
      </c>
      <c r="L139" s="524"/>
      <c r="M139" s="524"/>
      <c r="N139" s="524"/>
      <c r="Z139" s="364"/>
      <c r="AA139" s="364"/>
      <c r="AB139" s="361"/>
      <c r="AC139" s="361"/>
      <c r="AD139" s="361"/>
      <c r="AE139" s="361"/>
      <c r="AF139" s="361"/>
      <c r="AG139" s="361"/>
    </row>
    <row r="140" spans="1:35" s="338" customFormat="1" ht="28.5" customHeight="1" x14ac:dyDescent="0.2">
      <c r="A140" s="333"/>
      <c r="B140" s="411"/>
      <c r="C140" s="412"/>
      <c r="D140" s="413" t="str">
        <f>+D106</f>
        <v>di cui: Decorrenti gennaio-giugno 2017</v>
      </c>
      <c r="E140" s="373"/>
      <c r="F140" s="373"/>
      <c r="G140" s="414"/>
      <c r="H140" s="333"/>
      <c r="I140" s="333"/>
      <c r="Z140" s="300"/>
      <c r="AA140" s="300"/>
      <c r="AB140" s="361"/>
      <c r="AC140" s="361"/>
      <c r="AD140" s="361"/>
      <c r="AE140" s="361"/>
      <c r="AF140" s="361"/>
      <c r="AG140" s="361"/>
      <c r="AH140" s="300"/>
      <c r="AI140" s="300"/>
    </row>
    <row r="141" spans="1:35" ht="28.5" customHeight="1" x14ac:dyDescent="0.25">
      <c r="B141" s="323" t="s">
        <v>183</v>
      </c>
      <c r="C141" s="354">
        <v>1471</v>
      </c>
      <c r="D141" s="354">
        <v>2804</v>
      </c>
      <c r="E141" s="354">
        <v>487</v>
      </c>
      <c r="F141" s="354">
        <v>3076</v>
      </c>
      <c r="G141" s="193">
        <v>7838</v>
      </c>
      <c r="I141" s="297"/>
      <c r="Z141" s="364"/>
      <c r="AA141" s="364"/>
      <c r="AB141" s="361"/>
      <c r="AC141" s="361"/>
      <c r="AD141" s="361"/>
      <c r="AE141" s="361"/>
      <c r="AF141" s="361"/>
      <c r="AG141" s="361"/>
    </row>
    <row r="142" spans="1:35" ht="28.5" customHeight="1" x14ac:dyDescent="0.25">
      <c r="B142" s="323" t="s">
        <v>184</v>
      </c>
      <c r="C142" s="354">
        <v>1013</v>
      </c>
      <c r="D142" s="354">
        <v>2040</v>
      </c>
      <c r="E142" s="354">
        <v>373</v>
      </c>
      <c r="F142" s="354">
        <v>7148</v>
      </c>
      <c r="G142" s="193">
        <v>10574</v>
      </c>
      <c r="I142" s="297"/>
      <c r="K142" s="291"/>
      <c r="Z142" s="364"/>
      <c r="AA142" s="364"/>
      <c r="AB142" s="361"/>
      <c r="AC142" s="361"/>
      <c r="AD142" s="361"/>
      <c r="AE142" s="361"/>
      <c r="AF142" s="361"/>
      <c r="AG142" s="361"/>
    </row>
    <row r="143" spans="1:35" s="408" customFormat="1" ht="28.5" customHeight="1" x14ac:dyDescent="0.25">
      <c r="A143" s="404"/>
      <c r="B143" s="405"/>
      <c r="C143" s="406"/>
      <c r="D143" s="406"/>
      <c r="E143" s="406"/>
      <c r="F143" s="406"/>
      <c r="G143" s="407"/>
      <c r="H143" s="404"/>
      <c r="I143" s="404"/>
      <c r="K143" s="291"/>
      <c r="Z143" s="300"/>
      <c r="AA143" s="300"/>
      <c r="AB143" s="361"/>
      <c r="AC143" s="361"/>
      <c r="AD143" s="361"/>
      <c r="AE143" s="361"/>
      <c r="AF143" s="361"/>
      <c r="AG143" s="361"/>
      <c r="AH143" s="300"/>
      <c r="AI143" s="300"/>
    </row>
    <row r="144" spans="1:35" s="408" customFormat="1" ht="28.5" customHeight="1" x14ac:dyDescent="0.25">
      <c r="A144" s="404"/>
      <c r="B144" s="392" t="s">
        <v>95</v>
      </c>
      <c r="C144" s="393">
        <v>2484</v>
      </c>
      <c r="D144" s="394">
        <v>4844</v>
      </c>
      <c r="E144" s="394">
        <v>860</v>
      </c>
      <c r="F144" s="394">
        <v>10224</v>
      </c>
      <c r="G144" s="393">
        <v>18412</v>
      </c>
      <c r="H144" s="404"/>
      <c r="I144" s="404"/>
      <c r="K144" s="300"/>
      <c r="Z144" s="364"/>
      <c r="AA144" s="364"/>
      <c r="AB144" s="361"/>
      <c r="AC144" s="361"/>
      <c r="AD144" s="361"/>
      <c r="AE144" s="361"/>
      <c r="AF144" s="361"/>
      <c r="AG144" s="361"/>
      <c r="AH144" s="300"/>
      <c r="AI144" s="300"/>
    </row>
    <row r="145" spans="1:35" ht="28.5" customHeight="1" x14ac:dyDescent="0.25">
      <c r="I145" s="297"/>
      <c r="Z145" s="364"/>
      <c r="AA145" s="364"/>
      <c r="AB145" s="361"/>
      <c r="AC145" s="361"/>
      <c r="AD145" s="361"/>
      <c r="AE145" s="361"/>
      <c r="AF145" s="361"/>
      <c r="AG145" s="361"/>
    </row>
    <row r="146" spans="1:35" ht="22.5" customHeight="1" x14ac:dyDescent="0.25">
      <c r="B146" s="369"/>
      <c r="C146" s="320"/>
      <c r="D146" s="321" t="str">
        <f>+D29</f>
        <v>Decorrenti gennaio-giugno 2018</v>
      </c>
      <c r="E146" s="322"/>
      <c r="F146" s="231"/>
      <c r="G146" s="52"/>
      <c r="I146" s="297"/>
      <c r="AB146" s="361"/>
      <c r="AC146" s="361"/>
      <c r="AD146" s="361"/>
      <c r="AE146" s="361"/>
      <c r="AF146" s="361"/>
      <c r="AG146" s="361"/>
    </row>
    <row r="147" spans="1:35" ht="22.5" customHeight="1" x14ac:dyDescent="0.25">
      <c r="B147" s="323" t="s">
        <v>183</v>
      </c>
      <c r="C147" s="354">
        <v>1463</v>
      </c>
      <c r="D147" s="354">
        <v>1901</v>
      </c>
      <c r="E147" s="354">
        <v>372</v>
      </c>
      <c r="F147" s="354">
        <v>2519</v>
      </c>
      <c r="G147" s="193">
        <v>6255</v>
      </c>
      <c r="I147" s="297"/>
      <c r="Z147" s="364"/>
      <c r="AA147" s="364"/>
      <c r="AB147" s="361"/>
      <c r="AC147" s="361"/>
      <c r="AD147" s="361"/>
      <c r="AE147" s="361"/>
      <c r="AF147" s="361"/>
      <c r="AG147" s="361"/>
    </row>
    <row r="148" spans="1:35" ht="22.5" customHeight="1" x14ac:dyDescent="0.25">
      <c r="B148" s="323" t="s">
        <v>184</v>
      </c>
      <c r="C148" s="354">
        <v>243</v>
      </c>
      <c r="D148" s="354">
        <v>1004</v>
      </c>
      <c r="E148" s="354">
        <v>235</v>
      </c>
      <c r="F148" s="354">
        <v>6110</v>
      </c>
      <c r="G148" s="193">
        <v>7592</v>
      </c>
      <c r="I148" s="297"/>
      <c r="Z148" s="364"/>
      <c r="AA148" s="364"/>
      <c r="AB148" s="361"/>
      <c r="AC148" s="361"/>
      <c r="AD148" s="361"/>
      <c r="AE148" s="361"/>
      <c r="AF148" s="361"/>
      <c r="AG148" s="361"/>
    </row>
    <row r="149" spans="1:35" s="408" customFormat="1" ht="22.5" customHeight="1" x14ac:dyDescent="0.25">
      <c r="A149" s="404"/>
      <c r="B149" s="405"/>
      <c r="C149" s="406"/>
      <c r="D149" s="406"/>
      <c r="E149" s="406"/>
      <c r="F149" s="406"/>
      <c r="G149" s="407"/>
      <c r="H149" s="404"/>
      <c r="I149" s="404"/>
      <c r="K149" s="300"/>
      <c r="Z149" s="300"/>
      <c r="AA149" s="300"/>
      <c r="AB149" s="361"/>
      <c r="AC149" s="361"/>
      <c r="AD149" s="361"/>
      <c r="AE149" s="361"/>
      <c r="AF149" s="361"/>
      <c r="AG149" s="361"/>
      <c r="AH149" s="300"/>
      <c r="AI149" s="300"/>
    </row>
    <row r="150" spans="1:35" s="408" customFormat="1" ht="22.5" customHeight="1" x14ac:dyDescent="0.25">
      <c r="A150" s="404"/>
      <c r="B150" s="415" t="s">
        <v>95</v>
      </c>
      <c r="C150" s="416">
        <v>1706</v>
      </c>
      <c r="D150" s="417">
        <v>2905</v>
      </c>
      <c r="E150" s="417">
        <v>607</v>
      </c>
      <c r="F150" s="417">
        <v>8629</v>
      </c>
      <c r="G150" s="416">
        <v>13847</v>
      </c>
      <c r="H150" s="404"/>
      <c r="I150" s="404"/>
      <c r="K150" s="300"/>
      <c r="Z150" s="364"/>
      <c r="AA150" s="364"/>
      <c r="AB150" s="361"/>
      <c r="AC150" s="361"/>
      <c r="AD150" s="361"/>
      <c r="AE150" s="361"/>
      <c r="AF150" s="361"/>
      <c r="AG150" s="361"/>
      <c r="AH150" s="300"/>
      <c r="AI150" s="300"/>
    </row>
    <row r="151" spans="1:35" ht="15" customHeight="1" x14ac:dyDescent="0.25">
      <c r="I151" s="297"/>
      <c r="Z151" s="364"/>
      <c r="AA151" s="364"/>
      <c r="AB151" s="361"/>
      <c r="AC151" s="361"/>
      <c r="AD151" s="361"/>
      <c r="AE151" s="361"/>
      <c r="AF151" s="361"/>
      <c r="AG151" s="361"/>
    </row>
    <row r="152" spans="1:35" s="381" customFormat="1" ht="12" customHeight="1" x14ac:dyDescent="0.25">
      <c r="A152" s="379"/>
      <c r="B152" s="456"/>
      <c r="C152" s="42"/>
      <c r="D152" s="42"/>
      <c r="E152" s="42"/>
      <c r="F152" s="42"/>
      <c r="G152" s="42"/>
      <c r="H152" s="380"/>
      <c r="K152" s="300"/>
      <c r="Z152" s="300"/>
      <c r="AA152" s="300"/>
      <c r="AB152" s="361"/>
      <c r="AC152" s="361"/>
      <c r="AD152" s="361"/>
      <c r="AE152" s="361"/>
      <c r="AF152" s="361"/>
      <c r="AG152" s="361"/>
      <c r="AH152" s="300"/>
      <c r="AI152" s="300"/>
    </row>
    <row r="153" spans="1:35" ht="12" customHeight="1" x14ac:dyDescent="0.25">
      <c r="B153" s="369"/>
      <c r="C153" s="346"/>
      <c r="D153" s="346"/>
      <c r="E153" s="346"/>
      <c r="F153" s="346"/>
      <c r="G153" s="346"/>
      <c r="K153" s="408"/>
      <c r="Z153" s="364"/>
      <c r="AA153" s="364"/>
      <c r="AB153" s="361"/>
      <c r="AC153" s="361"/>
      <c r="AD153" s="361"/>
      <c r="AE153" s="361"/>
      <c r="AF153" s="361"/>
      <c r="AG153" s="361"/>
    </row>
    <row r="154" spans="1:35" ht="19.5" customHeight="1" x14ac:dyDescent="0.25">
      <c r="Z154" s="364"/>
      <c r="AA154" s="364"/>
      <c r="AB154" s="361"/>
      <c r="AC154" s="361"/>
      <c r="AD154" s="361"/>
      <c r="AE154" s="361"/>
      <c r="AF154" s="361"/>
      <c r="AG154" s="361"/>
    </row>
    <row r="155" spans="1:35" x14ac:dyDescent="0.25">
      <c r="AB155" s="361"/>
      <c r="AC155" s="361"/>
      <c r="AD155" s="361"/>
      <c r="AE155" s="361"/>
      <c r="AF155" s="361"/>
      <c r="AG155" s="361"/>
    </row>
    <row r="156" spans="1:35" s="291" customFormat="1" ht="36" customHeight="1" x14ac:dyDescent="0.25">
      <c r="A156" s="287"/>
      <c r="B156" s="47" t="s">
        <v>215</v>
      </c>
      <c r="C156" s="518" t="str">
        <f>+C$2</f>
        <v>COLTIVATORI DIRETTI MEZZADRI E COLONI</v>
      </c>
      <c r="D156" s="518"/>
      <c r="E156" s="518"/>
      <c r="F156" s="518"/>
      <c r="G156" s="518"/>
      <c r="H156" s="290"/>
      <c r="Z156" s="364"/>
      <c r="AA156" s="364"/>
      <c r="AB156" s="361"/>
      <c r="AC156" s="361"/>
      <c r="AD156" s="361"/>
      <c r="AE156" s="361"/>
      <c r="AF156" s="361"/>
      <c r="AG156" s="361"/>
      <c r="AH156" s="300"/>
      <c r="AI156" s="300"/>
    </row>
    <row r="157" spans="1:35" s="291" customFormat="1" ht="24.75" customHeight="1" x14ac:dyDescent="0.25">
      <c r="A157" s="293"/>
      <c r="B157" s="238"/>
      <c r="C157" s="542"/>
      <c r="D157" s="542"/>
      <c r="E157" s="542"/>
      <c r="F157" s="542"/>
      <c r="G157" s="542"/>
      <c r="H157" s="290"/>
      <c r="Z157" s="364"/>
      <c r="AA157" s="364"/>
      <c r="AB157" s="361"/>
      <c r="AC157" s="361"/>
      <c r="AD157" s="361"/>
      <c r="AE157" s="361"/>
      <c r="AF157" s="361"/>
      <c r="AG157" s="361"/>
      <c r="AH157" s="300"/>
      <c r="AI157" s="300"/>
    </row>
    <row r="158" spans="1:35" s="291" customFormat="1" ht="42.75" customHeight="1" x14ac:dyDescent="0.25">
      <c r="A158" s="293"/>
      <c r="C158" s="534" t="s">
        <v>22</v>
      </c>
      <c r="D158" s="534"/>
      <c r="E158" s="534"/>
      <c r="F158" s="534"/>
      <c r="G158" s="534"/>
      <c r="H158" s="290"/>
      <c r="J158" s="518" t="str">
        <f>+C156</f>
        <v>COLTIVATORI DIRETTI MEZZADRI E COLONI</v>
      </c>
      <c r="K158" s="518"/>
      <c r="L158" s="518"/>
      <c r="M158" s="518"/>
      <c r="N158" s="518"/>
      <c r="O158" s="518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300"/>
      <c r="AA158" s="300"/>
      <c r="AB158" s="361"/>
      <c r="AC158" s="361"/>
      <c r="AD158" s="361"/>
      <c r="AE158" s="361"/>
      <c r="AF158" s="361"/>
      <c r="AG158" s="361"/>
      <c r="AH158" s="300"/>
      <c r="AI158" s="300"/>
    </row>
    <row r="159" spans="1:35" s="291" customFormat="1" ht="19.5" x14ac:dyDescent="0.25">
      <c r="A159" s="290"/>
      <c r="B159" s="47"/>
      <c r="C159" s="296"/>
      <c r="D159" s="296"/>
      <c r="E159" s="296"/>
      <c r="F159" s="296"/>
      <c r="G159" s="296"/>
      <c r="H159" s="290"/>
      <c r="Z159" s="364"/>
      <c r="AA159" s="364"/>
      <c r="AB159" s="361"/>
      <c r="AC159" s="361"/>
      <c r="AD159" s="361"/>
      <c r="AE159" s="361"/>
      <c r="AF159" s="361"/>
      <c r="AG159" s="361"/>
      <c r="AH159" s="300"/>
      <c r="AI159" s="300"/>
    </row>
    <row r="160" spans="1:35" s="291" customFormat="1" ht="37.5" customHeight="1" x14ac:dyDescent="0.25">
      <c r="A160" s="290"/>
      <c r="B160" s="47"/>
      <c r="C160" s="507" t="str">
        <f>+C127</f>
        <v>Rilevazione al 2/7/2018</v>
      </c>
      <c r="D160" s="507"/>
      <c r="E160" s="507"/>
      <c r="F160" s="507"/>
      <c r="G160" s="507"/>
      <c r="H160" s="290"/>
      <c r="J160" s="532" t="s">
        <v>186</v>
      </c>
      <c r="K160" s="532"/>
      <c r="L160" s="532"/>
      <c r="M160" s="532"/>
      <c r="N160" s="532"/>
      <c r="O160" s="532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364"/>
      <c r="AA160" s="364"/>
      <c r="AB160" s="361"/>
      <c r="AC160" s="361"/>
      <c r="AD160" s="361"/>
      <c r="AE160" s="361"/>
      <c r="AF160" s="361"/>
      <c r="AG160" s="361"/>
      <c r="AH160" s="300"/>
      <c r="AI160" s="300"/>
    </row>
    <row r="161" spans="1:35" ht="12.75" customHeight="1" x14ac:dyDescent="0.25">
      <c r="B161" s="47"/>
      <c r="C161" s="289"/>
      <c r="D161" s="289"/>
      <c r="E161" s="289"/>
      <c r="F161" s="288"/>
      <c r="G161" s="48"/>
      <c r="J161" s="532"/>
      <c r="K161" s="532"/>
      <c r="L161" s="532"/>
      <c r="M161" s="532"/>
      <c r="N161" s="532"/>
      <c r="O161" s="532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AB161" s="361"/>
      <c r="AC161" s="361"/>
      <c r="AD161" s="361"/>
      <c r="AE161" s="361"/>
      <c r="AF161" s="361"/>
      <c r="AG161" s="361"/>
    </row>
    <row r="162" spans="1:35" ht="10.5" customHeight="1" x14ac:dyDescent="0.25">
      <c r="C162" s="48"/>
      <c r="D162" s="298"/>
      <c r="E162" s="48"/>
      <c r="F162" s="48"/>
      <c r="G162" s="48"/>
      <c r="J162" s="532"/>
      <c r="K162" s="532"/>
      <c r="L162" s="532"/>
      <c r="M162" s="532"/>
      <c r="N162" s="532"/>
      <c r="O162" s="532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364"/>
      <c r="AA162" s="364"/>
      <c r="AB162" s="361"/>
      <c r="AC162" s="361"/>
      <c r="AD162" s="361"/>
      <c r="AE162" s="361"/>
      <c r="AF162" s="361"/>
      <c r="AG162" s="361"/>
    </row>
    <row r="163" spans="1:35" ht="19.5" x14ac:dyDescent="0.25">
      <c r="B163" s="302"/>
      <c r="C163" s="303"/>
      <c r="D163" s="304"/>
      <c r="E163" s="304"/>
      <c r="F163" s="304"/>
      <c r="G163" s="305"/>
      <c r="Z163" s="364"/>
      <c r="AA163" s="364"/>
      <c r="AB163" s="361"/>
      <c r="AC163" s="361"/>
      <c r="AD163" s="361"/>
      <c r="AE163" s="361"/>
      <c r="AF163" s="361"/>
      <c r="AG163" s="361"/>
    </row>
    <row r="164" spans="1:35" ht="28.5" x14ac:dyDescent="0.25">
      <c r="B164" s="72" t="s">
        <v>187</v>
      </c>
      <c r="C164" s="306" t="s">
        <v>150</v>
      </c>
      <c r="D164" s="307" t="s">
        <v>151</v>
      </c>
      <c r="E164" s="306" t="s">
        <v>93</v>
      </c>
      <c r="F164" s="306" t="s">
        <v>94</v>
      </c>
      <c r="G164" s="308" t="s">
        <v>152</v>
      </c>
      <c r="AB164" s="361"/>
      <c r="AC164" s="361"/>
      <c r="AD164" s="361"/>
      <c r="AE164" s="361"/>
      <c r="AF164" s="361"/>
      <c r="AG164" s="361"/>
    </row>
    <row r="165" spans="1:35" ht="19.5" x14ac:dyDescent="0.25">
      <c r="B165" s="419" t="s">
        <v>153</v>
      </c>
      <c r="C165" s="314"/>
      <c r="D165" s="315"/>
      <c r="E165" s="315"/>
      <c r="F165" s="315"/>
      <c r="G165" s="316"/>
      <c r="Z165" s="364"/>
      <c r="AA165" s="364"/>
      <c r="AB165" s="361"/>
      <c r="AC165" s="361"/>
      <c r="AD165" s="361"/>
      <c r="AE165" s="361"/>
      <c r="AF165" s="361"/>
      <c r="AG165" s="361"/>
    </row>
    <row r="166" spans="1:35" ht="3.75" customHeight="1" x14ac:dyDescent="0.25">
      <c r="B166" s="318"/>
      <c r="C166" s="231"/>
      <c r="D166" s="388"/>
      <c r="E166" s="231"/>
      <c r="F166" s="231"/>
      <c r="G166" s="319"/>
      <c r="Z166" s="364"/>
      <c r="AA166" s="364"/>
      <c r="AB166" s="361"/>
      <c r="AC166" s="361"/>
      <c r="AD166" s="361"/>
      <c r="AE166" s="361"/>
      <c r="AF166" s="361"/>
      <c r="AG166" s="361"/>
    </row>
    <row r="167" spans="1:35" ht="24" customHeight="1" x14ac:dyDescent="0.25">
      <c r="B167" s="369"/>
      <c r="C167" s="320"/>
      <c r="D167" s="321" t="str">
        <f>+D13</f>
        <v>Decorrenti 2017</v>
      </c>
      <c r="E167" s="322"/>
      <c r="F167" s="231"/>
      <c r="G167" s="52"/>
      <c r="AB167" s="361"/>
      <c r="AC167" s="361"/>
      <c r="AD167" s="361"/>
      <c r="AE167" s="361"/>
      <c r="AF167" s="361"/>
      <c r="AG167" s="361"/>
    </row>
    <row r="168" spans="1:35" ht="24" customHeight="1" x14ac:dyDescent="0.25">
      <c r="B168" s="37" t="s">
        <v>188</v>
      </c>
      <c r="C168" s="354">
        <v>652</v>
      </c>
      <c r="D168" s="354">
        <v>2749</v>
      </c>
      <c r="E168" s="354">
        <v>251</v>
      </c>
      <c r="F168" s="354">
        <v>3478</v>
      </c>
      <c r="G168" s="325">
        <v>7130</v>
      </c>
      <c r="Z168" s="364"/>
      <c r="AA168" s="364"/>
      <c r="AB168" s="361"/>
      <c r="AC168" s="361"/>
      <c r="AD168" s="361"/>
      <c r="AE168" s="361"/>
      <c r="AF168" s="361"/>
      <c r="AG168" s="361"/>
    </row>
    <row r="169" spans="1:35" ht="24" customHeight="1" x14ac:dyDescent="0.25">
      <c r="B169" s="37" t="s">
        <v>189</v>
      </c>
      <c r="C169" s="354">
        <v>904</v>
      </c>
      <c r="D169" s="354">
        <v>3995</v>
      </c>
      <c r="E169" s="354">
        <v>365</v>
      </c>
      <c r="F169" s="354">
        <v>4751</v>
      </c>
      <c r="G169" s="193">
        <v>10015</v>
      </c>
      <c r="Z169" s="364"/>
      <c r="AA169" s="364"/>
      <c r="AB169" s="361"/>
      <c r="AC169" s="361"/>
      <c r="AD169" s="361"/>
      <c r="AE169" s="361"/>
      <c r="AF169" s="361"/>
      <c r="AG169" s="361"/>
    </row>
    <row r="170" spans="1:35" ht="24" customHeight="1" x14ac:dyDescent="0.25">
      <c r="B170" s="37" t="s">
        <v>190</v>
      </c>
      <c r="C170" s="354">
        <v>1033</v>
      </c>
      <c r="D170" s="354">
        <v>1704</v>
      </c>
      <c r="E170" s="354">
        <v>301</v>
      </c>
      <c r="F170" s="354">
        <v>4181</v>
      </c>
      <c r="G170" s="193">
        <v>7219</v>
      </c>
      <c r="AB170" s="361"/>
      <c r="AC170" s="361"/>
      <c r="AD170" s="361"/>
      <c r="AE170" s="361"/>
      <c r="AF170" s="361"/>
      <c r="AG170" s="361"/>
    </row>
    <row r="171" spans="1:35" ht="24" customHeight="1" x14ac:dyDescent="0.25">
      <c r="B171" s="37" t="s">
        <v>191</v>
      </c>
      <c r="C171" s="354">
        <v>2026</v>
      </c>
      <c r="D171" s="354">
        <v>2113</v>
      </c>
      <c r="E171" s="354">
        <v>723</v>
      </c>
      <c r="F171" s="354">
        <v>6419</v>
      </c>
      <c r="G171" s="193">
        <v>11281</v>
      </c>
      <c r="Z171" s="364"/>
      <c r="AA171" s="364"/>
      <c r="AB171" s="361"/>
      <c r="AC171" s="361"/>
      <c r="AD171" s="361"/>
      <c r="AE171" s="361"/>
      <c r="AF171" s="361"/>
      <c r="AG171" s="361"/>
    </row>
    <row r="172" spans="1:35" ht="24" customHeight="1" x14ac:dyDescent="0.25">
      <c r="B172" s="215"/>
      <c r="C172" s="354"/>
      <c r="D172" s="354"/>
      <c r="E172" s="354"/>
      <c r="F172" s="354"/>
      <c r="G172" s="371"/>
      <c r="Z172" s="364"/>
      <c r="AA172" s="364"/>
      <c r="AB172" s="361"/>
      <c r="AC172" s="361"/>
      <c r="AD172" s="361"/>
      <c r="AE172" s="361"/>
      <c r="AF172" s="361"/>
      <c r="AG172" s="361"/>
    </row>
    <row r="173" spans="1:35" s="331" customFormat="1" ht="30" customHeight="1" x14ac:dyDescent="0.25">
      <c r="A173" s="326"/>
      <c r="B173" s="327" t="s">
        <v>95</v>
      </c>
      <c r="C173" s="328">
        <v>4615</v>
      </c>
      <c r="D173" s="328">
        <v>10561</v>
      </c>
      <c r="E173" s="328">
        <v>1640</v>
      </c>
      <c r="F173" s="328">
        <v>18829</v>
      </c>
      <c r="G173" s="329">
        <v>35645</v>
      </c>
      <c r="H173" s="330"/>
      <c r="Z173" s="300"/>
      <c r="AA173" s="300"/>
      <c r="AB173" s="361"/>
      <c r="AC173" s="361"/>
      <c r="AD173" s="361"/>
      <c r="AE173" s="361"/>
      <c r="AF173" s="361"/>
      <c r="AG173" s="361"/>
      <c r="AH173" s="300"/>
      <c r="AI173" s="300"/>
    </row>
    <row r="174" spans="1:35" ht="30" customHeight="1" x14ac:dyDescent="0.25">
      <c r="B174" s="369"/>
      <c r="C174" s="120"/>
      <c r="D174" s="342" t="str">
        <f>+D140</f>
        <v>di cui: Decorrenti gennaio-giugno 2017</v>
      </c>
      <c r="E174" s="231"/>
      <c r="F174" s="231"/>
      <c r="G174" s="52"/>
      <c r="Z174" s="364"/>
      <c r="AA174" s="364"/>
      <c r="AB174" s="361"/>
      <c r="AC174" s="361"/>
      <c r="AD174" s="361"/>
      <c r="AE174" s="361"/>
      <c r="AF174" s="361"/>
      <c r="AG174" s="361"/>
    </row>
    <row r="175" spans="1:35" ht="30" customHeight="1" x14ac:dyDescent="0.25">
      <c r="B175" s="420" t="s">
        <v>188</v>
      </c>
      <c r="C175" s="345">
        <v>349</v>
      </c>
      <c r="D175" s="345">
        <v>1244</v>
      </c>
      <c r="E175" s="345">
        <v>134</v>
      </c>
      <c r="F175" s="345">
        <v>1876</v>
      </c>
      <c r="G175" s="120">
        <v>3603</v>
      </c>
      <c r="Z175" s="364"/>
      <c r="AA175" s="364"/>
      <c r="AB175" s="361"/>
      <c r="AC175" s="361"/>
      <c r="AD175" s="361"/>
      <c r="AE175" s="361"/>
      <c r="AF175" s="361"/>
      <c r="AG175" s="361"/>
    </row>
    <row r="176" spans="1:35" ht="30" customHeight="1" x14ac:dyDescent="0.25">
      <c r="B176" s="420" t="s">
        <v>189</v>
      </c>
      <c r="C176" s="345">
        <v>539</v>
      </c>
      <c r="D176" s="345">
        <v>1836</v>
      </c>
      <c r="E176" s="345">
        <v>174</v>
      </c>
      <c r="F176" s="345">
        <v>2598</v>
      </c>
      <c r="G176" s="346">
        <v>5147</v>
      </c>
      <c r="AB176" s="361"/>
      <c r="AC176" s="361"/>
      <c r="AD176" s="361"/>
      <c r="AE176" s="361"/>
      <c r="AF176" s="361"/>
      <c r="AG176" s="361"/>
    </row>
    <row r="177" spans="1:35" ht="30" customHeight="1" x14ac:dyDescent="0.25">
      <c r="B177" s="420" t="s">
        <v>190</v>
      </c>
      <c r="C177" s="345">
        <v>587</v>
      </c>
      <c r="D177" s="345">
        <v>822</v>
      </c>
      <c r="E177" s="345">
        <v>151</v>
      </c>
      <c r="F177" s="345">
        <v>2273</v>
      </c>
      <c r="G177" s="346">
        <v>3833</v>
      </c>
      <c r="Z177" s="364"/>
      <c r="AA177" s="364"/>
      <c r="AB177" s="361"/>
      <c r="AC177" s="361"/>
      <c r="AD177" s="361"/>
      <c r="AE177" s="361"/>
      <c r="AF177" s="361"/>
      <c r="AG177" s="361"/>
    </row>
    <row r="178" spans="1:35" ht="30" customHeight="1" x14ac:dyDescent="0.25">
      <c r="B178" s="420" t="s">
        <v>191</v>
      </c>
      <c r="C178" s="345">
        <v>1009</v>
      </c>
      <c r="D178" s="345">
        <v>942</v>
      </c>
      <c r="E178" s="345">
        <v>401</v>
      </c>
      <c r="F178" s="345">
        <v>3477</v>
      </c>
      <c r="G178" s="346">
        <v>5829</v>
      </c>
      <c r="Z178" s="364"/>
      <c r="AA178" s="364"/>
      <c r="AB178" s="361"/>
      <c r="AC178" s="361"/>
      <c r="AD178" s="361"/>
      <c r="AE178" s="361"/>
      <c r="AF178" s="361"/>
      <c r="AG178" s="361"/>
    </row>
    <row r="179" spans="1:35" ht="30" customHeight="1" x14ac:dyDescent="0.25">
      <c r="B179" s="215"/>
      <c r="C179" s="345"/>
      <c r="D179" s="345"/>
      <c r="E179" s="345"/>
      <c r="F179" s="345"/>
      <c r="G179" s="377"/>
      <c r="AB179" s="361"/>
      <c r="AC179" s="361"/>
      <c r="AD179" s="361"/>
      <c r="AE179" s="361"/>
      <c r="AF179" s="361"/>
      <c r="AG179" s="361"/>
    </row>
    <row r="180" spans="1:35" s="331" customFormat="1" ht="30" customHeight="1" x14ac:dyDescent="0.25">
      <c r="A180" s="326"/>
      <c r="B180" s="327" t="s">
        <v>95</v>
      </c>
      <c r="C180" s="348">
        <v>2484</v>
      </c>
      <c r="D180" s="348">
        <v>4844</v>
      </c>
      <c r="E180" s="348">
        <v>860</v>
      </c>
      <c r="F180" s="348">
        <v>10224</v>
      </c>
      <c r="G180" s="349">
        <v>18412</v>
      </c>
      <c r="H180" s="330"/>
      <c r="Z180" s="364"/>
      <c r="AA180" s="364"/>
      <c r="AB180" s="361"/>
      <c r="AC180" s="361"/>
      <c r="AD180" s="361"/>
      <c r="AE180" s="361"/>
      <c r="AF180" s="361"/>
      <c r="AG180" s="361"/>
      <c r="AH180" s="300"/>
      <c r="AI180" s="300"/>
    </row>
    <row r="181" spans="1:35" ht="30" customHeight="1" x14ac:dyDescent="0.25">
      <c r="A181" s="326"/>
      <c r="B181" s="369"/>
      <c r="C181" s="346"/>
      <c r="D181" s="193" t="str">
        <f>+D146</f>
        <v>Decorrenti gennaio-giugno 2018</v>
      </c>
      <c r="E181" s="346"/>
      <c r="F181" s="346"/>
      <c r="G181" s="346"/>
      <c r="Z181" s="364"/>
      <c r="AA181" s="364"/>
      <c r="AB181" s="361"/>
      <c r="AC181" s="361"/>
      <c r="AD181" s="361"/>
      <c r="AE181" s="361"/>
      <c r="AF181" s="361"/>
      <c r="AG181" s="361"/>
    </row>
    <row r="182" spans="1:35" ht="24" customHeight="1" x14ac:dyDescent="0.25">
      <c r="B182" s="37" t="s">
        <v>188</v>
      </c>
      <c r="C182" s="354">
        <v>239</v>
      </c>
      <c r="D182" s="354">
        <v>618</v>
      </c>
      <c r="E182" s="354">
        <v>121</v>
      </c>
      <c r="F182" s="354">
        <v>1658</v>
      </c>
      <c r="G182" s="325">
        <v>2636</v>
      </c>
      <c r="AB182" s="361"/>
      <c r="AC182" s="361"/>
      <c r="AD182" s="361"/>
      <c r="AE182" s="361"/>
      <c r="AF182" s="361"/>
      <c r="AG182" s="361"/>
    </row>
    <row r="183" spans="1:35" ht="24" customHeight="1" x14ac:dyDescent="0.25">
      <c r="B183" s="37" t="s">
        <v>189</v>
      </c>
      <c r="C183" s="354">
        <v>284</v>
      </c>
      <c r="D183" s="354">
        <v>1130</v>
      </c>
      <c r="E183" s="354">
        <v>130</v>
      </c>
      <c r="F183" s="354">
        <v>2242</v>
      </c>
      <c r="G183" s="193">
        <v>3786</v>
      </c>
      <c r="Z183" s="364"/>
      <c r="AA183" s="364"/>
      <c r="AB183" s="361"/>
      <c r="AC183" s="361"/>
      <c r="AD183" s="361"/>
      <c r="AE183" s="361"/>
      <c r="AF183" s="361"/>
      <c r="AG183" s="361"/>
    </row>
    <row r="184" spans="1:35" ht="24" customHeight="1" x14ac:dyDescent="0.25">
      <c r="B184" s="37" t="s">
        <v>190</v>
      </c>
      <c r="C184" s="354">
        <v>350</v>
      </c>
      <c r="D184" s="354">
        <v>514</v>
      </c>
      <c r="E184" s="354">
        <v>110</v>
      </c>
      <c r="F184" s="354">
        <v>1886</v>
      </c>
      <c r="G184" s="193">
        <v>2860</v>
      </c>
      <c r="Z184" s="364"/>
      <c r="AA184" s="364"/>
      <c r="AB184" s="361"/>
      <c r="AC184" s="361"/>
      <c r="AD184" s="361"/>
      <c r="AE184" s="361"/>
      <c r="AF184" s="361"/>
      <c r="AG184" s="361"/>
    </row>
    <row r="185" spans="1:35" ht="24" customHeight="1" x14ac:dyDescent="0.25">
      <c r="B185" s="37" t="s">
        <v>191</v>
      </c>
      <c r="C185" s="354">
        <v>833</v>
      </c>
      <c r="D185" s="354">
        <v>643</v>
      </c>
      <c r="E185" s="354">
        <v>246</v>
      </c>
      <c r="F185" s="354">
        <v>2843</v>
      </c>
      <c r="G185" s="193">
        <v>4565</v>
      </c>
      <c r="AB185" s="361"/>
      <c r="AC185" s="361"/>
      <c r="AD185" s="361"/>
      <c r="AE185" s="361"/>
      <c r="AF185" s="361"/>
      <c r="AG185" s="361"/>
    </row>
    <row r="186" spans="1:35" ht="24" customHeight="1" x14ac:dyDescent="0.25">
      <c r="B186" s="215"/>
      <c r="C186" s="354"/>
      <c r="D186" s="354"/>
      <c r="E186" s="354"/>
      <c r="F186" s="354"/>
      <c r="G186" s="371"/>
      <c r="Z186" s="364"/>
      <c r="AA186" s="364"/>
      <c r="AB186" s="361"/>
      <c r="AC186" s="361"/>
      <c r="AD186" s="361"/>
      <c r="AE186" s="361"/>
      <c r="AF186" s="361"/>
      <c r="AG186" s="361"/>
    </row>
    <row r="187" spans="1:35" s="331" customFormat="1" ht="24" customHeight="1" x14ac:dyDescent="0.25">
      <c r="A187" s="326"/>
      <c r="B187" s="327" t="s">
        <v>95</v>
      </c>
      <c r="C187" s="328">
        <v>1706</v>
      </c>
      <c r="D187" s="328">
        <v>2905</v>
      </c>
      <c r="E187" s="328">
        <v>607</v>
      </c>
      <c r="F187" s="328">
        <v>8629</v>
      </c>
      <c r="G187" s="329">
        <v>13847</v>
      </c>
      <c r="H187" s="330"/>
      <c r="Z187" s="364"/>
      <c r="AA187" s="364"/>
      <c r="AB187" s="361"/>
      <c r="AC187" s="361"/>
      <c r="AD187" s="361"/>
      <c r="AE187" s="361"/>
      <c r="AF187" s="361"/>
      <c r="AG187" s="361"/>
      <c r="AH187" s="300"/>
      <c r="AI187" s="300"/>
    </row>
    <row r="188" spans="1:35" ht="16.5" customHeight="1" x14ac:dyDescent="0.25">
      <c r="B188" s="302"/>
      <c r="C188" s="378"/>
      <c r="D188" s="378"/>
      <c r="E188" s="378"/>
      <c r="F188" s="378"/>
      <c r="G188" s="378"/>
      <c r="AB188" s="361"/>
      <c r="AC188" s="361"/>
      <c r="AD188" s="361"/>
      <c r="AE188" s="361"/>
      <c r="AF188" s="361"/>
      <c r="AG188" s="361"/>
    </row>
    <row r="189" spans="1:35" s="381" customFormat="1" ht="24" customHeight="1" x14ac:dyDescent="0.25">
      <c r="A189" s="379"/>
      <c r="B189" s="291" t="s">
        <v>192</v>
      </c>
      <c r="C189" s="291"/>
      <c r="D189" s="291"/>
      <c r="E189" s="291"/>
      <c r="F189" s="291"/>
      <c r="G189" s="291"/>
      <c r="H189" s="380"/>
      <c r="Z189" s="364"/>
      <c r="AA189" s="364"/>
      <c r="AB189" s="361"/>
      <c r="AC189" s="361"/>
      <c r="AD189" s="361"/>
      <c r="AE189" s="361"/>
      <c r="AF189" s="361"/>
      <c r="AG189" s="361"/>
      <c r="AH189" s="300"/>
      <c r="AI189" s="300"/>
    </row>
    <row r="190" spans="1:35" ht="16.5" customHeight="1" x14ac:dyDescent="0.25">
      <c r="B190" s="291" t="s">
        <v>193</v>
      </c>
      <c r="C190" s="291"/>
      <c r="D190" s="291"/>
      <c r="E190" s="291"/>
      <c r="F190" s="291"/>
      <c r="G190" s="291"/>
      <c r="Z190" s="364"/>
      <c r="AA190" s="364"/>
      <c r="AB190" s="361"/>
      <c r="AC190" s="361"/>
      <c r="AD190" s="361"/>
      <c r="AE190" s="361"/>
      <c r="AF190" s="361"/>
      <c r="AG190" s="361"/>
    </row>
    <row r="191" spans="1:35" ht="16.5" customHeight="1" x14ac:dyDescent="0.2">
      <c r="B191" s="291" t="s">
        <v>194</v>
      </c>
      <c r="C191" s="291"/>
      <c r="D191" s="291"/>
      <c r="E191" s="291"/>
      <c r="F191" s="291"/>
      <c r="G191" s="291"/>
      <c r="AB191" s="361"/>
      <c r="AC191" s="361"/>
      <c r="AD191" s="361"/>
      <c r="AE191" s="361"/>
      <c r="AF191" s="361"/>
      <c r="AG191" s="361"/>
    </row>
    <row r="192" spans="1:35" ht="19.5" customHeight="1" x14ac:dyDescent="0.25">
      <c r="B192" s="291" t="s">
        <v>195</v>
      </c>
      <c r="C192" s="291"/>
      <c r="D192" s="291"/>
      <c r="E192" s="291"/>
      <c r="F192" s="291"/>
      <c r="G192" s="291"/>
      <c r="Z192" s="364"/>
      <c r="AA192" s="364"/>
      <c r="AB192" s="361"/>
      <c r="AC192" s="361"/>
      <c r="AD192" s="361"/>
      <c r="AE192" s="361"/>
      <c r="AF192" s="361"/>
      <c r="AG192" s="361"/>
    </row>
    <row r="193" spans="1:35" ht="19.5" customHeight="1" x14ac:dyDescent="0.25">
      <c r="B193" s="291"/>
      <c r="Z193" s="364"/>
      <c r="AA193" s="364"/>
      <c r="AB193" s="361"/>
      <c r="AC193" s="361"/>
      <c r="AD193" s="361"/>
      <c r="AE193" s="361"/>
      <c r="AF193" s="361"/>
      <c r="AG193" s="361"/>
    </row>
    <row r="194" spans="1:35" ht="19.5" customHeight="1" x14ac:dyDescent="0.25">
      <c r="AB194" s="361"/>
      <c r="AC194" s="361"/>
      <c r="AD194" s="361"/>
      <c r="AE194" s="361"/>
      <c r="AF194" s="361"/>
      <c r="AG194" s="361"/>
    </row>
    <row r="195" spans="1:35" ht="4.5" customHeight="1" x14ac:dyDescent="0.25">
      <c r="Z195" s="364"/>
      <c r="AA195" s="364"/>
      <c r="AB195" s="361"/>
      <c r="AC195" s="361"/>
      <c r="AD195" s="361"/>
      <c r="AE195" s="361"/>
      <c r="AF195" s="361"/>
      <c r="AG195" s="361"/>
    </row>
    <row r="196" spans="1:35" ht="4.5" customHeight="1" x14ac:dyDescent="0.25">
      <c r="Z196" s="364"/>
      <c r="AA196" s="364"/>
      <c r="AB196" s="361"/>
      <c r="AC196" s="361"/>
      <c r="AD196" s="361"/>
      <c r="AE196" s="361"/>
      <c r="AF196" s="361"/>
      <c r="AG196" s="361"/>
    </row>
    <row r="197" spans="1:35" ht="4.5" customHeight="1" x14ac:dyDescent="0.25">
      <c r="AB197" s="361"/>
      <c r="AC197" s="361"/>
      <c r="AD197" s="361"/>
      <c r="AE197" s="361"/>
      <c r="AF197" s="361"/>
      <c r="AG197" s="361"/>
    </row>
    <row r="198" spans="1:35" s="291" customFormat="1" ht="36" customHeight="1" x14ac:dyDescent="0.25">
      <c r="A198" s="287"/>
      <c r="B198" s="47" t="s">
        <v>216</v>
      </c>
      <c r="C198" s="518" t="str">
        <f>+C$2</f>
        <v>COLTIVATORI DIRETTI MEZZADRI E COLONI</v>
      </c>
      <c r="D198" s="518"/>
      <c r="E198" s="518"/>
      <c r="F198" s="518"/>
      <c r="G198" s="518"/>
      <c r="H198" s="290"/>
      <c r="Z198" s="364"/>
      <c r="AA198" s="364"/>
      <c r="AB198" s="361"/>
      <c r="AC198" s="361"/>
      <c r="AD198" s="361"/>
      <c r="AE198" s="361"/>
      <c r="AF198" s="361"/>
      <c r="AG198" s="361"/>
      <c r="AH198" s="300"/>
      <c r="AI198" s="300"/>
    </row>
    <row r="199" spans="1:35" ht="27.75" customHeight="1" x14ac:dyDescent="0.25">
      <c r="C199" s="542"/>
      <c r="D199" s="542"/>
      <c r="E199" s="542"/>
      <c r="F199" s="542"/>
      <c r="G199" s="542"/>
      <c r="J199" s="520" t="str">
        <f>+C198</f>
        <v>COLTIVATORI DIRETTI MEZZADRI E COLONI</v>
      </c>
      <c r="K199" s="520"/>
      <c r="L199" s="520"/>
      <c r="M199" s="520"/>
      <c r="N199" s="520"/>
      <c r="O199" s="520"/>
      <c r="P199" s="464"/>
      <c r="Q199" s="464"/>
      <c r="R199" s="464"/>
      <c r="S199" s="464"/>
      <c r="T199" s="464"/>
      <c r="U199" s="464"/>
      <c r="V199" s="464"/>
      <c r="W199" s="464"/>
      <c r="X199" s="464"/>
      <c r="Y199" s="464"/>
      <c r="Z199" s="364"/>
      <c r="AA199" s="364"/>
      <c r="AB199" s="361"/>
      <c r="AC199" s="361"/>
      <c r="AD199" s="361"/>
      <c r="AE199" s="361"/>
      <c r="AF199" s="361"/>
      <c r="AG199" s="361"/>
    </row>
    <row r="200" spans="1:35" ht="52.5" customHeight="1" x14ac:dyDescent="0.25">
      <c r="C200" s="534" t="s">
        <v>24</v>
      </c>
      <c r="D200" s="534"/>
      <c r="E200" s="534"/>
      <c r="F200" s="534"/>
      <c r="G200" s="534"/>
      <c r="J200" s="421" t="s">
        <v>197</v>
      </c>
      <c r="AB200" s="361"/>
      <c r="AC200" s="361"/>
      <c r="AD200" s="361"/>
      <c r="AE200" s="361"/>
      <c r="AF200" s="361"/>
      <c r="AG200" s="361"/>
    </row>
    <row r="201" spans="1:35" ht="10.15" customHeight="1" x14ac:dyDescent="0.25">
      <c r="B201" s="47"/>
      <c r="C201" s="383"/>
      <c r="D201" s="384"/>
      <c r="E201" s="48"/>
      <c r="F201" s="48"/>
      <c r="G201" s="48"/>
      <c r="Z201" s="364"/>
      <c r="AA201" s="364"/>
      <c r="AB201" s="361"/>
      <c r="AC201" s="361"/>
      <c r="AD201" s="361"/>
      <c r="AE201" s="361"/>
      <c r="AF201" s="361"/>
      <c r="AG201" s="361"/>
    </row>
    <row r="202" spans="1:35" ht="19.5" x14ac:dyDescent="0.25">
      <c r="B202" s="47"/>
      <c r="C202" s="507" t="str">
        <f>+C127</f>
        <v>Rilevazione al 2/7/2018</v>
      </c>
      <c r="D202" s="507"/>
      <c r="E202" s="507"/>
      <c r="F202" s="507"/>
      <c r="G202" s="507"/>
      <c r="Z202" s="364"/>
      <c r="AA202" s="364"/>
      <c r="AB202" s="361"/>
      <c r="AC202" s="361"/>
      <c r="AD202" s="361"/>
      <c r="AE202" s="361"/>
      <c r="AF202" s="361"/>
      <c r="AG202" s="361"/>
    </row>
    <row r="203" spans="1:35" x14ac:dyDescent="0.25">
      <c r="B203" s="47"/>
      <c r="C203" s="530" t="s">
        <v>198</v>
      </c>
      <c r="D203" s="530"/>
      <c r="E203" s="530"/>
      <c r="F203" s="530"/>
      <c r="G203" s="530"/>
      <c r="AB203" s="361"/>
      <c r="AC203" s="361"/>
      <c r="AD203" s="361"/>
      <c r="AE203" s="361"/>
      <c r="AF203" s="361"/>
      <c r="AG203" s="361"/>
    </row>
    <row r="204" spans="1:35" ht="19.5" x14ac:dyDescent="0.25">
      <c r="C204" s="48"/>
      <c r="D204" s="298"/>
      <c r="E204" s="48"/>
      <c r="F204" s="48"/>
      <c r="G204" s="48"/>
      <c r="Z204" s="364"/>
      <c r="AA204" s="364"/>
      <c r="AB204" s="361"/>
      <c r="AC204" s="361"/>
      <c r="AD204" s="361"/>
      <c r="AE204" s="361"/>
      <c r="AF204" s="361"/>
      <c r="AG204" s="361"/>
    </row>
    <row r="205" spans="1:35" ht="19.5" x14ac:dyDescent="0.25">
      <c r="B205" s="302"/>
      <c r="C205" s="303"/>
      <c r="D205" s="304"/>
      <c r="E205" s="304"/>
      <c r="F205" s="304"/>
      <c r="G205" s="305"/>
      <c r="Z205" s="364"/>
      <c r="AA205" s="364"/>
      <c r="AB205" s="361"/>
      <c r="AC205" s="361"/>
      <c r="AD205" s="361"/>
      <c r="AE205" s="361"/>
      <c r="AF205" s="361"/>
      <c r="AG205" s="361"/>
    </row>
    <row r="206" spans="1:35" ht="28.5" x14ac:dyDescent="0.25">
      <c r="B206" s="72" t="s">
        <v>182</v>
      </c>
      <c r="C206" s="306" t="s">
        <v>150</v>
      </c>
      <c r="D206" s="307" t="s">
        <v>151</v>
      </c>
      <c r="E206" s="306" t="s">
        <v>93</v>
      </c>
      <c r="F206" s="306" t="s">
        <v>94</v>
      </c>
      <c r="G206" s="308" t="s">
        <v>152</v>
      </c>
      <c r="AB206" s="361"/>
      <c r="AC206" s="361"/>
      <c r="AD206" s="361"/>
      <c r="AE206" s="361"/>
      <c r="AF206" s="361"/>
      <c r="AG206" s="361"/>
    </row>
    <row r="207" spans="1:35" ht="19.5" x14ac:dyDescent="0.25">
      <c r="B207" s="387"/>
      <c r="C207" s="314"/>
      <c r="D207" s="315"/>
      <c r="E207" s="315"/>
      <c r="F207" s="315"/>
      <c r="G207" s="316"/>
      <c r="Z207" s="364"/>
      <c r="AA207" s="364"/>
      <c r="AB207" s="361"/>
      <c r="AC207" s="361"/>
      <c r="AD207" s="361"/>
      <c r="AE207" s="361"/>
      <c r="AF207" s="361"/>
      <c r="AG207" s="361"/>
    </row>
    <row r="208" spans="1:35" ht="22.5" customHeight="1" x14ac:dyDescent="0.25">
      <c r="B208" s="318"/>
      <c r="C208" s="231"/>
      <c r="D208" s="388"/>
      <c r="E208" s="231"/>
      <c r="F208" s="231"/>
      <c r="G208" s="319"/>
      <c r="Z208" s="364"/>
      <c r="AA208" s="364"/>
      <c r="AB208" s="361"/>
      <c r="AC208" s="361"/>
      <c r="AD208" s="361"/>
      <c r="AE208" s="361"/>
      <c r="AF208" s="361"/>
      <c r="AG208" s="361"/>
    </row>
    <row r="209" spans="2:33" s="300" customFormat="1" ht="22.5" customHeight="1" x14ac:dyDescent="0.25">
      <c r="B209" s="369"/>
      <c r="C209" s="320"/>
      <c r="D209" s="321" t="str">
        <f>+D134</f>
        <v>Decorrenti 2017</v>
      </c>
      <c r="E209" s="322"/>
      <c r="F209" s="231"/>
      <c r="G209" s="52"/>
      <c r="AB209" s="361"/>
      <c r="AC209" s="361"/>
      <c r="AD209" s="361"/>
      <c r="AE209" s="361"/>
      <c r="AF209" s="361"/>
      <c r="AG209" s="361"/>
    </row>
    <row r="210" spans="2:33" s="300" customFormat="1" ht="22.5" customHeight="1" x14ac:dyDescent="0.25">
      <c r="B210" s="323" t="s">
        <v>183</v>
      </c>
      <c r="C210" s="423">
        <v>67.72</v>
      </c>
      <c r="D210" s="423">
        <v>60.93</v>
      </c>
      <c r="E210" s="423">
        <v>56.34</v>
      </c>
      <c r="F210" s="423">
        <v>81.069999999999993</v>
      </c>
      <c r="G210" s="424">
        <v>68.95</v>
      </c>
      <c r="Z210" s="364"/>
      <c r="AA210" s="364"/>
      <c r="AB210" s="361"/>
      <c r="AC210" s="361"/>
      <c r="AD210" s="361"/>
      <c r="AE210" s="361"/>
      <c r="AF210" s="361"/>
      <c r="AG210" s="361"/>
    </row>
    <row r="211" spans="2:33" s="300" customFormat="1" ht="22.5" customHeight="1" x14ac:dyDescent="0.25">
      <c r="B211" s="323" t="s">
        <v>184</v>
      </c>
      <c r="C211" s="423">
        <v>67.33</v>
      </c>
      <c r="D211" s="423">
        <v>60.07</v>
      </c>
      <c r="E211" s="423">
        <v>56.04</v>
      </c>
      <c r="F211" s="423">
        <v>75.92</v>
      </c>
      <c r="G211" s="424">
        <v>71.25</v>
      </c>
      <c r="Z211" s="364"/>
      <c r="AA211" s="364"/>
      <c r="AB211" s="361"/>
      <c r="AC211" s="361"/>
      <c r="AD211" s="361"/>
      <c r="AE211" s="361"/>
      <c r="AF211" s="361"/>
      <c r="AG211" s="361"/>
    </row>
    <row r="212" spans="2:33" s="300" customFormat="1" ht="22.5" customHeight="1" x14ac:dyDescent="0.25">
      <c r="B212" s="405"/>
      <c r="C212" s="425"/>
      <c r="D212" s="425"/>
      <c r="E212" s="425"/>
      <c r="F212" s="425"/>
      <c r="G212" s="426"/>
      <c r="AB212" s="361"/>
      <c r="AC212" s="361"/>
      <c r="AD212" s="361"/>
      <c r="AE212" s="361"/>
      <c r="AF212" s="361"/>
      <c r="AG212" s="361"/>
    </row>
    <row r="213" spans="2:33" s="300" customFormat="1" ht="22.5" customHeight="1" x14ac:dyDescent="0.25">
      <c r="B213" s="392" t="s">
        <v>95</v>
      </c>
      <c r="C213" s="427">
        <v>67.599999999999994</v>
      </c>
      <c r="D213" s="428">
        <v>60.6</v>
      </c>
      <c r="E213" s="428">
        <v>56.22</v>
      </c>
      <c r="F213" s="428">
        <v>77.459999999999994</v>
      </c>
      <c r="G213" s="427">
        <v>70.209999999999994</v>
      </c>
      <c r="Z213" s="364"/>
      <c r="AA213" s="364"/>
      <c r="AB213" s="361"/>
      <c r="AC213" s="361"/>
      <c r="AD213" s="361"/>
      <c r="AE213" s="361"/>
      <c r="AF213" s="361"/>
      <c r="AG213" s="361"/>
    </row>
    <row r="214" spans="2:33" s="300" customFormat="1" ht="28.5" customHeight="1" x14ac:dyDescent="0.25">
      <c r="B214" s="409"/>
      <c r="C214" s="429"/>
      <c r="D214" s="430"/>
      <c r="E214" s="430"/>
      <c r="F214" s="430"/>
      <c r="G214" s="429"/>
      <c r="Z214" s="364"/>
      <c r="AA214" s="364"/>
      <c r="AB214" s="361"/>
      <c r="AC214" s="361"/>
      <c r="AD214" s="361"/>
      <c r="AE214" s="361"/>
      <c r="AF214" s="361"/>
      <c r="AG214" s="361"/>
    </row>
    <row r="215" spans="2:33" s="300" customFormat="1" ht="28.5" customHeight="1" x14ac:dyDescent="0.2">
      <c r="B215" s="411"/>
      <c r="C215" s="431"/>
      <c r="D215" s="432" t="str">
        <f>+D140</f>
        <v>di cui: Decorrenti gennaio-giugno 2017</v>
      </c>
      <c r="E215" s="433"/>
      <c r="F215" s="433"/>
      <c r="G215" s="431"/>
    </row>
    <row r="216" spans="2:33" s="300" customFormat="1" ht="28.5" customHeight="1" x14ac:dyDescent="0.25">
      <c r="B216" s="323" t="s">
        <v>183</v>
      </c>
      <c r="C216" s="423">
        <v>67.98</v>
      </c>
      <c r="D216" s="423">
        <v>61</v>
      </c>
      <c r="E216" s="423">
        <v>56.19</v>
      </c>
      <c r="F216" s="423">
        <v>80.709999999999994</v>
      </c>
      <c r="G216" s="424">
        <v>69.739999999999995</v>
      </c>
    </row>
    <row r="217" spans="2:33" s="300" customFormat="1" ht="28.5" customHeight="1" x14ac:dyDescent="0.25">
      <c r="B217" s="323" t="s">
        <v>184</v>
      </c>
      <c r="C217" s="423">
        <v>66.569999999999993</v>
      </c>
      <c r="D217" s="423">
        <v>60.09</v>
      </c>
      <c r="E217" s="423">
        <v>56.1</v>
      </c>
      <c r="F217" s="423">
        <v>76.06</v>
      </c>
      <c r="G217" s="424">
        <v>71.37</v>
      </c>
    </row>
    <row r="218" spans="2:33" s="300" customFormat="1" ht="28.5" customHeight="1" x14ac:dyDescent="0.25">
      <c r="B218" s="405"/>
      <c r="C218" s="425"/>
      <c r="D218" s="425"/>
      <c r="E218" s="425"/>
      <c r="F218" s="425"/>
      <c r="G218" s="426"/>
    </row>
    <row r="219" spans="2:33" s="300" customFormat="1" ht="28.5" customHeight="1" x14ac:dyDescent="0.25">
      <c r="B219" s="392" t="s">
        <v>95</v>
      </c>
      <c r="C219" s="427">
        <v>67.41</v>
      </c>
      <c r="D219" s="428">
        <v>60.62</v>
      </c>
      <c r="E219" s="428">
        <v>56.15</v>
      </c>
      <c r="F219" s="428">
        <v>77.459999999999994</v>
      </c>
      <c r="G219" s="427">
        <v>70.680000000000007</v>
      </c>
    </row>
    <row r="220" spans="2:33" s="300" customFormat="1" ht="28.5" customHeight="1" x14ac:dyDescent="0.25">
      <c r="B220" s="238"/>
      <c r="C220" s="434"/>
      <c r="D220" s="434"/>
      <c r="E220" s="434"/>
      <c r="F220" s="434"/>
      <c r="G220" s="434"/>
    </row>
    <row r="221" spans="2:33" s="300" customFormat="1" ht="22.5" customHeight="1" x14ac:dyDescent="0.25">
      <c r="B221" s="369"/>
      <c r="C221" s="435"/>
      <c r="D221" s="436" t="str">
        <f>+D146</f>
        <v>Decorrenti gennaio-giugno 2018</v>
      </c>
      <c r="E221" s="435"/>
      <c r="F221" s="437"/>
      <c r="G221" s="435"/>
    </row>
    <row r="222" spans="2:33" s="300" customFormat="1" ht="22.5" customHeight="1" x14ac:dyDescent="0.25">
      <c r="B222" s="323" t="s">
        <v>183</v>
      </c>
      <c r="C222" s="423">
        <v>67.59</v>
      </c>
      <c r="D222" s="423">
        <v>60.99</v>
      </c>
      <c r="E222" s="423">
        <v>56.32</v>
      </c>
      <c r="F222" s="423">
        <v>82.31</v>
      </c>
      <c r="G222" s="424">
        <v>70.84</v>
      </c>
    </row>
    <row r="223" spans="2:33" s="300" customFormat="1" ht="22.5" customHeight="1" x14ac:dyDescent="0.25">
      <c r="B223" s="323" t="s">
        <v>184</v>
      </c>
      <c r="C223" s="423">
        <v>70.63</v>
      </c>
      <c r="D223" s="423">
        <v>60.03</v>
      </c>
      <c r="E223" s="423">
        <v>57.1</v>
      </c>
      <c r="F223" s="423">
        <v>76.58</v>
      </c>
      <c r="G223" s="424">
        <v>73.599999999999994</v>
      </c>
    </row>
    <row r="224" spans="2:33" s="300" customFormat="1" ht="22.5" customHeight="1" x14ac:dyDescent="0.25">
      <c r="B224" s="405"/>
      <c r="C224" s="425"/>
      <c r="D224" s="425"/>
      <c r="E224" s="425"/>
      <c r="F224" s="425"/>
      <c r="G224" s="426"/>
    </row>
    <row r="225" spans="2:7" s="300" customFormat="1" ht="22.5" customHeight="1" x14ac:dyDescent="0.25">
      <c r="B225" s="415" t="s">
        <v>95</v>
      </c>
      <c r="C225" s="438">
        <v>68.02</v>
      </c>
      <c r="D225" s="439">
        <v>60.66</v>
      </c>
      <c r="E225" s="439">
        <v>56.63</v>
      </c>
      <c r="F225" s="439">
        <v>78.25</v>
      </c>
      <c r="G225" s="438">
        <v>72.349999999999994</v>
      </c>
    </row>
    <row r="226" spans="2:7" s="300" customFormat="1" x14ac:dyDescent="0.25">
      <c r="B226" s="238"/>
      <c r="C226" s="238"/>
      <c r="D226" s="238"/>
      <c r="E226" s="238"/>
      <c r="F226" s="238"/>
      <c r="G226" s="238"/>
    </row>
    <row r="227" spans="2:7" s="300" customFormat="1" x14ac:dyDescent="0.25">
      <c r="B227" s="238"/>
      <c r="C227" s="238"/>
      <c r="D227" s="238"/>
      <c r="E227" s="238"/>
      <c r="F227" s="238"/>
      <c r="G227" s="238"/>
    </row>
    <row r="228" spans="2:7" s="300" customFormat="1" x14ac:dyDescent="0.25">
      <c r="B228" s="238"/>
      <c r="C228" s="238"/>
      <c r="D228" s="238"/>
      <c r="E228" s="238"/>
      <c r="F228" s="238"/>
      <c r="G228" s="238"/>
    </row>
    <row r="229" spans="2:7" s="300" customFormat="1" hidden="1" x14ac:dyDescent="0.25">
      <c r="B229" s="238"/>
      <c r="C229" s="238"/>
      <c r="D229" s="238"/>
      <c r="E229" s="238"/>
      <c r="F229" s="238"/>
      <c r="G229" s="238"/>
    </row>
    <row r="230" spans="2:7" s="300" customFormat="1" hidden="1" x14ac:dyDescent="0.25">
      <c r="B230" s="238"/>
      <c r="C230" s="238"/>
      <c r="D230" s="238"/>
      <c r="E230" s="238"/>
      <c r="F230" s="238"/>
      <c r="G230" s="238"/>
    </row>
    <row r="231" spans="2:7" s="300" customFormat="1" hidden="1" x14ac:dyDescent="0.25">
      <c r="B231" s="238"/>
      <c r="C231" s="238"/>
      <c r="D231" s="238"/>
      <c r="E231" s="238"/>
      <c r="F231" s="238"/>
      <c r="G231" s="238"/>
    </row>
    <row r="232" spans="2:7" s="300" customFormat="1" hidden="1" x14ac:dyDescent="0.25">
      <c r="B232" s="238"/>
      <c r="C232" s="238"/>
      <c r="D232" s="238"/>
      <c r="E232" s="238"/>
      <c r="F232" s="238"/>
      <c r="G232" s="238"/>
    </row>
    <row r="233" spans="2:7" s="300" customFormat="1" hidden="1" x14ac:dyDescent="0.25">
      <c r="B233" s="238"/>
      <c r="C233" s="238"/>
      <c r="D233" s="238"/>
      <c r="E233" s="238"/>
      <c r="F233" s="238"/>
      <c r="G233" s="238"/>
    </row>
    <row r="234" spans="2:7" s="300" customFormat="1" hidden="1" x14ac:dyDescent="0.25">
      <c r="B234" s="238"/>
      <c r="C234" s="238"/>
      <c r="D234" s="238"/>
      <c r="E234" s="238"/>
      <c r="F234" s="238"/>
      <c r="G234" s="238"/>
    </row>
    <row r="235" spans="2:7" s="300" customFormat="1" hidden="1" x14ac:dyDescent="0.25">
      <c r="B235" s="238"/>
      <c r="C235" s="238"/>
      <c r="D235" s="238"/>
      <c r="E235" s="238"/>
      <c r="F235" s="238"/>
      <c r="G235" s="238"/>
    </row>
    <row r="236" spans="2:7" s="300" customFormat="1" hidden="1" x14ac:dyDescent="0.25">
      <c r="B236" s="238"/>
      <c r="C236" s="238"/>
      <c r="D236" s="238"/>
      <c r="E236" s="238"/>
      <c r="F236" s="238"/>
      <c r="G236" s="238"/>
    </row>
    <row r="237" spans="2:7" s="300" customFormat="1" hidden="1" x14ac:dyDescent="0.25">
      <c r="B237" s="238"/>
      <c r="C237" s="238"/>
      <c r="D237" s="238"/>
      <c r="E237" s="238"/>
      <c r="F237" s="238"/>
      <c r="G237" s="238"/>
    </row>
    <row r="238" spans="2:7" s="300" customFormat="1" hidden="1" x14ac:dyDescent="0.25">
      <c r="B238" s="238"/>
      <c r="C238" s="238"/>
      <c r="D238" s="238"/>
      <c r="E238" s="238"/>
      <c r="F238" s="238"/>
      <c r="G238" s="238"/>
    </row>
    <row r="239" spans="2:7" s="300" customFormat="1" hidden="1" x14ac:dyDescent="0.25">
      <c r="B239" s="238"/>
      <c r="C239" s="238"/>
      <c r="D239" s="238"/>
      <c r="E239" s="238"/>
      <c r="F239" s="238"/>
      <c r="G239" s="238"/>
    </row>
    <row r="240" spans="2:7" s="300" customFormat="1" hidden="1" x14ac:dyDescent="0.25">
      <c r="B240" s="238"/>
      <c r="C240" s="238"/>
      <c r="D240" s="238"/>
      <c r="E240" s="238"/>
      <c r="F240" s="238"/>
      <c r="G240" s="238"/>
    </row>
    <row r="241" spans="2:7" s="300" customFormat="1" hidden="1" x14ac:dyDescent="0.25">
      <c r="B241" s="238"/>
      <c r="C241" s="238"/>
      <c r="D241" s="238"/>
      <c r="E241" s="238"/>
      <c r="F241" s="238"/>
      <c r="G241" s="238"/>
    </row>
    <row r="242" spans="2:7" s="300" customFormat="1" hidden="1" x14ac:dyDescent="0.25">
      <c r="B242" s="238"/>
      <c r="C242" s="238"/>
      <c r="D242" s="238"/>
      <c r="E242" s="238"/>
      <c r="F242" s="238"/>
      <c r="G242" s="238"/>
    </row>
    <row r="243" spans="2:7" s="300" customFormat="1" hidden="1" x14ac:dyDescent="0.25">
      <c r="B243" s="238"/>
      <c r="C243" s="238"/>
      <c r="D243" s="238"/>
      <c r="E243" s="238"/>
      <c r="F243" s="238"/>
      <c r="G243" s="238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300" customFormat="1" ht="13.5" hidden="1" customHeight="1" x14ac:dyDescent="0.25">
      <c r="B252" s="238"/>
      <c r="C252" s="238"/>
      <c r="D252" s="238"/>
      <c r="E252" s="238"/>
      <c r="F252" s="238"/>
      <c r="G252" s="238"/>
    </row>
    <row r="253" spans="2:7" hidden="1" x14ac:dyDescent="0.25"/>
    <row r="257" spans="1:8" s="297" customFormat="1" x14ac:dyDescent="0.25">
      <c r="B257" s="440"/>
      <c r="C257" s="440"/>
      <c r="D257" s="440"/>
      <c r="E257" s="440"/>
      <c r="F257" s="440"/>
      <c r="G257" s="440"/>
    </row>
    <row r="258" spans="1:8" s="297" customFormat="1" x14ac:dyDescent="0.25">
      <c r="A258" s="287"/>
      <c r="B258" s="441"/>
      <c r="C258" s="193"/>
      <c r="D258" s="371"/>
      <c r="E258" s="371"/>
      <c r="F258" s="371"/>
      <c r="G258" s="371"/>
      <c r="H258" s="290"/>
    </row>
    <row r="259" spans="1:8" s="297" customFormat="1" ht="46.5" customHeight="1" x14ac:dyDescent="0.25">
      <c r="A259" s="293"/>
      <c r="B259" s="440"/>
      <c r="C259" s="531"/>
      <c r="D259" s="531"/>
      <c r="E259" s="531"/>
      <c r="F259" s="531"/>
      <c r="G259" s="531"/>
      <c r="H259" s="290"/>
    </row>
    <row r="260" spans="1:8" s="297" customFormat="1" x14ac:dyDescent="0.25">
      <c r="A260" s="293"/>
      <c r="B260" s="37"/>
      <c r="C260" s="440"/>
      <c r="D260" s="371"/>
      <c r="E260" s="371"/>
      <c r="F260" s="371"/>
      <c r="G260" s="371"/>
      <c r="H260" s="290"/>
    </row>
    <row r="261" spans="1:8" s="297" customFormat="1" x14ac:dyDescent="0.25">
      <c r="A261" s="290"/>
      <c r="B261" s="420"/>
      <c r="C261" s="440"/>
      <c r="D261" s="384"/>
      <c r="E261" s="371"/>
      <c r="F261" s="371"/>
      <c r="G261" s="371"/>
      <c r="H261" s="290"/>
    </row>
    <row r="262" spans="1:8" s="297" customFormat="1" x14ac:dyDescent="0.25">
      <c r="A262" s="290"/>
      <c r="B262" s="441"/>
      <c r="C262" s="440"/>
      <c r="D262" s="325"/>
      <c r="E262" s="442"/>
      <c r="F262" s="371"/>
      <c r="G262" s="371"/>
      <c r="H262" s="290"/>
    </row>
    <row r="263" spans="1:8" s="297" customFormat="1" x14ac:dyDescent="0.25">
      <c r="B263" s="441"/>
      <c r="C263" s="443"/>
      <c r="D263" s="444"/>
      <c r="E263" s="445"/>
      <c r="F263" s="346"/>
      <c r="G263" s="371"/>
    </row>
    <row r="264" spans="1:8" s="297" customFormat="1" x14ac:dyDescent="0.25">
      <c r="B264" s="440"/>
      <c r="C264" s="371"/>
      <c r="D264" s="377"/>
      <c r="E264" s="371"/>
      <c r="F264" s="371"/>
      <c r="G264" s="371"/>
    </row>
    <row r="265" spans="1:8" s="297" customFormat="1" ht="23.25" customHeight="1" x14ac:dyDescent="0.25">
      <c r="B265" s="440"/>
      <c r="C265" s="371"/>
      <c r="D265" s="446"/>
      <c r="E265" s="446"/>
      <c r="F265" s="446"/>
      <c r="G265" s="371"/>
    </row>
    <row r="266" spans="1:8" s="297" customFormat="1" ht="38.25" customHeight="1" x14ac:dyDescent="0.25">
      <c r="B266" s="369"/>
      <c r="C266" s="388"/>
      <c r="D266" s="307"/>
      <c r="E266" s="388"/>
      <c r="F266" s="388"/>
      <c r="G266" s="52"/>
    </row>
    <row r="267" spans="1:8" s="297" customFormat="1" ht="23.25" customHeight="1" x14ac:dyDescent="0.25">
      <c r="B267" s="369"/>
      <c r="C267" s="447"/>
      <c r="D267" s="388"/>
      <c r="E267" s="388"/>
      <c r="F267" s="388"/>
      <c r="G267" s="448"/>
    </row>
    <row r="268" spans="1:8" s="297" customFormat="1" ht="23.25" customHeight="1" x14ac:dyDescent="0.25">
      <c r="B268" s="369"/>
      <c r="C268" s="231"/>
      <c r="D268" s="440"/>
      <c r="E268" s="231"/>
      <c r="F268" s="231"/>
      <c r="G268" s="52"/>
    </row>
    <row r="269" spans="1:8" s="297" customFormat="1" ht="23.25" customHeight="1" x14ac:dyDescent="0.25">
      <c r="B269" s="369"/>
      <c r="C269" s="320"/>
      <c r="D269" s="321"/>
      <c r="E269" s="322"/>
      <c r="F269" s="231"/>
      <c r="G269" s="52"/>
    </row>
    <row r="270" spans="1:8" s="297" customFormat="1" ht="23.25" customHeight="1" x14ac:dyDescent="0.25">
      <c r="B270" s="449"/>
      <c r="C270" s="371"/>
      <c r="D270" s="371"/>
      <c r="E270" s="371"/>
      <c r="F270" s="371"/>
      <c r="G270" s="193"/>
    </row>
    <row r="271" spans="1:8" s="297" customFormat="1" ht="23.25" customHeight="1" x14ac:dyDescent="0.25">
      <c r="B271" s="449"/>
      <c r="C271" s="371"/>
      <c r="D271" s="371"/>
      <c r="E271" s="371"/>
      <c r="F271" s="371"/>
      <c r="G271" s="193"/>
    </row>
    <row r="272" spans="1:8" s="297" customFormat="1" ht="23.25" customHeight="1" x14ac:dyDescent="0.25">
      <c r="B272" s="449"/>
      <c r="C272" s="371"/>
      <c r="D272" s="371"/>
      <c r="E272" s="371"/>
      <c r="F272" s="371"/>
      <c r="G272" s="193"/>
    </row>
    <row r="273" spans="1:7" s="297" customFormat="1" ht="23.25" customHeight="1" x14ac:dyDescent="0.25">
      <c r="B273" s="449"/>
      <c r="C273" s="371"/>
      <c r="D273" s="371"/>
      <c r="E273" s="371"/>
      <c r="F273" s="371"/>
      <c r="G273" s="193"/>
    </row>
    <row r="274" spans="1:7" s="297" customFormat="1" ht="23.25" customHeight="1" x14ac:dyDescent="0.25">
      <c r="B274" s="449"/>
      <c r="C274" s="371"/>
      <c r="D274" s="371"/>
      <c r="E274" s="371"/>
      <c r="F274" s="371"/>
      <c r="G274" s="193"/>
    </row>
    <row r="275" spans="1:7" s="297" customFormat="1" ht="23.25" customHeight="1" x14ac:dyDescent="0.25">
      <c r="B275" s="449"/>
      <c r="C275" s="371"/>
      <c r="D275" s="371"/>
      <c r="E275" s="371"/>
      <c r="F275" s="371"/>
      <c r="G275" s="193"/>
    </row>
    <row r="276" spans="1:7" s="297" customFormat="1" ht="23.25" customHeight="1" x14ac:dyDescent="0.25">
      <c r="B276" s="450"/>
      <c r="C276" s="371"/>
      <c r="D276" s="371"/>
      <c r="E276" s="371"/>
      <c r="F276" s="371"/>
      <c r="G276" s="371"/>
    </row>
    <row r="277" spans="1:7" s="330" customFormat="1" ht="23.25" customHeight="1" x14ac:dyDescent="0.25">
      <c r="A277" s="326"/>
      <c r="B277" s="451"/>
      <c r="C277" s="329"/>
      <c r="D277" s="329"/>
      <c r="E277" s="329"/>
      <c r="F277" s="329"/>
      <c r="G277" s="329"/>
    </row>
    <row r="278" spans="1:7" s="297" customFormat="1" ht="23.25" customHeight="1" x14ac:dyDescent="0.25">
      <c r="B278" s="290"/>
      <c r="C278" s="231"/>
      <c r="D278" s="231"/>
      <c r="E278" s="231"/>
      <c r="F278" s="231"/>
      <c r="G278" s="52"/>
    </row>
    <row r="279" spans="1:7" s="297" customFormat="1" ht="23.25" customHeight="1" x14ac:dyDescent="0.25">
      <c r="B279" s="452"/>
      <c r="C279" s="120"/>
      <c r="D279" s="342"/>
      <c r="E279" s="231"/>
      <c r="F279" s="231"/>
      <c r="G279" s="52"/>
    </row>
    <row r="280" spans="1:7" s="297" customFormat="1" ht="23.25" customHeight="1" x14ac:dyDescent="0.25">
      <c r="B280" s="453"/>
      <c r="C280" s="377"/>
      <c r="D280" s="377"/>
      <c r="E280" s="377"/>
      <c r="F280" s="377"/>
      <c r="G280" s="346"/>
    </row>
    <row r="281" spans="1:7" s="297" customFormat="1" ht="23.25" customHeight="1" x14ac:dyDescent="0.25">
      <c r="B281" s="453"/>
      <c r="C281" s="377"/>
      <c r="D281" s="377"/>
      <c r="E281" s="377"/>
      <c r="F281" s="377"/>
      <c r="G281" s="346"/>
    </row>
    <row r="282" spans="1:7" s="297" customFormat="1" ht="23.25" customHeight="1" x14ac:dyDescent="0.25">
      <c r="B282" s="453"/>
      <c r="C282" s="377"/>
      <c r="D282" s="377"/>
      <c r="E282" s="377"/>
      <c r="F282" s="377"/>
      <c r="G282" s="346"/>
    </row>
    <row r="283" spans="1:7" s="297" customFormat="1" ht="23.25" customHeight="1" x14ac:dyDescent="0.25">
      <c r="B283" s="453"/>
      <c r="C283" s="377"/>
      <c r="D283" s="377"/>
      <c r="E283" s="377"/>
      <c r="F283" s="377"/>
      <c r="G283" s="346"/>
    </row>
    <row r="284" spans="1:7" s="297" customFormat="1" ht="23.25" customHeight="1" x14ac:dyDescent="0.25">
      <c r="B284" s="453"/>
      <c r="C284" s="377"/>
      <c r="D284" s="377"/>
      <c r="E284" s="377"/>
      <c r="F284" s="377"/>
      <c r="G284" s="346"/>
    </row>
    <row r="285" spans="1:7" s="297" customFormat="1" ht="23.25" customHeight="1" x14ac:dyDescent="0.25">
      <c r="B285" s="453"/>
      <c r="C285" s="377"/>
      <c r="D285" s="377"/>
      <c r="E285" s="377"/>
      <c r="F285" s="377"/>
      <c r="G285" s="346"/>
    </row>
    <row r="286" spans="1:7" s="297" customFormat="1" ht="23.25" customHeight="1" x14ac:dyDescent="0.25">
      <c r="B286" s="450"/>
      <c r="C286" s="377"/>
      <c r="D286" s="377"/>
      <c r="E286" s="377"/>
      <c r="F286" s="377"/>
      <c r="G286" s="377"/>
    </row>
    <row r="287" spans="1:7" s="326" customFormat="1" ht="23.25" customHeight="1" x14ac:dyDescent="0.25">
      <c r="B287" s="451"/>
      <c r="C287" s="349"/>
      <c r="D287" s="349"/>
      <c r="E287" s="349"/>
      <c r="F287" s="349"/>
      <c r="G287" s="349"/>
    </row>
    <row r="288" spans="1:7" s="297" customFormat="1" ht="23.25" customHeight="1" x14ac:dyDescent="0.25">
      <c r="A288" s="326"/>
      <c r="B288" s="452"/>
      <c r="C288" s="346"/>
      <c r="D288" s="346"/>
      <c r="E288" s="346"/>
      <c r="F288" s="346"/>
      <c r="G288" s="346"/>
    </row>
    <row r="289" spans="1:8" s="297" customFormat="1" ht="23.25" customHeight="1" x14ac:dyDescent="0.25">
      <c r="B289" s="452"/>
      <c r="C289" s="320"/>
      <c r="D289" s="321"/>
      <c r="E289" s="322"/>
      <c r="F289" s="231"/>
      <c r="G289" s="52"/>
    </row>
    <row r="290" spans="1:8" s="297" customFormat="1" ht="23.25" customHeight="1" x14ac:dyDescent="0.25">
      <c r="B290" s="449"/>
      <c r="C290" s="371"/>
      <c r="D290" s="371"/>
      <c r="E290" s="371"/>
      <c r="F290" s="371"/>
      <c r="G290" s="193"/>
    </row>
    <row r="291" spans="1:8" s="297" customFormat="1" ht="23.25" customHeight="1" x14ac:dyDescent="0.25">
      <c r="B291" s="449"/>
      <c r="C291" s="371"/>
      <c r="D291" s="371"/>
      <c r="E291" s="371"/>
      <c r="F291" s="371"/>
      <c r="G291" s="193"/>
    </row>
    <row r="292" spans="1:8" s="297" customFormat="1" ht="23.25" customHeight="1" x14ac:dyDescent="0.25">
      <c r="B292" s="449"/>
      <c r="C292" s="371"/>
      <c r="D292" s="371"/>
      <c r="E292" s="371"/>
      <c r="F292" s="371"/>
      <c r="G292" s="193"/>
    </row>
    <row r="293" spans="1:8" s="297" customFormat="1" ht="23.25" customHeight="1" x14ac:dyDescent="0.25">
      <c r="B293" s="449"/>
      <c r="C293" s="371"/>
      <c r="D293" s="371"/>
      <c r="E293" s="371"/>
      <c r="F293" s="371"/>
      <c r="G293" s="193"/>
    </row>
    <row r="294" spans="1:8" s="297" customFormat="1" ht="23.25" customHeight="1" x14ac:dyDescent="0.25">
      <c r="B294" s="449"/>
      <c r="C294" s="371"/>
      <c r="D294" s="371"/>
      <c r="E294" s="371"/>
      <c r="F294" s="371"/>
      <c r="G294" s="193"/>
    </row>
    <row r="295" spans="1:8" s="297" customFormat="1" ht="23.25" customHeight="1" x14ac:dyDescent="0.25">
      <c r="B295" s="449"/>
      <c r="C295" s="371"/>
      <c r="D295" s="371"/>
      <c r="E295" s="371"/>
      <c r="F295" s="371"/>
      <c r="G295" s="193"/>
    </row>
    <row r="296" spans="1:8" s="297" customFormat="1" ht="23.25" customHeight="1" x14ac:dyDescent="0.25">
      <c r="B296" s="450"/>
      <c r="C296" s="371"/>
      <c r="D296" s="371"/>
      <c r="E296" s="371"/>
      <c r="F296" s="371"/>
      <c r="G296" s="371"/>
    </row>
    <row r="297" spans="1:8" s="330" customFormat="1" ht="22.5" customHeight="1" x14ac:dyDescent="0.25">
      <c r="B297" s="454"/>
      <c r="C297" s="329"/>
      <c r="D297" s="329"/>
      <c r="E297" s="329"/>
      <c r="F297" s="329"/>
      <c r="G297" s="329"/>
    </row>
    <row r="298" spans="1:8" s="297" customFormat="1" ht="23.25" customHeight="1" x14ac:dyDescent="0.25">
      <c r="B298" s="440"/>
      <c r="C298" s="371"/>
      <c r="D298" s="371"/>
      <c r="E298" s="371"/>
      <c r="F298" s="371"/>
      <c r="G298" s="371"/>
    </row>
    <row r="299" spans="1:8" ht="23.25" customHeight="1" x14ac:dyDescent="0.25">
      <c r="A299" s="379"/>
      <c r="C299" s="42"/>
      <c r="D299" s="42"/>
      <c r="E299" s="42"/>
      <c r="F299" s="42"/>
      <c r="G299" s="42"/>
      <c r="H299" s="380"/>
    </row>
    <row r="300" spans="1:8" ht="23.25" customHeight="1" x14ac:dyDescent="0.25">
      <c r="B300" s="369"/>
      <c r="C300" s="346"/>
      <c r="D300" s="346"/>
      <c r="E300" s="346"/>
      <c r="F300" s="346"/>
      <c r="G300" s="346"/>
    </row>
  </sheetData>
  <mergeCells count="42">
    <mergeCell ref="C6:G6"/>
    <mergeCell ref="C2:G2"/>
    <mergeCell ref="J2:O2"/>
    <mergeCell ref="C3:G3"/>
    <mergeCell ref="C4:G4"/>
    <mergeCell ref="J4:O5"/>
    <mergeCell ref="C89:G89"/>
    <mergeCell ref="J89:O90"/>
    <mergeCell ref="K8:N8"/>
    <mergeCell ref="K25:N25"/>
    <mergeCell ref="C42:G42"/>
    <mergeCell ref="C43:G43"/>
    <mergeCell ref="C44:G44"/>
    <mergeCell ref="J45:O45"/>
    <mergeCell ref="C46:G46"/>
    <mergeCell ref="J48:O50"/>
    <mergeCell ref="C87:G87"/>
    <mergeCell ref="J87:O87"/>
    <mergeCell ref="C88:G88"/>
    <mergeCell ref="C158:G158"/>
    <mergeCell ref="J158:O158"/>
    <mergeCell ref="C91:G91"/>
    <mergeCell ref="B119:G119"/>
    <mergeCell ref="C123:G123"/>
    <mergeCell ref="J123:O123"/>
    <mergeCell ref="C124:G124"/>
    <mergeCell ref="J124:O125"/>
    <mergeCell ref="C125:G125"/>
    <mergeCell ref="K126:N126"/>
    <mergeCell ref="C127:G127"/>
    <mergeCell ref="K139:N139"/>
    <mergeCell ref="C156:G156"/>
    <mergeCell ref="C157:G157"/>
    <mergeCell ref="C202:G202"/>
    <mergeCell ref="C203:G203"/>
    <mergeCell ref="C259:G259"/>
    <mergeCell ref="C160:G160"/>
    <mergeCell ref="J160:O162"/>
    <mergeCell ref="C198:G198"/>
    <mergeCell ref="C199:G199"/>
    <mergeCell ref="J199:O199"/>
    <mergeCell ref="C200:G20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view="pageBreakPreview" zoomScale="80" zoomScaleNormal="100" zoomScaleSheetLayoutView="80" workbookViewId="0">
      <selection activeCell="F29" sqref="F29"/>
    </sheetView>
  </sheetViews>
  <sheetFormatPr defaultRowHeight="14.25" x14ac:dyDescent="0.2"/>
  <cols>
    <col min="1" max="1" width="18.42578125" style="39" customWidth="1"/>
    <col min="2" max="2" width="15.140625" style="39" customWidth="1"/>
    <col min="3" max="3" width="13" style="39" customWidth="1"/>
    <col min="4" max="4" width="14.28515625" style="39" customWidth="1"/>
    <col min="5" max="5" width="14.42578125" style="39" customWidth="1"/>
    <col min="6" max="6" width="12.28515625" style="39" customWidth="1"/>
    <col min="7" max="7" width="13" style="39" customWidth="1"/>
    <col min="8" max="8" width="12.42578125" style="39" customWidth="1"/>
    <col min="9" max="9" width="13" style="39" customWidth="1"/>
    <col min="10" max="10" width="12.42578125" style="39" customWidth="1"/>
    <col min="11" max="22" width="13" style="39" customWidth="1"/>
    <col min="23" max="23" width="5.140625" style="38" customWidth="1"/>
    <col min="24" max="24" width="4.7109375" style="39" customWidth="1"/>
    <col min="25" max="16384" width="9.140625" style="39"/>
  </cols>
  <sheetData>
    <row r="1" spans="1:43" ht="22.5" customHeight="1" x14ac:dyDescent="0.25">
      <c r="A1" s="47" t="s">
        <v>217</v>
      </c>
      <c r="B1" s="518" t="s">
        <v>45</v>
      </c>
      <c r="C1" s="518"/>
      <c r="D1" s="518"/>
      <c r="E1" s="518"/>
      <c r="F1" s="518"/>
      <c r="G1" s="518"/>
      <c r="H1" s="518"/>
      <c r="I1" s="518"/>
      <c r="J1" s="518"/>
      <c r="K1" s="518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39"/>
    </row>
    <row r="2" spans="1:43" ht="21.75" customHeight="1" x14ac:dyDescent="0.25">
      <c r="A2" s="242"/>
      <c r="B2" s="457"/>
      <c r="C2" s="457"/>
      <c r="D2" s="457"/>
      <c r="E2" s="457"/>
      <c r="F2" s="457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39"/>
    </row>
    <row r="3" spans="1:43" ht="22.5" customHeight="1" x14ac:dyDescent="0.2">
      <c r="B3" s="524" t="s">
        <v>128</v>
      </c>
      <c r="C3" s="524"/>
      <c r="D3" s="524"/>
      <c r="E3" s="524"/>
      <c r="F3" s="524"/>
      <c r="G3" s="524"/>
      <c r="H3" s="524"/>
      <c r="I3" s="524"/>
      <c r="J3" s="524"/>
      <c r="K3" s="52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39"/>
    </row>
    <row r="4" spans="1:43" ht="10.5" customHeight="1" x14ac:dyDescent="0.2">
      <c r="A4" s="242"/>
      <c r="B4" s="24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9"/>
    </row>
    <row r="5" spans="1:43" ht="22.5" customHeight="1" x14ac:dyDescent="0.2">
      <c r="A5" s="247"/>
      <c r="B5" s="525" t="str">
        <f>+[1]Copertina!D25</f>
        <v>Rilevazione al 2/7/2018</v>
      </c>
      <c r="C5" s="525"/>
      <c r="D5" s="525"/>
      <c r="E5" s="525"/>
      <c r="F5" s="525"/>
      <c r="G5" s="525"/>
      <c r="H5" s="525"/>
      <c r="I5" s="525"/>
      <c r="J5" s="525"/>
      <c r="K5" s="525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39"/>
    </row>
    <row r="6" spans="1:43" ht="8.25" customHeight="1" x14ac:dyDescent="0.2">
      <c r="A6" s="247"/>
      <c r="B6" s="60"/>
      <c r="C6" s="248"/>
      <c r="D6" s="248"/>
      <c r="E6" s="248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9"/>
    </row>
    <row r="7" spans="1:43" ht="22.5" customHeight="1" x14ac:dyDescent="0.2">
      <c r="A7" s="247"/>
      <c r="B7" s="526" t="s">
        <v>83</v>
      </c>
      <c r="C7" s="526"/>
      <c r="D7" s="526"/>
      <c r="E7" s="526"/>
      <c r="F7" s="526"/>
      <c r="G7" s="526"/>
      <c r="H7" s="526"/>
      <c r="I7" s="526"/>
      <c r="J7" s="526"/>
      <c r="K7" s="526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9"/>
    </row>
    <row r="8" spans="1:43" ht="6" customHeight="1" x14ac:dyDescent="0.2">
      <c r="A8" s="38"/>
      <c r="B8" s="24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39"/>
    </row>
    <row r="9" spans="1:43" ht="6" customHeight="1" x14ac:dyDescent="0.2">
      <c r="A9" s="527" t="s">
        <v>129</v>
      </c>
      <c r="B9" s="249"/>
      <c r="C9" s="249"/>
      <c r="D9" s="250"/>
      <c r="E9" s="249"/>
      <c r="F9" s="250"/>
      <c r="G9" s="249"/>
      <c r="H9" s="250"/>
      <c r="I9" s="249"/>
      <c r="J9" s="250"/>
      <c r="K9" s="251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39"/>
    </row>
    <row r="10" spans="1:43" ht="22.5" customHeight="1" x14ac:dyDescent="0.2">
      <c r="A10" s="528"/>
      <c r="B10" s="252" t="s">
        <v>130</v>
      </c>
      <c r="C10" s="253"/>
      <c r="D10" s="254" t="s">
        <v>92</v>
      </c>
      <c r="E10" s="253"/>
      <c r="F10" s="252" t="s">
        <v>131</v>
      </c>
      <c r="G10" s="253"/>
      <c r="H10" s="252" t="s">
        <v>132</v>
      </c>
      <c r="I10" s="217"/>
      <c r="J10" s="255" t="s">
        <v>133</v>
      </c>
      <c r="K10" s="253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39"/>
    </row>
    <row r="11" spans="1:43" ht="22.5" customHeight="1" x14ac:dyDescent="0.2">
      <c r="A11" s="528"/>
      <c r="B11" s="256"/>
      <c r="C11" s="257"/>
      <c r="D11" s="173"/>
      <c r="E11" s="257"/>
      <c r="F11" s="173"/>
      <c r="G11" s="257"/>
      <c r="H11" s="173"/>
      <c r="I11" s="173"/>
      <c r="J11" s="258"/>
      <c r="K11" s="25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39"/>
    </row>
    <row r="12" spans="1:43" ht="22.5" customHeight="1" x14ac:dyDescent="0.2">
      <c r="A12" s="528"/>
      <c r="B12" s="259" t="s">
        <v>88</v>
      </c>
      <c r="C12" s="260" t="s">
        <v>135</v>
      </c>
      <c r="D12" s="260" t="s">
        <v>88</v>
      </c>
      <c r="E12" s="260" t="s">
        <v>135</v>
      </c>
      <c r="F12" s="260" t="s">
        <v>88</v>
      </c>
      <c r="G12" s="260" t="s">
        <v>135</v>
      </c>
      <c r="H12" s="260" t="s">
        <v>88</v>
      </c>
      <c r="I12" s="260" t="s">
        <v>135</v>
      </c>
      <c r="J12" s="260" t="s">
        <v>88</v>
      </c>
      <c r="K12" s="260" t="s">
        <v>135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39"/>
    </row>
    <row r="13" spans="1:43" ht="22.5" customHeight="1" x14ac:dyDescent="0.2">
      <c r="A13" s="529"/>
      <c r="B13" s="257"/>
      <c r="C13" s="261" t="s">
        <v>136</v>
      </c>
      <c r="D13" s="262"/>
      <c r="E13" s="261" t="s">
        <v>136</v>
      </c>
      <c r="F13" s="262"/>
      <c r="G13" s="261" t="s">
        <v>136</v>
      </c>
      <c r="H13" s="262"/>
      <c r="I13" s="261" t="s">
        <v>136</v>
      </c>
      <c r="J13" s="262"/>
      <c r="K13" s="261" t="s">
        <v>136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39"/>
    </row>
    <row r="14" spans="1:43" ht="5.25" customHeight="1" x14ac:dyDescent="0.2">
      <c r="A14" s="264"/>
      <c r="B14" s="265"/>
      <c r="C14" s="266"/>
      <c r="D14" s="265"/>
      <c r="E14" s="266"/>
      <c r="F14" s="265"/>
      <c r="G14" s="266"/>
      <c r="H14" s="265"/>
      <c r="I14" s="266"/>
      <c r="J14" s="265"/>
      <c r="K14" s="266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ht="5.25" customHeight="1" x14ac:dyDescent="0.2">
      <c r="A15" s="268"/>
      <c r="B15" s="267"/>
      <c r="C15" s="269"/>
      <c r="D15" s="267"/>
      <c r="E15" s="269"/>
      <c r="F15" s="267"/>
      <c r="G15" s="269"/>
      <c r="H15" s="267"/>
      <c r="I15" s="269"/>
      <c r="J15" s="267"/>
      <c r="K15" s="269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ht="5.25" customHeight="1" x14ac:dyDescent="0.2">
      <c r="A16" s="268"/>
      <c r="B16" s="267"/>
      <c r="C16" s="269"/>
      <c r="D16" s="267"/>
      <c r="E16" s="269"/>
      <c r="F16" s="267"/>
      <c r="G16" s="269"/>
      <c r="H16" s="267"/>
      <c r="I16" s="269"/>
      <c r="J16" s="267"/>
      <c r="K16" s="269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22.5" customHeight="1" x14ac:dyDescent="0.2">
      <c r="A17" s="270" t="s">
        <v>86</v>
      </c>
      <c r="B17" s="267"/>
      <c r="C17" s="269"/>
      <c r="D17" s="267"/>
      <c r="E17" s="269"/>
      <c r="F17" s="267"/>
      <c r="G17" s="269"/>
      <c r="H17" s="267"/>
      <c r="I17" s="269"/>
      <c r="J17" s="267"/>
      <c r="K17" s="269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ht="15.75" customHeight="1" x14ac:dyDescent="0.2">
      <c r="A18" s="268"/>
      <c r="B18" s="267"/>
      <c r="C18" s="269"/>
      <c r="D18" s="267"/>
      <c r="E18" s="269"/>
      <c r="F18" s="267"/>
      <c r="G18" s="269"/>
      <c r="H18" s="267"/>
      <c r="I18" s="269"/>
      <c r="J18" s="267"/>
      <c r="K18" s="269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22.5" customHeight="1" x14ac:dyDescent="0.2">
      <c r="A19" s="268" t="s">
        <v>137</v>
      </c>
      <c r="B19" s="271">
        <v>4373</v>
      </c>
      <c r="C19" s="272">
        <v>805</v>
      </c>
      <c r="D19" s="271">
        <v>7151</v>
      </c>
      <c r="E19" s="272">
        <v>1538</v>
      </c>
      <c r="F19" s="271">
        <v>1635</v>
      </c>
      <c r="G19" s="272">
        <v>753</v>
      </c>
      <c r="H19" s="271">
        <v>7211</v>
      </c>
      <c r="I19" s="272">
        <v>579</v>
      </c>
      <c r="J19" s="271">
        <v>20370</v>
      </c>
      <c r="K19" s="272">
        <v>978</v>
      </c>
      <c r="L19" s="273"/>
      <c r="M19" s="274"/>
      <c r="N19" s="274"/>
      <c r="O19" s="274"/>
      <c r="P19" s="274"/>
      <c r="Q19" s="274"/>
      <c r="R19" s="274"/>
      <c r="S19" s="274"/>
      <c r="T19" s="274"/>
      <c r="U19" s="273"/>
      <c r="V19" s="27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ht="22.5" customHeight="1" x14ac:dyDescent="0.2">
      <c r="A20" s="268" t="s">
        <v>138</v>
      </c>
      <c r="B20" s="271">
        <v>3814</v>
      </c>
      <c r="C20" s="272">
        <v>821</v>
      </c>
      <c r="D20" s="271">
        <v>7044</v>
      </c>
      <c r="E20" s="272">
        <v>1537</v>
      </c>
      <c r="F20" s="271">
        <v>1707</v>
      </c>
      <c r="G20" s="272">
        <v>743</v>
      </c>
      <c r="H20" s="271">
        <v>6495</v>
      </c>
      <c r="I20" s="272">
        <v>577</v>
      </c>
      <c r="J20" s="271">
        <v>19060</v>
      </c>
      <c r="K20" s="272">
        <v>995</v>
      </c>
      <c r="L20" s="273"/>
      <c r="M20" s="274"/>
      <c r="N20" s="274"/>
      <c r="O20" s="274"/>
      <c r="P20" s="274"/>
      <c r="Q20" s="274"/>
      <c r="R20" s="274"/>
      <c r="S20" s="274"/>
      <c r="T20" s="274"/>
      <c r="U20" s="273"/>
      <c r="V20" s="273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22.5" customHeight="1" x14ac:dyDescent="0.2">
      <c r="A21" s="268" t="s">
        <v>139</v>
      </c>
      <c r="B21" s="271">
        <v>3954</v>
      </c>
      <c r="C21" s="272">
        <v>849</v>
      </c>
      <c r="D21" s="271">
        <v>6861</v>
      </c>
      <c r="E21" s="272">
        <v>1571</v>
      </c>
      <c r="F21" s="271">
        <v>1458</v>
      </c>
      <c r="G21" s="272">
        <v>748</v>
      </c>
      <c r="H21" s="271">
        <v>6107</v>
      </c>
      <c r="I21" s="272">
        <v>584</v>
      </c>
      <c r="J21" s="271">
        <v>18380</v>
      </c>
      <c r="K21" s="272">
        <v>1023</v>
      </c>
      <c r="L21" s="273"/>
      <c r="M21" s="274"/>
      <c r="N21" s="274"/>
      <c r="O21" s="274"/>
      <c r="P21" s="274"/>
      <c r="Q21" s="274"/>
      <c r="R21" s="274"/>
      <c r="S21" s="274"/>
      <c r="T21" s="274"/>
      <c r="U21" s="273"/>
      <c r="V21" s="273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22.5" customHeight="1" x14ac:dyDescent="0.2">
      <c r="A22" s="268" t="s">
        <v>140</v>
      </c>
      <c r="B22" s="271">
        <v>3730</v>
      </c>
      <c r="C22" s="272">
        <v>879</v>
      </c>
      <c r="D22" s="271">
        <v>7346</v>
      </c>
      <c r="E22" s="272">
        <v>1561</v>
      </c>
      <c r="F22" s="271">
        <v>1643</v>
      </c>
      <c r="G22" s="272">
        <v>726</v>
      </c>
      <c r="H22" s="271">
        <v>6247</v>
      </c>
      <c r="I22" s="272">
        <v>588</v>
      </c>
      <c r="J22" s="271">
        <v>18966</v>
      </c>
      <c r="K22" s="272">
        <v>1034</v>
      </c>
      <c r="L22" s="273"/>
      <c r="M22" s="274"/>
      <c r="N22" s="274"/>
      <c r="O22" s="274"/>
      <c r="P22" s="274"/>
      <c r="Q22" s="274"/>
      <c r="R22" s="274"/>
      <c r="S22" s="274"/>
      <c r="T22" s="274"/>
      <c r="U22" s="273"/>
      <c r="V22" s="273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ht="10.5" customHeight="1" x14ac:dyDescent="0.2">
      <c r="A23" s="268"/>
      <c r="B23" s="271"/>
      <c r="C23" s="272"/>
      <c r="D23" s="271"/>
      <c r="E23" s="272"/>
      <c r="F23" s="271"/>
      <c r="G23" s="272"/>
      <c r="H23" s="271"/>
      <c r="I23" s="272"/>
      <c r="J23" s="271"/>
      <c r="K23" s="272"/>
      <c r="L23" s="267"/>
      <c r="M23" s="274"/>
      <c r="N23" s="274"/>
      <c r="O23" s="274"/>
      <c r="P23" s="274"/>
      <c r="Q23" s="274"/>
      <c r="R23" s="274"/>
      <c r="S23" s="274"/>
      <c r="T23" s="274"/>
      <c r="U23" s="267"/>
      <c r="V23" s="26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s="280" customFormat="1" ht="22.5" customHeight="1" x14ac:dyDescent="0.2">
      <c r="A24" s="275" t="s">
        <v>141</v>
      </c>
      <c r="B24" s="276">
        <v>15871</v>
      </c>
      <c r="C24" s="277">
        <v>837</v>
      </c>
      <c r="D24" s="276">
        <v>28402</v>
      </c>
      <c r="E24" s="277">
        <v>1552</v>
      </c>
      <c r="F24" s="276">
        <v>6443</v>
      </c>
      <c r="G24" s="277">
        <v>742</v>
      </c>
      <c r="H24" s="276">
        <v>26060</v>
      </c>
      <c r="I24" s="277">
        <v>582</v>
      </c>
      <c r="J24" s="276">
        <v>76776</v>
      </c>
      <c r="K24" s="277">
        <v>1007</v>
      </c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</row>
    <row r="25" spans="1:43" ht="7.5" customHeight="1" x14ac:dyDescent="0.2">
      <c r="A25" s="268"/>
      <c r="B25" s="271"/>
      <c r="C25" s="272"/>
      <c r="D25" s="271"/>
      <c r="E25" s="272"/>
      <c r="F25" s="271"/>
      <c r="G25" s="272"/>
      <c r="H25" s="271"/>
      <c r="I25" s="272"/>
      <c r="J25" s="271"/>
      <c r="K25" s="272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ht="7.5" customHeight="1" x14ac:dyDescent="0.2">
      <c r="A26" s="268"/>
      <c r="B26" s="271"/>
      <c r="C26" s="272"/>
      <c r="D26" s="271"/>
      <c r="E26" s="272"/>
      <c r="F26" s="271"/>
      <c r="G26" s="272"/>
      <c r="H26" s="271"/>
      <c r="I26" s="272"/>
      <c r="J26" s="271"/>
      <c r="K26" s="272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ht="22.5" customHeight="1" x14ac:dyDescent="0.2">
      <c r="A27" s="270" t="s">
        <v>142</v>
      </c>
      <c r="B27" s="271"/>
      <c r="C27" s="272"/>
      <c r="D27" s="271"/>
      <c r="E27" s="272"/>
      <c r="F27" s="271"/>
      <c r="G27" s="272"/>
      <c r="H27" s="271"/>
      <c r="I27" s="272"/>
      <c r="J27" s="271"/>
      <c r="K27" s="272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ht="14.25" customHeight="1" x14ac:dyDescent="0.2">
      <c r="A28" s="268"/>
      <c r="B28" s="271"/>
      <c r="C28" s="272"/>
      <c r="D28" s="271"/>
      <c r="E28" s="272"/>
      <c r="F28" s="271"/>
      <c r="G28" s="272"/>
      <c r="H28" s="271"/>
      <c r="I28" s="272"/>
      <c r="J28" s="271"/>
      <c r="K28" s="272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3" ht="22.5" customHeight="1" x14ac:dyDescent="0.2">
      <c r="A29" s="268" t="s">
        <v>137</v>
      </c>
      <c r="B29" s="271">
        <v>3626</v>
      </c>
      <c r="C29" s="272">
        <v>919</v>
      </c>
      <c r="D29" s="271">
        <v>6756</v>
      </c>
      <c r="E29" s="272">
        <v>1577</v>
      </c>
      <c r="F29" s="271">
        <v>1498</v>
      </c>
      <c r="G29" s="272">
        <v>744</v>
      </c>
      <c r="H29" s="271">
        <v>6910</v>
      </c>
      <c r="I29" s="272">
        <v>593</v>
      </c>
      <c r="J29" s="271">
        <v>18790</v>
      </c>
      <c r="K29" s="272">
        <v>1022</v>
      </c>
      <c r="L29" s="281"/>
      <c r="M29" s="274"/>
      <c r="N29" s="274"/>
      <c r="O29" s="274"/>
      <c r="P29" s="274"/>
      <c r="Q29" s="274"/>
      <c r="R29" s="274"/>
      <c r="S29" s="274"/>
      <c r="T29" s="274"/>
      <c r="U29" s="273"/>
      <c r="V29" s="27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3" ht="22.5" customHeight="1" x14ac:dyDescent="0.2">
      <c r="A30" s="268" t="s">
        <v>138</v>
      </c>
      <c r="B30" s="271">
        <v>3155</v>
      </c>
      <c r="C30" s="272">
        <v>939</v>
      </c>
      <c r="D30" s="271">
        <v>4941</v>
      </c>
      <c r="E30" s="272">
        <v>1598</v>
      </c>
      <c r="F30" s="271">
        <v>1128</v>
      </c>
      <c r="G30" s="272">
        <v>752</v>
      </c>
      <c r="H30" s="271">
        <v>5213</v>
      </c>
      <c r="I30" s="272">
        <v>604</v>
      </c>
      <c r="J30" s="271">
        <v>14437</v>
      </c>
      <c r="K30" s="272">
        <v>1029</v>
      </c>
      <c r="L30" s="281"/>
      <c r="M30" s="274"/>
      <c r="N30" s="274"/>
      <c r="O30" s="274"/>
      <c r="P30" s="274"/>
      <c r="Q30" s="274"/>
      <c r="R30" s="274"/>
      <c r="S30" s="274"/>
      <c r="T30" s="274"/>
      <c r="U30" s="273"/>
      <c r="V30" s="273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</row>
    <row r="31" spans="1:43" ht="22.5" customHeight="1" x14ac:dyDescent="0.2">
      <c r="A31" s="268" t="s">
        <v>139</v>
      </c>
      <c r="B31" s="271">
        <v>0</v>
      </c>
      <c r="C31" s="272">
        <v>0</v>
      </c>
      <c r="D31" s="271">
        <v>0</v>
      </c>
      <c r="E31" s="272">
        <v>0</v>
      </c>
      <c r="F31" s="271">
        <v>0</v>
      </c>
      <c r="G31" s="272">
        <v>0</v>
      </c>
      <c r="H31" s="271">
        <v>0</v>
      </c>
      <c r="I31" s="272">
        <v>0</v>
      </c>
      <c r="J31" s="271">
        <v>0</v>
      </c>
      <c r="K31" s="272">
        <v>0</v>
      </c>
      <c r="L31" s="281"/>
      <c r="M31" s="274"/>
      <c r="N31" s="274"/>
      <c r="O31" s="274"/>
      <c r="P31" s="274"/>
      <c r="Q31" s="274"/>
      <c r="R31" s="274"/>
      <c r="S31" s="274"/>
      <c r="T31" s="274"/>
      <c r="U31" s="273"/>
      <c r="V31" s="27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</row>
    <row r="32" spans="1:43" ht="22.5" customHeight="1" x14ac:dyDescent="0.2">
      <c r="A32" s="268" t="s">
        <v>140</v>
      </c>
      <c r="B32" s="271">
        <v>0</v>
      </c>
      <c r="C32" s="272">
        <v>0</v>
      </c>
      <c r="D32" s="271">
        <v>0</v>
      </c>
      <c r="E32" s="272">
        <v>0</v>
      </c>
      <c r="F32" s="271">
        <v>0</v>
      </c>
      <c r="G32" s="272">
        <v>0</v>
      </c>
      <c r="H32" s="271">
        <v>0</v>
      </c>
      <c r="I32" s="272">
        <v>0</v>
      </c>
      <c r="J32" s="271">
        <v>0</v>
      </c>
      <c r="K32" s="272">
        <v>0</v>
      </c>
      <c r="L32" s="281"/>
      <c r="M32" s="274"/>
      <c r="N32" s="274"/>
      <c r="O32" s="274"/>
      <c r="P32" s="274"/>
      <c r="Q32" s="274"/>
      <c r="R32" s="274"/>
      <c r="S32" s="274"/>
      <c r="T32" s="274"/>
      <c r="U32" s="273"/>
      <c r="V32" s="273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</row>
    <row r="33" spans="1:255" ht="10.5" customHeight="1" x14ac:dyDescent="0.2">
      <c r="A33" s="268"/>
      <c r="B33" s="271"/>
      <c r="C33" s="272"/>
      <c r="D33" s="271"/>
      <c r="E33" s="272"/>
      <c r="F33" s="271"/>
      <c r="G33" s="272"/>
      <c r="H33" s="271"/>
      <c r="I33" s="272"/>
      <c r="J33" s="271"/>
      <c r="K33" s="272"/>
      <c r="L33" s="274"/>
      <c r="M33" s="274"/>
      <c r="N33" s="38"/>
      <c r="O33" s="38"/>
      <c r="P33" s="38"/>
      <c r="Q33" s="38"/>
      <c r="R33" s="38"/>
      <c r="S33" s="38"/>
      <c r="T33" s="38"/>
      <c r="U33" s="267"/>
      <c r="V33" s="2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</row>
    <row r="34" spans="1:255" s="279" customFormat="1" ht="22.5" customHeight="1" x14ac:dyDescent="0.2">
      <c r="A34" s="282" t="s">
        <v>141</v>
      </c>
      <c r="B34" s="276">
        <v>6781</v>
      </c>
      <c r="C34" s="277">
        <v>928</v>
      </c>
      <c r="D34" s="276">
        <v>11697</v>
      </c>
      <c r="E34" s="277">
        <v>1586</v>
      </c>
      <c r="F34" s="276">
        <v>2626</v>
      </c>
      <c r="G34" s="277">
        <v>748</v>
      </c>
      <c r="H34" s="276">
        <v>12123</v>
      </c>
      <c r="I34" s="277">
        <v>598</v>
      </c>
      <c r="J34" s="276">
        <v>33227</v>
      </c>
      <c r="K34" s="277">
        <v>1025</v>
      </c>
      <c r="L34" s="278"/>
      <c r="M34" s="274"/>
      <c r="N34" s="278"/>
      <c r="O34" s="278"/>
      <c r="P34" s="278"/>
      <c r="Q34" s="278"/>
      <c r="R34" s="278"/>
      <c r="S34" s="278"/>
      <c r="T34" s="278"/>
      <c r="U34" s="278"/>
      <c r="V34" s="27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255" s="459" customFormat="1" ht="33" customHeight="1" x14ac:dyDescent="0.2">
      <c r="A35" s="522" t="s">
        <v>143</v>
      </c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58"/>
      <c r="BB35" s="458"/>
      <c r="BC35" s="458"/>
      <c r="BD35" s="458"/>
      <c r="BE35" s="458"/>
      <c r="BF35" s="458"/>
      <c r="BG35" s="458"/>
      <c r="BH35" s="458"/>
      <c r="BI35" s="458"/>
      <c r="BJ35" s="458"/>
      <c r="BK35" s="458"/>
      <c r="BL35" s="458"/>
      <c r="BM35" s="458"/>
      <c r="BN35" s="458"/>
      <c r="BO35" s="458"/>
      <c r="BP35" s="458"/>
      <c r="BQ35" s="458"/>
      <c r="BR35" s="458"/>
      <c r="BS35" s="458"/>
      <c r="BT35" s="458"/>
      <c r="BU35" s="458"/>
      <c r="BV35" s="458"/>
      <c r="BW35" s="458"/>
      <c r="BX35" s="458"/>
      <c r="BY35" s="458"/>
      <c r="BZ35" s="458"/>
      <c r="CA35" s="458"/>
      <c r="CB35" s="458"/>
      <c r="CC35" s="458"/>
      <c r="CD35" s="458"/>
      <c r="CE35" s="458"/>
      <c r="CF35" s="458"/>
      <c r="CG35" s="458"/>
      <c r="CH35" s="458"/>
      <c r="CI35" s="458"/>
      <c r="CJ35" s="458"/>
      <c r="CK35" s="458"/>
      <c r="CL35" s="458"/>
      <c r="CM35" s="458"/>
      <c r="CN35" s="458"/>
      <c r="CO35" s="458"/>
      <c r="CP35" s="458"/>
      <c r="CQ35" s="458"/>
      <c r="CR35" s="458"/>
      <c r="CS35" s="458"/>
      <c r="CT35" s="458"/>
      <c r="CU35" s="458"/>
      <c r="CV35" s="458"/>
      <c r="CW35" s="458"/>
      <c r="CX35" s="458"/>
      <c r="CY35" s="458"/>
      <c r="CZ35" s="458"/>
      <c r="DA35" s="458"/>
      <c r="DB35" s="458"/>
      <c r="DC35" s="458"/>
      <c r="DD35" s="458"/>
      <c r="DE35" s="458"/>
      <c r="DF35" s="458"/>
      <c r="DG35" s="458"/>
      <c r="DH35" s="458"/>
      <c r="DI35" s="458"/>
      <c r="DJ35" s="458"/>
      <c r="DK35" s="458"/>
      <c r="DL35" s="458"/>
      <c r="DM35" s="458"/>
      <c r="DN35" s="458"/>
      <c r="DO35" s="458"/>
      <c r="DP35" s="458"/>
      <c r="DQ35" s="458"/>
      <c r="DR35" s="458"/>
      <c r="DS35" s="458"/>
      <c r="DT35" s="458"/>
      <c r="DU35" s="458"/>
      <c r="DV35" s="458"/>
      <c r="DW35" s="458"/>
      <c r="DX35" s="458"/>
      <c r="DY35" s="458"/>
      <c r="DZ35" s="458"/>
      <c r="EA35" s="458"/>
      <c r="EB35" s="458"/>
      <c r="EC35" s="458"/>
      <c r="ED35" s="458"/>
      <c r="EE35" s="458"/>
      <c r="EF35" s="458"/>
      <c r="EG35" s="458"/>
      <c r="EH35" s="458"/>
      <c r="EI35" s="458"/>
      <c r="EJ35" s="458"/>
      <c r="EK35" s="458"/>
      <c r="EL35" s="458"/>
      <c r="EM35" s="458"/>
      <c r="EN35" s="458"/>
      <c r="EO35" s="458"/>
      <c r="EP35" s="458"/>
      <c r="EQ35" s="458"/>
      <c r="ER35" s="458"/>
      <c r="ES35" s="458"/>
      <c r="ET35" s="458"/>
      <c r="EU35" s="458"/>
      <c r="EV35" s="458"/>
      <c r="EW35" s="458"/>
      <c r="EX35" s="458"/>
      <c r="EY35" s="458"/>
      <c r="EZ35" s="458"/>
      <c r="FA35" s="458"/>
      <c r="FB35" s="458"/>
      <c r="FC35" s="458"/>
      <c r="FD35" s="458"/>
      <c r="FE35" s="458"/>
      <c r="FF35" s="458"/>
      <c r="FG35" s="458"/>
      <c r="FH35" s="458"/>
      <c r="FI35" s="458"/>
      <c r="FJ35" s="458"/>
      <c r="FK35" s="458"/>
      <c r="FL35" s="458"/>
      <c r="FM35" s="458"/>
      <c r="FN35" s="458"/>
      <c r="FO35" s="458"/>
      <c r="FP35" s="458"/>
      <c r="FQ35" s="458"/>
      <c r="FR35" s="458"/>
      <c r="FS35" s="458"/>
      <c r="FT35" s="458"/>
      <c r="FU35" s="458"/>
      <c r="FV35" s="458"/>
      <c r="FW35" s="458"/>
      <c r="FX35" s="458"/>
      <c r="FY35" s="458"/>
      <c r="FZ35" s="458"/>
      <c r="GA35" s="458"/>
      <c r="GB35" s="458"/>
      <c r="GC35" s="458"/>
      <c r="GD35" s="458"/>
      <c r="GE35" s="458"/>
      <c r="GF35" s="458"/>
      <c r="GG35" s="458"/>
      <c r="GH35" s="458"/>
      <c r="GI35" s="458"/>
      <c r="GJ35" s="458"/>
      <c r="GK35" s="458"/>
      <c r="GL35" s="458"/>
      <c r="GM35" s="458"/>
      <c r="GN35" s="458"/>
      <c r="GO35" s="458"/>
      <c r="GP35" s="458"/>
      <c r="GQ35" s="458"/>
      <c r="GR35" s="458"/>
      <c r="GS35" s="458"/>
      <c r="GT35" s="458"/>
      <c r="GU35" s="458"/>
      <c r="GV35" s="458"/>
      <c r="GW35" s="458"/>
      <c r="GX35" s="458"/>
      <c r="GY35" s="458"/>
      <c r="GZ35" s="458"/>
      <c r="HA35" s="458"/>
      <c r="HB35" s="458"/>
      <c r="HC35" s="458"/>
      <c r="HD35" s="458"/>
      <c r="HE35" s="458"/>
      <c r="HF35" s="458"/>
      <c r="HG35" s="458"/>
      <c r="HH35" s="458"/>
      <c r="HI35" s="458"/>
      <c r="HJ35" s="458"/>
      <c r="HK35" s="458"/>
      <c r="HL35" s="458"/>
      <c r="HM35" s="458"/>
      <c r="HN35" s="458"/>
      <c r="HO35" s="458"/>
      <c r="HP35" s="458"/>
      <c r="HQ35" s="458"/>
      <c r="HR35" s="458"/>
      <c r="HS35" s="458"/>
      <c r="HT35" s="458"/>
      <c r="HU35" s="458"/>
      <c r="HV35" s="458"/>
      <c r="HW35" s="458"/>
      <c r="HX35" s="458"/>
      <c r="HY35" s="458"/>
      <c r="HZ35" s="458"/>
      <c r="IA35" s="458"/>
      <c r="IB35" s="458"/>
      <c r="IC35" s="458"/>
      <c r="ID35" s="458"/>
      <c r="IE35" s="458"/>
      <c r="IF35" s="458"/>
      <c r="IG35" s="458"/>
      <c r="IH35" s="458"/>
      <c r="II35" s="458"/>
      <c r="IJ35" s="458"/>
      <c r="IK35" s="458"/>
      <c r="IL35" s="458"/>
      <c r="IM35" s="458"/>
      <c r="IN35" s="458"/>
      <c r="IO35" s="458"/>
      <c r="IP35" s="458"/>
      <c r="IQ35" s="458"/>
      <c r="IR35" s="458"/>
      <c r="IS35" s="458"/>
      <c r="IT35" s="458"/>
      <c r="IU35" s="458"/>
    </row>
    <row r="36" spans="1:255" ht="22.5" customHeight="1" x14ac:dyDescent="0.2">
      <c r="A36" s="284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1:255" ht="22.5" customHeight="1" x14ac:dyDescent="0.2">
      <c r="Y37" s="60"/>
    </row>
    <row r="44" spans="1:255" ht="13.5" customHeight="1" x14ac:dyDescent="0.2"/>
    <row r="47" spans="1:255" x14ac:dyDescent="0.2">
      <c r="I47" s="285"/>
    </row>
    <row r="51" spans="1:9" x14ac:dyDescent="0.2">
      <c r="I51" s="285"/>
    </row>
    <row r="52" spans="1:9" x14ac:dyDescent="0.2">
      <c r="I52" s="285"/>
    </row>
    <row r="53" spans="1:9" x14ac:dyDescent="0.2">
      <c r="I53" s="285"/>
    </row>
    <row r="59" spans="1:9" x14ac:dyDescent="0.2">
      <c r="I59" s="285"/>
    </row>
    <row r="60" spans="1:9" x14ac:dyDescent="0.2">
      <c r="I60" s="285"/>
    </row>
    <row r="61" spans="1:9" x14ac:dyDescent="0.2">
      <c r="I61" s="285"/>
    </row>
    <row r="62" spans="1:9" x14ac:dyDescent="0.2">
      <c r="A62" s="286"/>
      <c r="B62" s="286"/>
      <c r="C62" s="286"/>
      <c r="D62" s="286"/>
      <c r="E62" s="286"/>
      <c r="I62" s="285"/>
    </row>
    <row r="63" spans="1:9" x14ac:dyDescent="0.2">
      <c r="I63" s="285"/>
    </row>
    <row r="64" spans="1:9" x14ac:dyDescent="0.2">
      <c r="I64" s="285"/>
    </row>
    <row r="65" spans="9:9" x14ac:dyDescent="0.2">
      <c r="I65" s="285"/>
    </row>
    <row r="70" spans="9:9" x14ac:dyDescent="0.2">
      <c r="I70" s="285"/>
    </row>
    <row r="71" spans="9:9" x14ac:dyDescent="0.2">
      <c r="I71" s="285"/>
    </row>
    <row r="72" spans="9:9" x14ac:dyDescent="0.2">
      <c r="I72" s="285"/>
    </row>
    <row r="73" spans="9:9" x14ac:dyDescent="0.2">
      <c r="I73" s="285"/>
    </row>
    <row r="74" spans="9:9" x14ac:dyDescent="0.2">
      <c r="I74" s="285"/>
    </row>
    <row r="75" spans="9:9" x14ac:dyDescent="0.2">
      <c r="I75" s="285"/>
    </row>
    <row r="76" spans="9:9" x14ac:dyDescent="0.2">
      <c r="I76" s="285"/>
    </row>
    <row r="81" spans="9:9" x14ac:dyDescent="0.2">
      <c r="I81" s="285"/>
    </row>
    <row r="82" spans="9:9" x14ac:dyDescent="0.2">
      <c r="I82" s="285"/>
    </row>
    <row r="83" spans="9:9" x14ac:dyDescent="0.2">
      <c r="I83" s="285"/>
    </row>
    <row r="84" spans="9:9" x14ac:dyDescent="0.2">
      <c r="I84" s="285"/>
    </row>
    <row r="85" spans="9:9" x14ac:dyDescent="0.2">
      <c r="I85" s="285"/>
    </row>
    <row r="86" spans="9:9" x14ac:dyDescent="0.2">
      <c r="I86" s="285"/>
    </row>
    <row r="87" spans="9:9" x14ac:dyDescent="0.2">
      <c r="I87" s="285"/>
    </row>
    <row r="93" spans="9:9" x14ac:dyDescent="0.2">
      <c r="I93" s="285"/>
    </row>
    <row r="94" spans="9:9" x14ac:dyDescent="0.2">
      <c r="I94" s="285"/>
    </row>
    <row r="95" spans="9:9" x14ac:dyDescent="0.2">
      <c r="I95" s="285"/>
    </row>
    <row r="96" spans="9:9" x14ac:dyDescent="0.2">
      <c r="I96" s="285"/>
    </row>
    <row r="97" spans="9:9" x14ac:dyDescent="0.2">
      <c r="I97" s="285"/>
    </row>
    <row r="98" spans="9:9" x14ac:dyDescent="0.2">
      <c r="I98" s="285"/>
    </row>
    <row r="99" spans="9:9" x14ac:dyDescent="0.2">
      <c r="I99" s="285"/>
    </row>
    <row r="105" spans="9:9" x14ac:dyDescent="0.2">
      <c r="I105" s="285"/>
    </row>
    <row r="106" spans="9:9" x14ac:dyDescent="0.2">
      <c r="I106" s="285"/>
    </row>
    <row r="107" spans="9:9" x14ac:dyDescent="0.2">
      <c r="I107" s="285"/>
    </row>
    <row r="108" spans="9:9" x14ac:dyDescent="0.2">
      <c r="I108" s="285"/>
    </row>
    <row r="109" spans="9:9" x14ac:dyDescent="0.2">
      <c r="I109" s="285"/>
    </row>
    <row r="110" spans="9:9" x14ac:dyDescent="0.2">
      <c r="I110" s="285"/>
    </row>
    <row r="111" spans="9:9" x14ac:dyDescent="0.2">
      <c r="I111" s="285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12c9da91efac93f6ad819b7b33567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8BD14C-E7D9-47ED-B1AD-A3AF6E9AD847}"/>
</file>

<file path=customXml/itemProps2.xml><?xml version="1.0" encoding="utf-8"?>
<ds:datastoreItem xmlns:ds="http://schemas.openxmlformats.org/officeDocument/2006/customXml" ds:itemID="{9E7662A9-4260-4969-98C4-29BE2323E43C}"/>
</file>

<file path=customXml/itemProps3.xml><?xml version="1.0" encoding="utf-8"?>
<ds:datastoreItem xmlns:ds="http://schemas.openxmlformats.org/officeDocument/2006/customXml" ds:itemID="{DDDFACC9-3350-4D04-9550-17BB617B1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2018-04-12T09:42:43Z</dcterms:created>
  <dcterms:modified xsi:type="dcterms:W3CDTF">2018-07-23T10:18:15Z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