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Questa_cartella_di_lavoro" defaultThemeVersion="166925"/>
  <mc:AlternateContent xmlns:mc="http://schemas.openxmlformats.org/markup-compatibility/2006">
    <mc:Choice Requires="x15">
      <x15ac:absPath xmlns:x15ac="http://schemas.microsoft.com/office/spreadsheetml/2010/11/ac" url="\\filesrvp\root\GruppidiLavoro07\AssUnico\Osservatorio_luglio2022\"/>
    </mc:Choice>
  </mc:AlternateContent>
  <xr:revisionPtr revIDLastSave="0" documentId="13_ncr:1_{7D0CAD33-7BF6-4E99-AFEA-74EA8FE92659}" xr6:coauthVersionLast="47" xr6:coauthVersionMax="47" xr10:uidLastSave="{00000000-0000-0000-0000-000000000000}"/>
  <bookViews>
    <workbookView xWindow="-110" yWindow="-110" windowWidth="19420" windowHeight="10560" xr2:uid="{00000000-000D-0000-FFFF-FFFF00000000}"/>
  </bookViews>
  <sheets>
    <sheet name="COPERTINA" sheetId="62" r:id="rId1"/>
    <sheet name="indice" sheetId="68" r:id="rId2"/>
    <sheet name="Tavola 1" sheetId="63" r:id="rId3"/>
    <sheet name="Tavola 2" sheetId="65" r:id="rId4"/>
    <sheet name="Tavola 3" sheetId="66" r:id="rId5"/>
    <sheet name="Tavola 4" sheetId="64" r:id="rId6"/>
    <sheet name="Tavola 5" sheetId="58" r:id="rId7"/>
    <sheet name="Tavola 6" sheetId="4" r:id="rId8"/>
    <sheet name="Tavola 7" sheetId="52" r:id="rId9"/>
    <sheet name="Tavola 8" sheetId="53" r:id="rId10"/>
    <sheet name="Tavola 9" sheetId="54" r:id="rId11"/>
    <sheet name="Tavola10" sheetId="60" r:id="rId12"/>
    <sheet name="Tavola 11" sheetId="69" r:id="rId13"/>
    <sheet name="Nota metodologica" sheetId="67" r:id="rId14"/>
  </sheets>
  <externalReferences>
    <externalReference r:id="rId15"/>
  </externalReferences>
  <definedNames>
    <definedName name="_Hlk107209231" localSheetId="4">'Tavola 3'!$A$1</definedName>
    <definedName name="A" localSheetId="12">#REF!</definedName>
    <definedName name="A" localSheetId="3">#REF!</definedName>
    <definedName name="A" localSheetId="4">#REF!</definedName>
    <definedName name="A" localSheetId="5">#REF!</definedName>
    <definedName name="A" localSheetId="7">#REF!</definedName>
    <definedName name="A" localSheetId="8">#REF!</definedName>
    <definedName name="A" localSheetId="9">#REF!</definedName>
    <definedName name="A" localSheetId="10">#REF!</definedName>
    <definedName name="A" localSheetId="11">#REF!</definedName>
    <definedName name="A">#REF!</definedName>
    <definedName name="aa" localSheetId="12">#REF!</definedName>
    <definedName name="aa" localSheetId="3">#REF!</definedName>
    <definedName name="aa" localSheetId="4">#REF!</definedName>
    <definedName name="aa" localSheetId="5">#REF!</definedName>
    <definedName name="aa" localSheetId="7">#REF!</definedName>
    <definedName name="aa" localSheetId="8">#REF!</definedName>
    <definedName name="aa" localSheetId="9">#REF!</definedName>
    <definedName name="aa" localSheetId="10">#REF!</definedName>
    <definedName name="aa" localSheetId="11">#REF!</definedName>
    <definedName name="aa">#REF!</definedName>
    <definedName name="ACCOLTE_REG" localSheetId="12">#REF!</definedName>
    <definedName name="ACCOLTE_REG" localSheetId="5">#REF!</definedName>
    <definedName name="ACCOLTE_REG" localSheetId="7">#REF!</definedName>
    <definedName name="ACCOLTE_REG" localSheetId="8">#REF!</definedName>
    <definedName name="ACCOLTE_REG" localSheetId="9">#REF!</definedName>
    <definedName name="ACCOLTE_REG" localSheetId="11">#REF!</definedName>
    <definedName name="ACCOLTE_REG">#REF!</definedName>
    <definedName name="_xlnm.Print_Area" localSheetId="0">COPERTINA!$A$1:$L$38</definedName>
    <definedName name="_xlnm.Print_Area" localSheetId="1">indice!$B$1:$K$28</definedName>
    <definedName name="_xlnm.Print_Area" localSheetId="12">'Tavola 11'!$A$1:$H$28</definedName>
    <definedName name="_xlnm.Print_Area" localSheetId="3">'Tavola 2'!$A$1:$E$33</definedName>
    <definedName name="_xlnm.Print_Area" localSheetId="4">'Tavola 3'!$A$1:$F$11</definedName>
    <definedName name="_xlnm.Print_Area" localSheetId="5">'Tavola 4'!$A$1:$I$13</definedName>
    <definedName name="_xlnm.Print_Area" localSheetId="6">'Tavola 5'!$A$1:$J$12</definedName>
    <definedName name="_xlnm.Print_Area" localSheetId="7">'Tavola 6'!$A$1:$I$32</definedName>
    <definedName name="_xlnm.Print_Area" localSheetId="8">'Tavola 7'!$A$1:$I$18</definedName>
    <definedName name="_xlnm.Print_Area" localSheetId="9">'Tavola 8'!$A$1:$I$18</definedName>
    <definedName name="_xlnm.Print_Area" localSheetId="10">'Tavola 9'!$A$1:$I$58</definedName>
    <definedName name="_xlnm.Print_Area" localSheetId="11">Tavola10!$A$1:$M$20</definedName>
    <definedName name="Ateneo_area" localSheetId="12">#REF!</definedName>
    <definedName name="Ateneo_area" localSheetId="3">#REF!</definedName>
    <definedName name="Ateneo_area" localSheetId="4">#REF!</definedName>
    <definedName name="Ateneo_area" localSheetId="5">#REF!</definedName>
    <definedName name="Ateneo_area" localSheetId="7">#REF!</definedName>
    <definedName name="Ateneo_area" localSheetId="8">#REF!</definedName>
    <definedName name="Ateneo_area" localSheetId="9">#REF!</definedName>
    <definedName name="Ateneo_area" localSheetId="10">#REF!</definedName>
    <definedName name="Ateneo_area" localSheetId="11">#REF!</definedName>
    <definedName name="Ateneo_area">#REF!</definedName>
    <definedName name="b" localSheetId="12">'[1]Stato civile'!#REF!</definedName>
    <definedName name="b" localSheetId="3">'[1]Stato civile'!#REF!</definedName>
    <definedName name="b" localSheetId="4">'[1]Stato civile'!#REF!</definedName>
    <definedName name="b" localSheetId="5">'[1]Stato civile'!#REF!</definedName>
    <definedName name="b" localSheetId="7">'[1]Stato civile'!#REF!</definedName>
    <definedName name="b" localSheetId="8">'[1]Stato civile'!#REF!</definedName>
    <definedName name="b" localSheetId="9">'[1]Stato civile'!#REF!</definedName>
    <definedName name="b" localSheetId="10">'[1]Stato civile'!#REF!</definedName>
    <definedName name="b" localSheetId="11">'[1]Stato civile'!#REF!</definedName>
    <definedName name="b">'[1]Stato civile'!#REF!</definedName>
    <definedName name="CLASETA_FPS" localSheetId="12">#REF!</definedName>
    <definedName name="CLASETA_FPS" localSheetId="3">#REF!</definedName>
    <definedName name="CLASETA_FPS" localSheetId="4">#REF!</definedName>
    <definedName name="CLASETA_FPS" localSheetId="5">#REF!</definedName>
    <definedName name="CLASETA_FPS" localSheetId="7">#REF!</definedName>
    <definedName name="CLASETA_FPS" localSheetId="8">#REF!</definedName>
    <definedName name="CLASETA_FPS" localSheetId="9">#REF!</definedName>
    <definedName name="CLASETA_FPS" localSheetId="10">#REF!</definedName>
    <definedName name="CLASETA_FPS" localSheetId="11">#REF!</definedName>
    <definedName name="CLASETA_FPS">#REF!</definedName>
    <definedName name="CORSI_DI_LAUREA__N._COMPLESSIVO_DI_ANNUALITA__SUPERATE_FINO_ALL_ANNO_ACCADEMICO_1995_96" localSheetId="12">#REF!</definedName>
    <definedName name="CORSI_DI_LAUREA__N._COMPLESSIVO_DI_ANNUALITA__SUPERATE_FINO_ALL_ANNO_ACCADEMICO_1995_96" localSheetId="3">#REF!</definedName>
    <definedName name="CORSI_DI_LAUREA__N._COMPLESSIVO_DI_ANNUALITA__SUPERATE_FINO_ALL_ANNO_ACCADEMICO_1995_96" localSheetId="4">#REF!</definedName>
    <definedName name="CORSI_DI_LAUREA__N._COMPLESSIVO_DI_ANNUALITA__SUPERATE_FINO_ALL_ANNO_ACCADEMICO_1995_96" localSheetId="5">#REF!</definedName>
    <definedName name="CORSI_DI_LAUREA__N._COMPLESSIVO_DI_ANNUALITA__SUPERATE_FINO_ALL_ANNO_ACCADEMICO_1995_96" localSheetId="7">#REF!</definedName>
    <definedName name="CORSI_DI_LAUREA__N._COMPLESSIVO_DI_ANNUALITA__SUPERATE_FINO_ALL_ANNO_ACCADEMICO_1995_96" localSheetId="8">#REF!</definedName>
    <definedName name="CORSI_DI_LAUREA__N._COMPLESSIVO_DI_ANNUALITA__SUPERATE_FINO_ALL_ANNO_ACCADEMICO_1995_96" localSheetId="9">#REF!</definedName>
    <definedName name="CORSI_DI_LAUREA__N._COMPLESSIVO_DI_ANNUALITA__SUPERATE_FINO_ALL_ANNO_ACCADEMICO_1995_96" localSheetId="10">#REF!</definedName>
    <definedName name="CORSI_DI_LAUREA__N._COMPLESSIVO_DI_ANNUALITA__SUPERATE_FINO_ALL_ANNO_ACCADEMICO_1995_96" localSheetId="11">#REF!</definedName>
    <definedName name="CORSI_DI_LAUREA__N._COMPLESSIVO_DI_ANNUALITA__SUPERATE_FINO_ALL_ANNO_ACCADEMICO_1995_96">#REF!</definedName>
    <definedName name="D_ACCOLTE" localSheetId="12">#REF!</definedName>
    <definedName name="D_ACCOLTE" localSheetId="5">#REF!</definedName>
    <definedName name="D_ACCOLTE" localSheetId="7">#REF!</definedName>
    <definedName name="D_ACCOLTE" localSheetId="8">#REF!</definedName>
    <definedName name="D_ACCOLTE" localSheetId="9">#REF!</definedName>
    <definedName name="D_ACCOLTE" localSheetId="11">#REF!</definedName>
    <definedName name="D_ACCOLTE">#REF!</definedName>
    <definedName name="D_PERVENUTE" localSheetId="12">#REF!</definedName>
    <definedName name="D_PERVENUTE" localSheetId="5">#REF!</definedName>
    <definedName name="D_PERVENUTE" localSheetId="7">#REF!</definedName>
    <definedName name="D_PERVENUTE" localSheetId="8">#REF!</definedName>
    <definedName name="D_PERVENUTE" localSheetId="9">#REF!</definedName>
    <definedName name="D_PERVENUTE" localSheetId="11">#REF!</definedName>
    <definedName name="D_PERVENUTE">#REF!</definedName>
    <definedName name="d_PERVENUTE_" localSheetId="12">#REF!</definedName>
    <definedName name="d_PERVENUTE_" localSheetId="5">#REF!</definedName>
    <definedName name="d_PERVENUTE_" localSheetId="7">#REF!</definedName>
    <definedName name="d_PERVENUTE_" localSheetId="8">#REF!</definedName>
    <definedName name="d_PERVENUTE_" localSheetId="9">#REF!</definedName>
    <definedName name="d_PERVENUTE_" localSheetId="11">#REF!</definedName>
    <definedName name="d_PERVENUTE_">#REF!</definedName>
    <definedName name="DOMANDE" localSheetId="12">#REF!</definedName>
    <definedName name="DOMANDE" localSheetId="3">#REF!</definedName>
    <definedName name="DOMANDE" localSheetId="5">#REF!</definedName>
    <definedName name="DOMANDE" localSheetId="7">#REF!</definedName>
    <definedName name="DOMANDE" localSheetId="8">#REF!</definedName>
    <definedName name="DOMANDE" localSheetId="9">#REF!</definedName>
    <definedName name="DOMANDE" localSheetId="11">#REF!</definedName>
    <definedName name="DOMANDE">#REF!</definedName>
    <definedName name="DOMANDE_PER_DATA" localSheetId="12">#REF!</definedName>
    <definedName name="DOMANDE_PER_DATA" localSheetId="5">#REF!</definedName>
    <definedName name="DOMANDE_PER_DATA" localSheetId="7">#REF!</definedName>
    <definedName name="DOMANDE_PER_DATA" localSheetId="8">#REF!</definedName>
    <definedName name="DOMANDE_PER_DATA" localSheetId="9">#REF!</definedName>
    <definedName name="DOMANDE_PER_DATA" localSheetId="11">#REF!</definedName>
    <definedName name="DOMANDE_PER_DATA">#REF!</definedName>
    <definedName name="DOMANDE_PER_DATA_" localSheetId="12">#REF!</definedName>
    <definedName name="DOMANDE_PER_DATA_" localSheetId="5">#REF!</definedName>
    <definedName name="DOMANDE_PER_DATA_" localSheetId="7">#REF!</definedName>
    <definedName name="DOMANDE_PER_DATA_" localSheetId="8">#REF!</definedName>
    <definedName name="DOMANDE_PER_DATA_" localSheetId="9">#REF!</definedName>
    <definedName name="DOMANDE_PER_DATA_" localSheetId="11">#REF!</definedName>
    <definedName name="DOMANDE_PER_DATA_">#REF!</definedName>
    <definedName name="NEW" localSheetId="12">#REF!</definedName>
    <definedName name="NEW" localSheetId="3">#REF!</definedName>
    <definedName name="NEW" localSheetId="5">#REF!</definedName>
    <definedName name="NEW" localSheetId="7">#REF!</definedName>
    <definedName name="NEW" localSheetId="8">#REF!</definedName>
    <definedName name="NEW" localSheetId="9">#REF!</definedName>
    <definedName name="NEW" localSheetId="10">#REF!</definedName>
    <definedName name="NEW" localSheetId="11">#REF!</definedName>
    <definedName name="NEW">#REF!</definedName>
    <definedName name="PAG_MESE" localSheetId="12">#REF!</definedName>
    <definedName name="PAG_MESE" localSheetId="5">#REF!</definedName>
    <definedName name="PAG_MESE" localSheetId="7">#REF!</definedName>
    <definedName name="PAG_MESE" localSheetId="8">#REF!</definedName>
    <definedName name="PAG_MESE" localSheetId="9">#REF!</definedName>
    <definedName name="PAG_MESE" localSheetId="11">#REF!</definedName>
    <definedName name="PAG_MESE">#REF!</definedName>
    <definedName name="PIPPO" localSheetId="12">#REF!</definedName>
    <definedName name="PIPPO" localSheetId="3">#REF!</definedName>
    <definedName name="PIPPO" localSheetId="5">#REF!</definedName>
    <definedName name="PIPPO" localSheetId="7">#REF!</definedName>
    <definedName name="PIPPO" localSheetId="8">#REF!</definedName>
    <definedName name="PIPPO" localSheetId="9">#REF!</definedName>
    <definedName name="PIPPO" localSheetId="10">#REF!</definedName>
    <definedName name="PIPPO" localSheetId="11">#REF!</definedName>
    <definedName name="PIPPO">#REF!</definedName>
    <definedName name="RDC_REI" localSheetId="12">#REF!</definedName>
    <definedName name="RDC_REI" localSheetId="5">#REF!</definedName>
    <definedName name="RDC_REI" localSheetId="7">#REF!</definedName>
    <definedName name="RDC_REI" localSheetId="8">#REF!</definedName>
    <definedName name="RDC_REI" localSheetId="9">#REF!</definedName>
    <definedName name="RDC_REI" localSheetId="11">#REF!</definedName>
    <definedName name="RDC_REI">#REF!</definedName>
    <definedName name="SCHEDE" localSheetId="5">#REF!</definedName>
    <definedName name="SCHEDE">#REF!</definedName>
    <definedName name="SEXISTAT1" localSheetId="12">[1]Sesso!#REF!</definedName>
    <definedName name="SEXISTAT1" localSheetId="3">[1]Sesso!#REF!</definedName>
    <definedName name="SEXISTAT1" localSheetId="4">[1]Sesso!#REF!</definedName>
    <definedName name="SEXISTAT1" localSheetId="5">[1]Sesso!#REF!</definedName>
    <definedName name="SEXISTAT1" localSheetId="7">[1]Sesso!#REF!</definedName>
    <definedName name="SEXISTAT1" localSheetId="8">[1]Sesso!#REF!</definedName>
    <definedName name="SEXISTAT1" localSheetId="9">[1]Sesso!#REF!</definedName>
    <definedName name="SEXISTAT1" localSheetId="10">[1]Sesso!#REF!</definedName>
    <definedName name="SEXISTAT1" localSheetId="11">[1]Sesso!#REF!</definedName>
    <definedName name="SEXISTAT1">[1]Sesso!#REF!</definedName>
    <definedName name="STATCIV2" localSheetId="12">'[1]Stato civile'!#REF!</definedName>
    <definedName name="STATCIV2" localSheetId="3">'[1]Stato civile'!#REF!</definedName>
    <definedName name="STATCIV2" localSheetId="4">'[1]Stato civile'!#REF!</definedName>
    <definedName name="STATCIV2" localSheetId="5">'[1]Stato civile'!#REF!</definedName>
    <definedName name="STATCIV2" localSheetId="7">'[1]Stato civile'!#REF!</definedName>
    <definedName name="STATCIV2" localSheetId="8">'[1]Stato civile'!#REF!</definedName>
    <definedName name="STATCIV2" localSheetId="9">'[1]Stato civile'!#REF!</definedName>
    <definedName name="STATCIV2" localSheetId="10">'[1]Stato civile'!#REF!</definedName>
    <definedName name="STATCIV2" localSheetId="11">'[1]Stato civile'!#REF!</definedName>
    <definedName name="STATCIV2">'[1]Stato civile'!#REF!</definedName>
    <definedName name="SUM_REI_DECGEN2019" localSheetId="12">#REF!</definedName>
    <definedName name="SUM_REI_DECGEN2019" localSheetId="5">#REF!</definedName>
    <definedName name="SUM_REI_DECGEN2019" localSheetId="7">#REF!</definedName>
    <definedName name="SUM_REI_DECGEN2019" localSheetId="8">#REF!</definedName>
    <definedName name="SUM_REI_DECGEN2019" localSheetId="9">#REF!</definedName>
    <definedName name="SUM_REI_DECGEN2019" localSheetId="11">#REF!</definedName>
    <definedName name="SUM_REI_DECGEN2019">#REF!</definedName>
    <definedName name="SUM_REI_DECLUGLIO" localSheetId="12">#REF!</definedName>
    <definedName name="SUM_REI_DECLUGLIO" localSheetId="3">#REF!</definedName>
    <definedName name="SUM_REI_DECLUGLIO" localSheetId="4">#REF!</definedName>
    <definedName name="SUM_REI_DECLUGLIO" localSheetId="5">#REF!</definedName>
    <definedName name="SUM_REI_DECLUGLIO" localSheetId="7">#REF!</definedName>
    <definedName name="SUM_REI_DECLUGLIO" localSheetId="8">#REF!</definedName>
    <definedName name="SUM_REI_DECLUGLIO" localSheetId="9">#REF!</definedName>
    <definedName name="SUM_REI_DECLUGLIO" localSheetId="10">#REF!</definedName>
    <definedName name="SUM_REI_DECLUGLIO" localSheetId="11">#REF!</definedName>
    <definedName name="SUM_REI_DECLUGLIO">#REF!</definedName>
    <definedName name="SUM_REI_ETA_26032018" localSheetId="12">#REF!</definedName>
    <definedName name="SUM_REI_ETA_26032018" localSheetId="3">#REF!</definedName>
    <definedName name="SUM_REI_ETA_26032018" localSheetId="4">#REF!</definedName>
    <definedName name="SUM_REI_ETA_26032018" localSheetId="5">#REF!</definedName>
    <definedName name="SUM_REI_ETA_26032018" localSheetId="7">#REF!</definedName>
    <definedName name="SUM_REI_ETA_26032018" localSheetId="8">#REF!</definedName>
    <definedName name="SUM_REI_ETA_26032018" localSheetId="9">#REF!</definedName>
    <definedName name="SUM_REI_ETA_26032018" localSheetId="10">#REF!</definedName>
    <definedName name="SUM_REI_ETA_26032018" localSheetId="11">#REF!</definedName>
    <definedName name="SUM_REI_ETA_26032018">#REF!</definedName>
    <definedName name="SUM_REI_GEN2018GIU2019" localSheetId="12">#REF!</definedName>
    <definedName name="SUM_REI_GEN2018GIU2019" localSheetId="5">#REF!</definedName>
    <definedName name="SUM_REI_GEN2018GIU2019" localSheetId="7">#REF!</definedName>
    <definedName name="SUM_REI_GEN2018GIU2019" localSheetId="8">#REF!</definedName>
    <definedName name="SUM_REI_GEN2018GIU2019" localSheetId="9">#REF!</definedName>
    <definedName name="SUM_REI_GEN2018GIU2019" localSheetId="11">#REF!</definedName>
    <definedName name="SUM_REI_GEN2018GIU2019">#REF!</definedName>
    <definedName name="SUM_REI_GEN2018MAR2019" localSheetId="12">#REF!</definedName>
    <definedName name="SUM_REI_GEN2018MAR2019" localSheetId="5">#REF!</definedName>
    <definedName name="SUM_REI_GEN2018MAR2019" localSheetId="7">#REF!</definedName>
    <definedName name="SUM_REI_GEN2018MAR2019" localSheetId="8">#REF!</definedName>
    <definedName name="SUM_REI_GEN2018MAR2019" localSheetId="9">#REF!</definedName>
    <definedName name="SUM_REI_GEN2018MAR2019" localSheetId="11">#REF!</definedName>
    <definedName name="SUM_REI_GEN2018MAR2019">#REF!</definedName>
    <definedName name="SUM_REI_GENDIC2018" localSheetId="12">#REF!</definedName>
    <definedName name="SUM_REI_GENDIC2018" localSheetId="3">#REF!</definedName>
    <definedName name="SUM_REI_GENDIC2018" localSheetId="4">#REF!</definedName>
    <definedName name="SUM_REI_GENDIC2018" localSheetId="5">#REF!</definedName>
    <definedName name="SUM_REI_GENDIC2018" localSheetId="7">#REF!</definedName>
    <definedName name="SUM_REI_GENDIC2018" localSheetId="8">#REF!</definedName>
    <definedName name="SUM_REI_GENDIC2018" localSheetId="9">#REF!</definedName>
    <definedName name="SUM_REI_GENDIC2018" localSheetId="10">#REF!</definedName>
    <definedName name="SUM_REI_GENDIC2018" localSheetId="11">#REF!</definedName>
    <definedName name="SUM_REI_GENDIC2018">#REF!</definedName>
    <definedName name="SUM_REI_GENGIU2018" localSheetId="12">#REF!</definedName>
    <definedName name="SUM_REI_GENGIU2018" localSheetId="3">#REF!</definedName>
    <definedName name="SUM_REI_GENGIU2018" localSheetId="4">#REF!</definedName>
    <definedName name="SUM_REI_GENGIU2018" localSheetId="5">#REF!</definedName>
    <definedName name="SUM_REI_GENGIU2018" localSheetId="7">#REF!</definedName>
    <definedName name="SUM_REI_GENGIU2018" localSheetId="8">#REF!</definedName>
    <definedName name="SUM_REI_GENGIU2018" localSheetId="9">#REF!</definedName>
    <definedName name="SUM_REI_GENGIU2018" localSheetId="10">#REF!</definedName>
    <definedName name="SUM_REI_GENGIU2018" localSheetId="11">#REF!</definedName>
    <definedName name="SUM_REI_GENGIU2018">#REF!</definedName>
    <definedName name="SUM_REI_GENMAR2019" localSheetId="12">#REF!</definedName>
    <definedName name="SUM_REI_GENMAR2019" localSheetId="3">#REF!</definedName>
    <definedName name="SUM_REI_GENMAR2019" localSheetId="4">#REF!</definedName>
    <definedName name="SUM_REI_GENMAR2019" localSheetId="5">#REF!</definedName>
    <definedName name="SUM_REI_GENMAR2019" localSheetId="7">#REF!</definedName>
    <definedName name="SUM_REI_GENMAR2019" localSheetId="8">#REF!</definedName>
    <definedName name="SUM_REI_GENMAR2019" localSheetId="9">#REF!</definedName>
    <definedName name="SUM_REI_GENMAR2019" localSheetId="10">#REF!</definedName>
    <definedName name="SUM_REI_GENMAR2019" localSheetId="11">#REF!</definedName>
    <definedName name="SUM_REI_GENMAR2019">#REF!</definedName>
    <definedName name="SUM_REI_GENSET2018" localSheetId="12">#REF!</definedName>
    <definedName name="SUM_REI_GENSET2018" localSheetId="3">#REF!</definedName>
    <definedName name="SUM_REI_GENSET2018" localSheetId="4">#REF!</definedName>
    <definedName name="SUM_REI_GENSET2018" localSheetId="5">#REF!</definedName>
    <definedName name="SUM_REI_GENSET2018" localSheetId="7">#REF!</definedName>
    <definedName name="SUM_REI_GENSET2018" localSheetId="8">#REF!</definedName>
    <definedName name="SUM_REI_GENSET2018" localSheetId="9">#REF!</definedName>
    <definedName name="SUM_REI_GENSET2018" localSheetId="10">#REF!</definedName>
    <definedName name="SUM_REI_GENSET2018" localSheetId="11">#REF!</definedName>
    <definedName name="SUM_REI_GENSET2018">#REF!</definedName>
    <definedName name="SUM_REI_IIITRIM2018" localSheetId="12">#REF!</definedName>
    <definedName name="SUM_REI_IIITRIM2018" localSheetId="3">#REF!</definedName>
    <definedName name="SUM_REI_IIITRIM2018" localSheetId="4">#REF!</definedName>
    <definedName name="SUM_REI_IIITRIM2018" localSheetId="5">#REF!</definedName>
    <definedName name="SUM_REI_IIITRIM2018" localSheetId="7">#REF!</definedName>
    <definedName name="SUM_REI_IIITRIM2018" localSheetId="8">#REF!</definedName>
    <definedName name="SUM_REI_IIITRIM2018" localSheetId="9">#REF!</definedName>
    <definedName name="SUM_REI_IIITRIM2018" localSheetId="10">#REF!</definedName>
    <definedName name="SUM_REI_IIITRIM2018" localSheetId="11">#REF!</definedName>
    <definedName name="SUM_REI_IIITRIM2018">#REF!</definedName>
    <definedName name="SUM_REI_IITRIM2018" localSheetId="12">#REF!</definedName>
    <definedName name="SUM_REI_IITRIM2018" localSheetId="3">#REF!</definedName>
    <definedName name="SUM_REI_IITRIM2018" localSheetId="4">#REF!</definedName>
    <definedName name="SUM_REI_IITRIM2018" localSheetId="5">#REF!</definedName>
    <definedName name="SUM_REI_IITRIM2018" localSheetId="7">#REF!</definedName>
    <definedName name="SUM_REI_IITRIM2018" localSheetId="8">#REF!</definedName>
    <definedName name="SUM_REI_IITRIM2018" localSheetId="9">#REF!</definedName>
    <definedName name="SUM_REI_IITRIM2018" localSheetId="10">#REF!</definedName>
    <definedName name="SUM_REI_IITRIM2018" localSheetId="11">#REF!</definedName>
    <definedName name="SUM_REI_IITRIM2018">#REF!</definedName>
    <definedName name="SUM_REI_IITRIM2019" localSheetId="12">#REF!</definedName>
    <definedName name="SUM_REI_IITRIM2019" localSheetId="5">#REF!</definedName>
    <definedName name="SUM_REI_IITRIM2019" localSheetId="7">#REF!</definedName>
    <definedName name="SUM_REI_IITRIM2019" localSheetId="8">#REF!</definedName>
    <definedName name="SUM_REI_IITRIM2019" localSheetId="9">#REF!</definedName>
    <definedName name="SUM_REI_IITRIM2019" localSheetId="11">#REF!</definedName>
    <definedName name="SUM_REI_IITRIM2019">#REF!</definedName>
    <definedName name="SUM_REI_ISEM2018" localSheetId="12">#REF!</definedName>
    <definedName name="SUM_REI_ISEM2018" localSheetId="3">#REF!</definedName>
    <definedName name="SUM_REI_ISEM2018" localSheetId="4">#REF!</definedName>
    <definedName name="SUM_REI_ISEM2018" localSheetId="5">#REF!</definedName>
    <definedName name="SUM_REI_ISEM2018" localSheetId="7">#REF!</definedName>
    <definedName name="SUM_REI_ISEM2018" localSheetId="8">#REF!</definedName>
    <definedName name="SUM_REI_ISEM2018" localSheetId="9">#REF!</definedName>
    <definedName name="SUM_REI_ISEM2018" localSheetId="10">#REF!</definedName>
    <definedName name="SUM_REI_ISEM2018" localSheetId="11">#REF!</definedName>
    <definedName name="SUM_REI_ISEM2018">#REF!</definedName>
    <definedName name="SUM_REI_ITRIM2018" localSheetId="12">#REF!</definedName>
    <definedName name="SUM_REI_ITRIM2018" localSheetId="5">#REF!</definedName>
    <definedName name="SUM_REI_ITRIM2018" localSheetId="7">#REF!</definedName>
    <definedName name="SUM_REI_ITRIM2018" localSheetId="8">#REF!</definedName>
    <definedName name="SUM_REI_ITRIM2018" localSheetId="9">#REF!</definedName>
    <definedName name="SUM_REI_ITRIM2018" localSheetId="11">#REF!</definedName>
    <definedName name="SUM_REI_ITRIM2018">#REF!</definedName>
    <definedName name="SUM_REI_ITRIM2018_OLD" localSheetId="12">#REF!</definedName>
    <definedName name="SUM_REI_ITRIM2018_OLD" localSheetId="3">#REF!</definedName>
    <definedName name="SUM_REI_ITRIM2018_OLD" localSheetId="5">#REF!</definedName>
    <definedName name="SUM_REI_ITRIM2018_OLD" localSheetId="7">#REF!</definedName>
    <definedName name="SUM_REI_ITRIM2018_OLD" localSheetId="8">#REF!</definedName>
    <definedName name="SUM_REI_ITRIM2018_OLD" localSheetId="9">#REF!</definedName>
    <definedName name="SUM_REI_ITRIM2018_OLD" localSheetId="10">#REF!</definedName>
    <definedName name="SUM_REI_ITRIM2018_OLD" localSheetId="11">#REF!</definedName>
    <definedName name="SUM_REI_ITRIM2018_OLD">#REF!</definedName>
    <definedName name="SUM_REI_ITRIM2019" localSheetId="12">#REF!</definedName>
    <definedName name="SUM_REI_ITRIM2019" localSheetId="5">#REF!</definedName>
    <definedName name="SUM_REI_ITRIM2019" localSheetId="7">#REF!</definedName>
    <definedName name="SUM_REI_ITRIM2019" localSheetId="8">#REF!</definedName>
    <definedName name="SUM_REI_ITRIM2019" localSheetId="9">#REF!</definedName>
    <definedName name="SUM_REI_ITRIM2019" localSheetId="11">#REF!</definedName>
    <definedName name="SUM_REI_ITRIM2019">#REF!</definedName>
    <definedName name="SUM_REI_IVTRIM2018" localSheetId="12">#REF!</definedName>
    <definedName name="SUM_REI_IVTRIM2018" localSheetId="3">#REF!</definedName>
    <definedName name="SUM_REI_IVTRIM2018" localSheetId="4">#REF!</definedName>
    <definedName name="SUM_REI_IVTRIM2018" localSheetId="5">#REF!</definedName>
    <definedName name="SUM_REI_IVTRIM2018" localSheetId="7">#REF!</definedName>
    <definedName name="SUM_REI_IVTRIM2018" localSheetId="8">#REF!</definedName>
    <definedName name="SUM_REI_IVTRIM2018" localSheetId="9">#REF!</definedName>
    <definedName name="SUM_REI_IVTRIM2018" localSheetId="10">#REF!</definedName>
    <definedName name="SUM_REI_IVTRIM2018" localSheetId="11">#REF!</definedName>
    <definedName name="SUM_REI_IVTRIM2018">#REF!</definedName>
    <definedName name="SUM_REI_LUGDIC2018" localSheetId="12">#REF!</definedName>
    <definedName name="SUM_REI_LUGDIC2018" localSheetId="3">#REF!</definedName>
    <definedName name="SUM_REI_LUGDIC2018" localSheetId="4">#REF!</definedName>
    <definedName name="SUM_REI_LUGDIC2018" localSheetId="5">#REF!</definedName>
    <definedName name="SUM_REI_LUGDIC2018" localSheetId="7">#REF!</definedName>
    <definedName name="SUM_REI_LUGDIC2018" localSheetId="8">#REF!</definedName>
    <definedName name="SUM_REI_LUGDIC2018" localSheetId="9">#REF!</definedName>
    <definedName name="SUM_REI_LUGDIC2018" localSheetId="10">#REF!</definedName>
    <definedName name="SUM_REI_LUGDIC2018" localSheetId="11">#REF!</definedName>
    <definedName name="SUM_REI_LUGDIC2018">#REF!</definedName>
    <definedName name="SUM_REI_MESIPAG" localSheetId="12">#REF!</definedName>
    <definedName name="SUM_REI_MESIPAG" localSheetId="5">#REF!</definedName>
    <definedName name="SUM_REI_MESIPAG" localSheetId="7">#REF!</definedName>
    <definedName name="SUM_REI_MESIPAG" localSheetId="8">#REF!</definedName>
    <definedName name="SUM_REI_MESIPAG" localSheetId="9">#REF!</definedName>
    <definedName name="SUM_REI_MESIPAG" localSheetId="11">#REF!</definedName>
    <definedName name="SUM_REI_MESIPAG">#REF!</definedName>
    <definedName name="SUM_RESI_MESIPAG" localSheetId="12">#REF!</definedName>
    <definedName name="SUM_RESI_MESIPAG" localSheetId="3">#REF!</definedName>
    <definedName name="SUM_RESI_MESIPAG" localSheetId="4">#REF!</definedName>
    <definedName name="SUM_RESI_MESIPAG" localSheetId="5">#REF!</definedName>
    <definedName name="SUM_RESI_MESIPAG" localSheetId="7">#REF!</definedName>
    <definedName name="SUM_RESI_MESIPAG" localSheetId="8">#REF!</definedName>
    <definedName name="SUM_RESI_MESIPAG" localSheetId="9">#REF!</definedName>
    <definedName name="SUM_RESI_MESIPAG" localSheetId="10">#REF!</definedName>
    <definedName name="SUM_RESI_MESIPAG" localSheetId="11">#REF!</definedName>
    <definedName name="SUM_RESI_MESIPAG">#REF!</definedName>
    <definedName name="Tavola2BIS" localSheetId="12">#REF!</definedName>
    <definedName name="Tavola2BIS" localSheetId="5">#REF!</definedName>
    <definedName name="Tavola2BIS" localSheetId="7">#REF!</definedName>
    <definedName name="Tavola2BIS" localSheetId="8">#REF!</definedName>
    <definedName name="Tavola2BIS" localSheetId="9">#REF!</definedName>
    <definedName name="Tavola2BIS" localSheetId="11">#REF!</definedName>
    <definedName name="Tavola2BIS">#REF!</definedName>
    <definedName name="TOT" localSheetId="12">#REF!</definedName>
    <definedName name="TOT" localSheetId="3">#REF!</definedName>
    <definedName name="TOT" localSheetId="4">#REF!</definedName>
    <definedName name="TOT" localSheetId="5">#REF!</definedName>
    <definedName name="TOT" localSheetId="7">#REF!</definedName>
    <definedName name="TOT" localSheetId="8">#REF!</definedName>
    <definedName name="TOT" localSheetId="9">#REF!</definedName>
    <definedName name="TOT" localSheetId="10">#REF!</definedName>
    <definedName name="TOT" localSheetId="11">#REF!</definedName>
    <definedName name="TO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4" l="1"/>
  <c r="B26" i="4"/>
  <c r="B27" i="65"/>
  <c r="D27" i="65"/>
  <c r="H8" i="58"/>
  <c r="E8" i="58"/>
  <c r="B8" i="58"/>
  <c r="B20" i="68"/>
  <c r="B28" i="68" l="1"/>
  <c r="B22" i="68"/>
  <c r="B19" i="68"/>
  <c r="B18" i="68"/>
  <c r="B17" i="68"/>
  <c r="B16" i="68"/>
  <c r="B15" i="68"/>
  <c r="B14" i="68"/>
  <c r="B13" i="68"/>
  <c r="B12" i="68"/>
  <c r="B11" i="68"/>
  <c r="B10" i="68"/>
  <c r="A57" i="54" l="1"/>
  <c r="A18" i="53"/>
  <c r="H16" i="53"/>
  <c r="F16" i="53"/>
  <c r="D16" i="53"/>
  <c r="B16" i="53"/>
  <c r="H5" i="53"/>
  <c r="F5" i="53"/>
  <c r="D5" i="53"/>
  <c r="B5" i="53"/>
  <c r="G5" i="53"/>
  <c r="A18" i="52"/>
  <c r="H16" i="52"/>
  <c r="F16" i="52"/>
  <c r="D16" i="52"/>
  <c r="B16" i="52"/>
  <c r="H5" i="52"/>
  <c r="I5" i="52" s="1"/>
  <c r="G5" i="52"/>
  <c r="F5" i="52"/>
  <c r="D5" i="52"/>
  <c r="E5" i="52" s="1"/>
  <c r="B5" i="52"/>
  <c r="C5" i="52" s="1"/>
  <c r="A30" i="4"/>
  <c r="H27" i="4"/>
  <c r="I27" i="4" s="1"/>
  <c r="F27" i="4"/>
  <c r="G27" i="4" s="1"/>
  <c r="D27" i="4"/>
  <c r="E27" i="4" s="1"/>
  <c r="C27" i="4"/>
  <c r="H26" i="4"/>
  <c r="F26" i="4"/>
  <c r="D26" i="4"/>
  <c r="H29" i="4"/>
  <c r="H28" i="4"/>
  <c r="I28" i="4" s="1"/>
  <c r="A11" i="58"/>
  <c r="I9" i="58"/>
  <c r="A13" i="64"/>
  <c r="A11" i="66"/>
  <c r="A33" i="65"/>
  <c r="A11" i="63"/>
  <c r="E9" i="66"/>
  <c r="C8" i="66"/>
  <c r="B8" i="66"/>
  <c r="D7" i="66"/>
  <c r="F9" i="66" s="1"/>
  <c r="F6" i="66"/>
  <c r="E6" i="66"/>
  <c r="F5" i="66"/>
  <c r="E5" i="66"/>
  <c r="F4" i="66"/>
  <c r="E4" i="66"/>
  <c r="F3" i="66"/>
  <c r="E3" i="66"/>
  <c r="D30" i="65"/>
  <c r="B30" i="65"/>
  <c r="D29" i="65"/>
  <c r="E29" i="65" s="1"/>
  <c r="B29" i="65"/>
  <c r="C29" i="65" s="1"/>
  <c r="D28" i="65"/>
  <c r="E28" i="65" s="1"/>
  <c r="B28" i="65"/>
  <c r="E24" i="65"/>
  <c r="C25" i="65"/>
  <c r="C24" i="65"/>
  <c r="C15" i="65"/>
  <c r="C14" i="65"/>
  <c r="H11" i="64"/>
  <c r="I11" i="64" s="1"/>
  <c r="F11" i="64"/>
  <c r="G11" i="64" s="1"/>
  <c r="D11" i="64"/>
  <c r="E11" i="64" s="1"/>
  <c r="B11" i="64"/>
  <c r="C11" i="64" s="1"/>
  <c r="E10" i="63"/>
  <c r="D10" i="63"/>
  <c r="C10" i="63"/>
  <c r="B10" i="63"/>
  <c r="F10" i="63" s="1"/>
  <c r="F9" i="63"/>
  <c r="F8" i="63"/>
  <c r="F7" i="63"/>
  <c r="F6" i="63"/>
  <c r="F5" i="63"/>
  <c r="F4" i="63"/>
  <c r="C11" i="65" l="1"/>
  <c r="C12" i="65"/>
  <c r="C28" i="65"/>
  <c r="C22" i="65"/>
  <c r="C23" i="65"/>
  <c r="C30" i="65"/>
  <c r="C26" i="65"/>
  <c r="C6" i="65"/>
  <c r="C16" i="65"/>
  <c r="C7" i="65"/>
  <c r="C18" i="65"/>
  <c r="E30" i="65"/>
  <c r="C8" i="65"/>
  <c r="C19" i="65"/>
  <c r="C10" i="65"/>
  <c r="C20" i="65"/>
  <c r="F9" i="58"/>
  <c r="C5" i="53"/>
  <c r="E5" i="53"/>
  <c r="I5" i="53"/>
  <c r="I29" i="4"/>
  <c r="I26" i="4" s="1"/>
  <c r="C9" i="58"/>
  <c r="E5" i="65"/>
  <c r="E13" i="65"/>
  <c r="E25" i="65"/>
  <c r="E6" i="65"/>
  <c r="E10" i="65"/>
  <c r="E14" i="65"/>
  <c r="E18" i="65"/>
  <c r="E22" i="65"/>
  <c r="E26" i="65"/>
  <c r="E21" i="65"/>
  <c r="E9" i="65"/>
  <c r="E17" i="65"/>
  <c r="E7" i="65"/>
  <c r="E11" i="65"/>
  <c r="E15" i="65"/>
  <c r="E19" i="65"/>
  <c r="E23" i="65"/>
  <c r="E8" i="65"/>
  <c r="E12" i="65"/>
  <c r="E16" i="65"/>
  <c r="E20" i="65"/>
  <c r="C5" i="65"/>
  <c r="C9" i="65"/>
  <c r="C13" i="65"/>
  <c r="C17" i="65"/>
  <c r="C21" i="65"/>
  <c r="S11" i="52"/>
  <c r="C27" i="65" l="1"/>
  <c r="E27" i="65"/>
  <c r="B28" i="4"/>
  <c r="C28" i="4" s="1"/>
  <c r="F29" i="4"/>
  <c r="G29" i="4" s="1"/>
  <c r="D29" i="4"/>
  <c r="E29" i="4" s="1"/>
  <c r="B29" i="4"/>
  <c r="C29" i="4" s="1"/>
  <c r="F28" i="4"/>
  <c r="G28" i="4" s="1"/>
  <c r="G26" i="4" s="1"/>
  <c r="D28" i="4"/>
  <c r="E28" i="4" s="1"/>
  <c r="E26" i="4" s="1"/>
  <c r="C26" i="4" l="1"/>
</calcChain>
</file>

<file path=xl/sharedStrings.xml><?xml version="1.0" encoding="utf-8"?>
<sst xmlns="http://schemas.openxmlformats.org/spreadsheetml/2006/main" count="345" uniqueCount="133">
  <si>
    <t>Nord</t>
  </si>
  <si>
    <t>Centro</t>
  </si>
  <si>
    <t>Sud e Isole</t>
  </si>
  <si>
    <t>marzo 2022</t>
  </si>
  <si>
    <t>PIEMONTE</t>
  </si>
  <si>
    <t>VALLE D'AOSTA</t>
  </si>
  <si>
    <t>LOMBARDIA</t>
  </si>
  <si>
    <t>VENETO</t>
  </si>
  <si>
    <t>FRIULI V.G.</t>
  </si>
  <si>
    <t>LIGURIA</t>
  </si>
  <si>
    <t>EMILIA ROMAGNA</t>
  </si>
  <si>
    <t>TOSCANA</t>
  </si>
  <si>
    <t>UMBRIA</t>
  </si>
  <si>
    <t>MARCHE</t>
  </si>
  <si>
    <t>LAZIO</t>
  </si>
  <si>
    <t>ABRUZZO</t>
  </si>
  <si>
    <t>MOLISE</t>
  </si>
  <si>
    <t>CAMPANIA</t>
  </si>
  <si>
    <t>PUGLIA</t>
  </si>
  <si>
    <t>BASILICATA</t>
  </si>
  <si>
    <t>CALABRIA</t>
  </si>
  <si>
    <t>SICILIA</t>
  </si>
  <si>
    <t>SARDEGNA</t>
  </si>
  <si>
    <t xml:space="preserve">gennaio </t>
  </si>
  <si>
    <t>febbraio</t>
  </si>
  <si>
    <t>marzo</t>
  </si>
  <si>
    <t>aprile</t>
  </si>
  <si>
    <t>maggio</t>
  </si>
  <si>
    <t xml:space="preserve">Importo medio 
mensile </t>
  </si>
  <si>
    <t>aprile 2022</t>
  </si>
  <si>
    <t>maggio 2022</t>
  </si>
  <si>
    <t>n. richiedenti pagati</t>
  </si>
  <si>
    <t>1 figlio</t>
  </si>
  <si>
    <t>2 figli</t>
  </si>
  <si>
    <t>3 figli</t>
  </si>
  <si>
    <t>4 figli</t>
  </si>
  <si>
    <t>5 figli</t>
  </si>
  <si>
    <t>6 figli e più</t>
  </si>
  <si>
    <t>Numero figli pagati</t>
  </si>
  <si>
    <t>Classe di isee</t>
  </si>
  <si>
    <t>Numero di figli pagati 
per richiedente</t>
  </si>
  <si>
    <t>ISEE non presentato</t>
  </si>
  <si>
    <t>TOTALE</t>
  </si>
  <si>
    <t>Mese di presentazione</t>
  </si>
  <si>
    <t>canale di presentazione</t>
  </si>
  <si>
    <t>Domande presentate</t>
  </si>
  <si>
    <t>Figli per i quali è 
richiesto il beneficio*</t>
  </si>
  <si>
    <t>Mese di competenza</t>
  </si>
  <si>
    <t>Numero richiedenti pagati</t>
  </si>
  <si>
    <t>Valori %</t>
  </si>
  <si>
    <t>Valori assoluti</t>
  </si>
  <si>
    <t>Importo complessivo erogato 
(milioni di euro)</t>
  </si>
  <si>
    <t>Importo medio mensile per figlio</t>
  </si>
  <si>
    <t>Importo medio mensile</t>
  </si>
  <si>
    <t>5.001-10.000 euro</t>
  </si>
  <si>
    <t>10.001-15.000 euro</t>
  </si>
  <si>
    <t>15.001-20.000 euro</t>
  </si>
  <si>
    <t>20.001-25.000 euro</t>
  </si>
  <si>
    <t>25.001-30.000 euro</t>
  </si>
  <si>
    <t>30.001-35.000 euro</t>
  </si>
  <si>
    <t>35.001-40.000 euro</t>
  </si>
  <si>
    <t xml:space="preserve">     &gt; 40.000 euro</t>
  </si>
  <si>
    <t>Classe di ISEE</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</si>
  <si>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</si>
  <si>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 xml:space="preserve">(*) L'unità statistica di osservazione è il codice fiscale del figlio distinto per anno di presentazione della domanda di AUU: in questa tavola se nell’arco dello stesso anno il figlio è presente in più domande, viene comunque conteggiato una volta sola. </t>
  </si>
  <si>
    <t>Importo medio mensile per richiedente*</t>
  </si>
  <si>
    <t>Numero</t>
  </si>
  <si>
    <t>MINORENNI</t>
  </si>
  <si>
    <t>MAGGIORENNI 18-20</t>
  </si>
  <si>
    <t>Fino a 15.000 euro</t>
  </si>
  <si>
    <t>Totale</t>
  </si>
  <si>
    <t>di cui: fino a 5.000 euro</t>
  </si>
  <si>
    <t>N. medio di figli pagati per ciascun richiedente</t>
  </si>
  <si>
    <t>CITTADINO</t>
  </si>
  <si>
    <t>PATRONATO</t>
  </si>
  <si>
    <t>COOP.APPLICATIVA</t>
  </si>
  <si>
    <t>CONTACT CENTER</t>
  </si>
  <si>
    <t>non disponibile</t>
  </si>
  <si>
    <t>N. medio richiedenti</t>
  </si>
  <si>
    <t>FRIULI VENEZIA GIULIA</t>
  </si>
  <si>
    <t>Numero richiedenti</t>
  </si>
  <si>
    <t>Numero medio figli pagati</t>
  </si>
  <si>
    <t>MAGGIORENNI &gt;20</t>
  </si>
  <si>
    <t>A cura del Coordinamento Generale Statistico Attuariale - INPS</t>
  </si>
  <si>
    <t>Osservatorio statistico sull’Assegno Unico Universale</t>
  </si>
  <si>
    <t>mese di competenza: MARZO 2022</t>
  </si>
  <si>
    <t>mese di competenza: APRILE 2022</t>
  </si>
  <si>
    <t>mese di competenza: MAGGIO 2022</t>
  </si>
  <si>
    <t>giugno</t>
  </si>
  <si>
    <t>giugno 2022</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</si>
  <si>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</si>
  <si>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 xml:space="preserve"> Lettura dati 29 luglio 2022</t>
  </si>
  <si>
    <t>Importo complessivamente erogato</t>
  </si>
  <si>
    <t>Media mensile beneficiari</t>
  </si>
  <si>
    <t>I dati riportati nella presente Appendice Statistica si riferiscono alle domande di AUU presentate nel periodo gennaio-giugno 2022 e ai pagamenti relativi al periodo di competenza marzo-giugno 2022</t>
  </si>
  <si>
    <t>* Si intende l'importo erogato complessivamente per i figli indicati dal richiedente nella domanda, senza tener conto della modalità di pagamento, che eventualmente consente ai due genitori di ricevere ciascuno la metà dell'importo.  Tuttavia se il figlio per il quale si è richiesto AUU è presente in un nucleo che fa capo all'altro genitore e che percepisce RdC, l'importo dell'AUU in questa tavola risulta conteggiato solo per la parte del genitore richiedente.</t>
  </si>
  <si>
    <t>Prov.Autonoma TRENTO</t>
  </si>
  <si>
    <t>Prov.Autonoma BOLZANO</t>
  </si>
  <si>
    <t>mese di competenza: GIUGNO 2022</t>
  </si>
  <si>
    <t>Classe di isee del richiedente*</t>
  </si>
  <si>
    <t>Nota metodologica</t>
  </si>
  <si>
    <t>Indice tavole:</t>
  </si>
  <si>
    <t>Regione/  
Area geografica</t>
  </si>
  <si>
    <t xml:space="preserve">Tavola 2 – Distribuzione regionale delle domande di AUU presentate dal 1^ gennaio al 30 giugno 2022 
e relativo numero di figli per i quali è stato chiesto il beneficio </t>
  </si>
  <si>
    <t xml:space="preserve">Totale </t>
  </si>
  <si>
    <t>Regione / 
Area geografica</t>
  </si>
  <si>
    <t>Importo 
medio 
mensile per richiedente</t>
  </si>
  <si>
    <t>Numero medio mensilità per richiedente</t>
  </si>
  <si>
    <t xml:space="preserve">
Regione </t>
  </si>
  <si>
    <t>Importo 
medio 
mensile 
per figlio</t>
  </si>
  <si>
    <r>
      <t xml:space="preserve">Anno 2022
</t>
    </r>
    <r>
      <rPr>
        <b/>
        <sz val="9"/>
        <color theme="1"/>
        <rFont val="Verdana"/>
        <family val="2"/>
      </rPr>
      <t>(periodo di competenza Marzo-Giugno)</t>
    </r>
  </si>
  <si>
    <t xml:space="preserve">Tavola 1 – Domande di AUU del 2022 per mese e canale di presentazione </t>
  </si>
  <si>
    <t>importo medio mensile per richiedente*</t>
  </si>
  <si>
    <t xml:space="preserve">Numero richiedenti </t>
  </si>
  <si>
    <t>Assenza di figli disabili nel nucleo</t>
  </si>
  <si>
    <t>Presenza di figli disabili nel nucleo</t>
  </si>
  <si>
    <t>Mese di 
competenza</t>
  </si>
  <si>
    <t xml:space="preserve">Numero 
figli con almeno un pagamento
</t>
  </si>
  <si>
    <t xml:space="preserve">Numero 
richiedenti con 
almeno un pagamento
</t>
  </si>
  <si>
    <t>Numero medio mensilità 
per figlio</t>
  </si>
  <si>
    <t>Importo medio 
mensile per figlio</t>
  </si>
  <si>
    <t xml:space="preserve">Tavola 4 – Richiedenti pagati e importi medi mensili di competenza per numero di figli </t>
  </si>
  <si>
    <t>Tavola 5 – Richiedenti pagati e relativi importi medi mensili di competenza in caso di assenza/presenza di figli disabili nel nucleo</t>
  </si>
  <si>
    <t xml:space="preserve">Tavola 6 – Figli pagati e relativi importi medi mensili di competenza per regione di residenza </t>
  </si>
  <si>
    <t xml:space="preserve">* Da questa statistica risultano esclusi i richiedenti con figli non facenti capo tutti alla stessa coppia di genitori: per questa tipologia di richiedenti infatti non è  possibile desumere la classe di ISEE poiché essa non risulta uguale per tutti i figli richiesti. </t>
  </si>
  <si>
    <t>Tavola 7 – Figli pagati e relativi importi medi mensili di competenza per classe di ISEE dei figli</t>
  </si>
  <si>
    <t>Tavola 8 – Figli disabili pagati e relativi importi medi mensili di competenza per classe di ISEE dei figli</t>
  </si>
  <si>
    <t>Tavola 9 – Figli pagati e importi medi mensili di competenza per classe di età e classe di ISEE dei figli</t>
  </si>
  <si>
    <t>Tavola 10 – Richiedenti, figli medi pagati e relativi importi medi mensili di competenza per classe di ISEE del richiedente (laddove disponibile)</t>
  </si>
  <si>
    <t>Tavola 3 - Richiedenti, figli e relativi importi erogati per mese di competenza</t>
  </si>
  <si>
    <t xml:space="preserve"> </t>
  </si>
  <si>
    <r>
      <t xml:space="preserve">Tavola 11 – Richiedenti e figli percettori di </t>
    </r>
    <r>
      <rPr>
        <i/>
        <u/>
        <sz val="11"/>
        <color theme="1"/>
        <rFont val="Verdana"/>
        <family val="2"/>
      </rPr>
      <t>almeno una mensilità di AUU</t>
    </r>
    <r>
      <rPr>
        <i/>
        <sz val="11"/>
        <color theme="1"/>
        <rFont val="Verdana"/>
        <family val="2"/>
      </rPr>
      <t xml:space="preserve"> nell'anno di riferimento per regione </t>
    </r>
  </si>
  <si>
    <t>APPENDICE STATISTICA LUGLIO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</si>
</sst>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0.0"/>
    <numFmt numFmtId="166" formatCode="0.0%"/>
    <numFmt numFmtId="167" formatCode="0.0000"/>
    <numFmt numFmtId="168" formatCode="_-* #,##0.0_-;\-* #,##0.0_-;_-* &quot;-&quot;??_-;_-@_-"/>
    <numFmt numFmtId="169" formatCode="_-* #,##0.0\ _€_-;\-* #,##0.0\ _€_-;_-* &quot;-&quot;?\ _€_-;_-@_-"/>
    <numFmt numFmtId="170" formatCode="#,##0.00_ ;\-#,##0.00\ "/>
    <numFmt numFmtId="171" formatCode="_-* #,##0.0000_-;\-* #,##0.0000_-;_-* &quot;-&quot;??_-;_-@_-"/>
  </numFmts>
  <fonts count="43" x14ac:knownFonts="1">
    <font>
      <sz val="11"/>
      <color theme="1"/>
      <name val="Calibri"/>
      <family val="2"/>
      <scheme val="minor"/>
    </font>
    <font>
      <sz val="11"/>
      <color theme="1"/>
      <name val="Calibri"/>
      <family val="2"/>
      <scheme val="minor"/>
    </font>
    <font>
      <b/>
      <sz val="10"/>
      <name val="Verdana"/>
      <family val="2"/>
    </font>
    <font>
      <sz val="8"/>
      <color theme="1"/>
      <name val="Verdana"/>
      <family val="2"/>
    </font>
    <font>
      <sz val="10"/>
      <name val="Verdana"/>
      <family val="2"/>
    </font>
    <font>
      <b/>
      <i/>
      <sz val="10"/>
      <name val="Verdana"/>
      <family val="2"/>
    </font>
    <font>
      <sz val="10"/>
      <name val="Arial"/>
      <family val="2"/>
    </font>
    <font>
      <i/>
      <sz val="10"/>
      <name val="Verdana"/>
      <family val="2"/>
    </font>
    <font>
      <i/>
      <sz val="10"/>
      <color theme="1"/>
      <name val="Verdana"/>
      <family val="2"/>
    </font>
    <font>
      <b/>
      <sz val="8"/>
      <color theme="1"/>
      <name val="Verdana"/>
      <family val="2"/>
    </font>
    <font>
      <sz val="8"/>
      <name val="Calibri"/>
      <family val="2"/>
      <scheme val="minor"/>
    </font>
    <font>
      <sz val="12"/>
      <color rgb="FFFF0000"/>
      <name val="Verdana"/>
      <family val="2"/>
    </font>
    <font>
      <b/>
      <sz val="12"/>
      <name val="Verdana"/>
      <family val="2"/>
    </font>
    <font>
      <sz val="12"/>
      <color theme="1"/>
      <name val="Verdana"/>
      <family val="2"/>
    </font>
    <font>
      <sz val="12"/>
      <name val="Verdana"/>
      <family val="2"/>
    </font>
    <font>
      <i/>
      <sz val="12"/>
      <name val="Verdana"/>
      <family val="2"/>
    </font>
    <font>
      <i/>
      <sz val="12"/>
      <color theme="1"/>
      <name val="Verdana"/>
      <family val="2"/>
    </font>
    <font>
      <sz val="12"/>
      <color theme="1"/>
      <name val="Calibri"/>
      <family val="2"/>
      <scheme val="minor"/>
    </font>
    <font>
      <b/>
      <i/>
      <sz val="12"/>
      <color theme="1"/>
      <name val="Verdana"/>
      <family val="2"/>
    </font>
    <font>
      <b/>
      <sz val="12"/>
      <color theme="1"/>
      <name val="Verdana"/>
      <family val="2"/>
    </font>
    <font>
      <b/>
      <i/>
      <sz val="12"/>
      <name val="Verdana"/>
      <family val="2"/>
    </font>
    <font>
      <i/>
      <sz val="11"/>
      <color theme="1"/>
      <name val="Calibri"/>
      <family val="2"/>
      <scheme val="minor"/>
    </font>
    <font>
      <i/>
      <sz val="9"/>
      <name val="Verdana"/>
      <family val="2"/>
    </font>
    <font>
      <i/>
      <sz val="8"/>
      <name val="Verdana"/>
      <family val="2"/>
    </font>
    <font>
      <sz val="20"/>
      <color rgb="FF0099FF"/>
      <name val="Cambria"/>
      <family val="1"/>
    </font>
    <font>
      <sz val="10"/>
      <color theme="1"/>
      <name val="Verdana"/>
      <family val="2"/>
    </font>
    <font>
      <b/>
      <sz val="18"/>
      <color theme="1"/>
      <name val="Calibri"/>
      <family val="2"/>
      <scheme val="minor"/>
    </font>
    <font>
      <i/>
      <sz val="11"/>
      <color theme="1"/>
      <name val="Verdana"/>
      <family val="2"/>
    </font>
    <font>
      <i/>
      <sz val="11"/>
      <name val="Verdana"/>
      <family val="2"/>
    </font>
    <font>
      <i/>
      <sz val="9"/>
      <color theme="1"/>
      <name val="Verdana"/>
      <family val="2"/>
    </font>
    <font>
      <sz val="11"/>
      <color theme="1"/>
      <name val="Verdana"/>
      <family val="2"/>
    </font>
    <font>
      <sz val="11"/>
      <name val="Verdana"/>
      <family val="2"/>
    </font>
    <font>
      <b/>
      <i/>
      <sz val="11"/>
      <name val="Verdana"/>
      <family val="2"/>
    </font>
    <font>
      <b/>
      <sz val="11"/>
      <name val="Verdana"/>
      <family val="2"/>
    </font>
    <font>
      <b/>
      <sz val="11"/>
      <color theme="1"/>
      <name val="Verdana"/>
      <family val="2"/>
    </font>
    <font>
      <sz val="9"/>
      <name val="Verdana"/>
      <family val="2"/>
    </font>
    <font>
      <b/>
      <sz val="9"/>
      <name val="Verdana"/>
      <family val="2"/>
    </font>
    <font>
      <b/>
      <i/>
      <sz val="12"/>
      <color rgb="FF000000"/>
      <name val="Verdana"/>
      <family val="2"/>
    </font>
    <font>
      <b/>
      <i/>
      <sz val="10"/>
      <color theme="1"/>
      <name val="Verdana"/>
      <family val="2"/>
    </font>
    <font>
      <b/>
      <sz val="10"/>
      <color theme="1"/>
      <name val="Verdana"/>
      <family val="2"/>
    </font>
    <font>
      <b/>
      <sz val="9"/>
      <color theme="1"/>
      <name val="Verdana"/>
      <family val="2"/>
    </font>
    <font>
      <i/>
      <sz val="8"/>
      <color theme="1"/>
      <name val="Verdana"/>
      <family val="2"/>
    </font>
    <font>
      <i/>
      <u/>
      <sz val="11"/>
      <color theme="1"/>
      <name val="Verdana"/>
      <family val="2"/>
    </font>
  </fonts>
  <fills count="2">
    <fill>
      <patternFill patternType="none"/>
    </fill>
    <fill>
      <patternFill patternType="gray125"/>
    </fill>
  </fills>
  <borders count="20">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style="thin">
        <color indexed="64"/>
      </left>
      <right/>
      <top/>
      <bottom/>
      <diagonal/>
    </border>
    <border>
      <left/>
      <right style="thin">
        <color indexed="64"/>
      </right>
      <top style="double">
        <color indexed="64"/>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6" fillId="0" borderId="0"/>
  </cellStyleXfs>
  <cellXfs count="241">
    <xf numFmtId="0" fontId="0" fillId="0" borderId="0" xfId="0"/>
    <xf numFmtId="0" fontId="3" fillId="0" borderId="0" xfId="3" applyFont="1" applyAlignment="1">
      <alignment vertical="center"/>
    </xf>
    <xf numFmtId="164" fontId="4" fillId="0" borderId="0" xfId="1" applyNumberFormat="1" applyFont="1" applyFill="1" applyBorder="1" applyAlignment="1">
      <alignment horizontal="left" vertical="center" wrapText="1"/>
    </xf>
    <xf numFmtId="165" fontId="3" fillId="0" borderId="0" xfId="3" applyNumberFormat="1" applyFont="1" applyAlignment="1">
      <alignment vertical="center"/>
    </xf>
    <xf numFmtId="9" fontId="3" fillId="0" borderId="0" xfId="2" applyFont="1" applyAlignment="1">
      <alignment horizontal="right" vertical="center"/>
    </xf>
    <xf numFmtId="164" fontId="3" fillId="0" borderId="0" xfId="5" applyNumberFormat="1" applyFont="1" applyAlignment="1">
      <alignment vertical="center"/>
    </xf>
    <xf numFmtId="0" fontId="9" fillId="0" borderId="0" xfId="3" applyFont="1" applyAlignment="1">
      <alignment vertical="center"/>
    </xf>
    <xf numFmtId="164" fontId="9" fillId="0" borderId="0" xfId="1" applyNumberFormat="1" applyFont="1" applyAlignment="1">
      <alignment vertical="center"/>
    </xf>
    <xf numFmtId="2" fontId="11" fillId="0" borderId="0" xfId="3" applyNumberFormat="1" applyFont="1" applyAlignment="1">
      <alignment vertical="center"/>
    </xf>
    <xf numFmtId="167" fontId="3" fillId="0" borderId="0" xfId="3" applyNumberFormat="1" applyFont="1" applyAlignment="1">
      <alignment vertical="center"/>
    </xf>
    <xf numFmtId="0" fontId="13" fillId="0" borderId="0" xfId="3" applyFont="1"/>
    <xf numFmtId="0" fontId="17" fillId="0" borderId="0" xfId="0" applyFont="1"/>
    <xf numFmtId="164" fontId="15" fillId="0" borderId="0" xfId="1" applyNumberFormat="1" applyFont="1" applyBorder="1" applyAlignment="1">
      <alignment wrapText="1"/>
    </xf>
    <xf numFmtId="164" fontId="14" fillId="0" borderId="0" xfId="1" applyNumberFormat="1" applyFont="1" applyBorder="1" applyAlignment="1">
      <alignment vertical="center" wrapText="1"/>
    </xf>
    <xf numFmtId="167" fontId="9" fillId="0" borderId="0" xfId="3" applyNumberFormat="1" applyFont="1" applyAlignment="1">
      <alignment vertical="center"/>
    </xf>
    <xf numFmtId="0" fontId="7" fillId="0" borderId="0" xfId="4" applyFont="1" applyAlignment="1">
      <alignment vertical="center" wrapText="1"/>
    </xf>
    <xf numFmtId="164" fontId="8" fillId="0" borderId="0" xfId="1" applyNumberFormat="1" applyFont="1" applyBorder="1" applyAlignment="1">
      <alignment horizontal="left" vertical="center"/>
    </xf>
    <xf numFmtId="0" fontId="7" fillId="0" borderId="1" xfId="4" applyFont="1" applyBorder="1" applyAlignment="1">
      <alignment vertical="center" wrapText="1"/>
    </xf>
    <xf numFmtId="164" fontId="8" fillId="0" borderId="1" xfId="1" applyNumberFormat="1" applyFont="1" applyBorder="1" applyAlignment="1">
      <alignment horizontal="left" vertical="center"/>
    </xf>
    <xf numFmtId="164" fontId="2" fillId="0" borderId="6" xfId="1" applyNumberFormat="1" applyFont="1" applyFill="1" applyBorder="1" applyAlignment="1">
      <alignment horizontal="left" vertical="center" wrapText="1"/>
    </xf>
    <xf numFmtId="0" fontId="12" fillId="0" borderId="1" xfId="3" applyFont="1" applyBorder="1" applyAlignment="1">
      <alignment vertical="center" wrapText="1"/>
    </xf>
    <xf numFmtId="164" fontId="12" fillId="0" borderId="0" xfId="1" applyNumberFormat="1" applyFont="1" applyBorder="1" applyAlignment="1">
      <alignment vertical="center" wrapText="1"/>
    </xf>
    <xf numFmtId="164" fontId="14" fillId="0" borderId="3" xfId="1" applyNumberFormat="1" applyFont="1" applyBorder="1" applyAlignment="1">
      <alignment vertical="center" wrapText="1"/>
    </xf>
    <xf numFmtId="164" fontId="12" fillId="0" borderId="3" xfId="1" applyNumberFormat="1" applyFont="1" applyBorder="1" applyAlignment="1">
      <alignment vertical="center" wrapText="1"/>
    </xf>
    <xf numFmtId="166" fontId="15" fillId="0" borderId="0" xfId="2" applyNumberFormat="1" applyFont="1" applyBorder="1" applyAlignment="1">
      <alignment horizontal="center" vertical="center" wrapText="1"/>
    </xf>
    <xf numFmtId="166" fontId="15" fillId="0" borderId="8" xfId="2" applyNumberFormat="1" applyFont="1" applyBorder="1" applyAlignment="1">
      <alignment horizontal="center" vertical="center" wrapText="1"/>
    </xf>
    <xf numFmtId="0" fontId="15" fillId="0" borderId="3" xfId="4" applyFont="1" applyBorder="1" applyAlignment="1">
      <alignment vertical="center" wrapText="1"/>
    </xf>
    <xf numFmtId="0" fontId="12" fillId="0" borderId="10" xfId="4" applyFont="1" applyBorder="1" applyAlignment="1">
      <alignment vertical="center" wrapText="1"/>
    </xf>
    <xf numFmtId="164" fontId="12" fillId="0" borderId="10" xfId="1" applyNumberFormat="1" applyFont="1" applyBorder="1" applyAlignment="1">
      <alignment vertical="center" wrapText="1"/>
    </xf>
    <xf numFmtId="166" fontId="15" fillId="0" borderId="0" xfId="2" applyNumberFormat="1" applyFont="1" applyBorder="1" applyAlignment="1">
      <alignment horizontal="center" wrapText="1"/>
    </xf>
    <xf numFmtId="164" fontId="3" fillId="0" borderId="0" xfId="3" applyNumberFormat="1" applyFont="1" applyAlignment="1">
      <alignment vertical="center"/>
    </xf>
    <xf numFmtId="164" fontId="2" fillId="0" borderId="0" xfId="1" applyNumberFormat="1" applyFont="1" applyFill="1" applyBorder="1" applyAlignment="1">
      <alignment horizontal="left" vertical="center" wrapText="1"/>
    </xf>
    <xf numFmtId="164" fontId="4" fillId="0" borderId="8" xfId="1" applyNumberFormat="1" applyFont="1" applyFill="1" applyBorder="1" applyAlignment="1">
      <alignment horizontal="left" vertical="center" wrapText="1"/>
    </xf>
    <xf numFmtId="9" fontId="13" fillId="0" borderId="0" xfId="2" applyFont="1" applyBorder="1"/>
    <xf numFmtId="9" fontId="13" fillId="0" borderId="0" xfId="2" applyFont="1" applyBorder="1" applyAlignment="1">
      <alignment horizontal="center"/>
    </xf>
    <xf numFmtId="168" fontId="9" fillId="0" borderId="0" xfId="1" applyNumberFormat="1" applyFont="1" applyAlignment="1">
      <alignment vertical="center"/>
    </xf>
    <xf numFmtId="0" fontId="14" fillId="0" borderId="1" xfId="4" applyFont="1" applyBorder="1" applyAlignment="1">
      <alignment horizontal="right" vertical="center" wrapText="1"/>
    </xf>
    <xf numFmtId="0" fontId="12" fillId="0" borderId="1" xfId="4" applyFont="1" applyBorder="1" applyAlignment="1">
      <alignment horizontal="right" vertical="center" wrapText="1"/>
    </xf>
    <xf numFmtId="9" fontId="19" fillId="0" borderId="0" xfId="2" applyFont="1" applyBorder="1" applyAlignment="1">
      <alignment horizontal="center"/>
    </xf>
    <xf numFmtId="164" fontId="4" fillId="0" borderId="1" xfId="1" applyNumberFormat="1" applyFont="1" applyFill="1" applyBorder="1" applyAlignment="1">
      <alignment horizontal="right" vertical="center" wrapText="1"/>
    </xf>
    <xf numFmtId="164" fontId="4" fillId="0" borderId="13" xfId="1" applyNumberFormat="1" applyFont="1" applyFill="1" applyBorder="1" applyAlignment="1">
      <alignment horizontal="right" vertical="center" wrapText="1"/>
    </xf>
    <xf numFmtId="9" fontId="3" fillId="0" borderId="0" xfId="2" applyFont="1" applyAlignment="1">
      <alignment vertical="center"/>
    </xf>
    <xf numFmtId="0" fontId="4" fillId="0" borderId="1" xfId="3" applyFont="1" applyBorder="1" applyAlignment="1">
      <alignment horizontal="right" vertical="center" wrapText="1"/>
    </xf>
    <xf numFmtId="164" fontId="22" fillId="0" borderId="0" xfId="1" applyNumberFormat="1" applyFont="1" applyFill="1" applyBorder="1" applyAlignment="1">
      <alignment horizontal="left" vertical="center" wrapText="1"/>
    </xf>
    <xf numFmtId="164" fontId="23" fillId="0" borderId="0" xfId="1" applyNumberFormat="1" applyFont="1" applyFill="1" applyBorder="1" applyAlignment="1">
      <alignment horizontal="right" vertical="center" wrapText="1"/>
    </xf>
    <xf numFmtId="164" fontId="22" fillId="0" borderId="0" xfId="1" applyNumberFormat="1" applyFont="1" applyFill="1" applyBorder="1" applyAlignment="1">
      <alignment horizontal="right" vertical="center" wrapText="1"/>
    </xf>
    <xf numFmtId="0" fontId="0" fillId="0" borderId="1" xfId="0" applyBorder="1"/>
    <xf numFmtId="0" fontId="2" fillId="0" borderId="1" xfId="3" applyFont="1" applyBorder="1" applyAlignment="1">
      <alignment vertical="center" wrapText="1"/>
    </xf>
    <xf numFmtId="0" fontId="2" fillId="0" borderId="1" xfId="3" applyFont="1" applyBorder="1" applyAlignment="1">
      <alignment vertical="top" wrapText="1"/>
    </xf>
    <xf numFmtId="0" fontId="8" fillId="0" borderId="0" xfId="0" applyFont="1" applyBorder="1" applyAlignment="1">
      <alignment horizontal="left" vertical="center" wrapText="1"/>
    </xf>
    <xf numFmtId="0" fontId="16" fillId="0" borderId="0" xfId="0" applyFont="1" applyAlignment="1">
      <alignment horizontal="left" vertical="center"/>
    </xf>
    <xf numFmtId="0" fontId="16" fillId="0" borderId="1" xfId="0" applyFont="1" applyBorder="1" applyAlignment="1">
      <alignment horizontal="left" vertical="center"/>
    </xf>
    <xf numFmtId="0" fontId="27" fillId="0" borderId="0" xfId="0" applyFont="1" applyBorder="1" applyAlignment="1">
      <alignment horizontal="left" vertical="center"/>
    </xf>
    <xf numFmtId="0" fontId="0" fillId="0" borderId="15" xfId="0" applyBorder="1"/>
    <xf numFmtId="0" fontId="0" fillId="0" borderId="16" xfId="0" applyBorder="1"/>
    <xf numFmtId="0" fontId="0" fillId="0" borderId="17" xfId="0" applyBorder="1"/>
    <xf numFmtId="0" fontId="0" fillId="0" borderId="4" xfId="0" applyBorder="1"/>
    <xf numFmtId="0" fontId="0" fillId="0" borderId="0" xfId="0" applyBorder="1"/>
    <xf numFmtId="0" fontId="0" fillId="0" borderId="8" xfId="0" applyBorder="1"/>
    <xf numFmtId="0" fontId="13" fillId="0" borderId="0" xfId="0" applyFont="1" applyBorder="1" applyAlignment="1">
      <alignment horizontal="left" vertical="center"/>
    </xf>
    <xf numFmtId="0" fontId="0" fillId="0" borderId="18" xfId="0" applyBorder="1"/>
    <xf numFmtId="0" fontId="0" fillId="0" borderId="3" xfId="0" applyBorder="1"/>
    <xf numFmtId="0" fontId="0" fillId="0" borderId="7" xfId="0" applyBorder="1"/>
    <xf numFmtId="0" fontId="27" fillId="0" borderId="1" xfId="0" applyFont="1" applyBorder="1" applyAlignment="1">
      <alignment horizontal="left" vertical="center"/>
    </xf>
    <xf numFmtId="0" fontId="4" fillId="0" borderId="1" xfId="3" applyFont="1" applyBorder="1" applyAlignment="1">
      <alignment horizontal="left" vertical="center" wrapText="1"/>
    </xf>
    <xf numFmtId="0" fontId="18" fillId="0" borderId="0" xfId="3" applyFont="1"/>
    <xf numFmtId="0" fontId="3" fillId="0" borderId="1" xfId="3" applyFont="1" applyBorder="1" applyAlignment="1">
      <alignment vertical="center"/>
    </xf>
    <xf numFmtId="0" fontId="28" fillId="0" borderId="0" xfId="3" applyFont="1" applyAlignment="1">
      <alignment horizontal="left" vertical="center" wrapText="1"/>
    </xf>
    <xf numFmtId="168" fontId="4" fillId="0" borderId="0" xfId="1" applyNumberFormat="1" applyFont="1" applyFill="1" applyBorder="1" applyAlignment="1">
      <alignment horizontal="left" vertical="center" wrapText="1"/>
    </xf>
    <xf numFmtId="0" fontId="12" fillId="0" borderId="0" xfId="3" applyFont="1" applyAlignment="1">
      <alignment vertical="center"/>
    </xf>
    <xf numFmtId="0" fontId="12" fillId="0" borderId="0" xfId="3" applyFont="1" applyAlignment="1">
      <alignment horizontal="left" vertical="center" wrapText="1"/>
    </xf>
    <xf numFmtId="0" fontId="14" fillId="0" borderId="0" xfId="4" applyFont="1" applyAlignment="1">
      <alignment vertical="center" wrapText="1"/>
    </xf>
    <xf numFmtId="166" fontId="15" fillId="0" borderId="3" xfId="2" applyNumberFormat="1" applyFont="1" applyBorder="1" applyAlignment="1">
      <alignment horizontal="center" vertical="center" wrapText="1"/>
    </xf>
    <xf numFmtId="9" fontId="20" fillId="0" borderId="9" xfId="2" applyFont="1" applyBorder="1" applyAlignment="1">
      <alignment horizontal="center" vertical="center" wrapText="1"/>
    </xf>
    <xf numFmtId="9" fontId="20" fillId="0" borderId="10" xfId="2" applyFont="1" applyBorder="1" applyAlignment="1">
      <alignment horizontal="center" vertical="center" wrapText="1"/>
    </xf>
    <xf numFmtId="0" fontId="15" fillId="0" borderId="0" xfId="4" applyFont="1" applyAlignment="1">
      <alignment wrapText="1"/>
    </xf>
    <xf numFmtId="171" fontId="3" fillId="0" borderId="0" xfId="3" applyNumberFormat="1" applyFont="1" applyAlignment="1">
      <alignment vertical="center"/>
    </xf>
    <xf numFmtId="17" fontId="8" fillId="0" borderId="0" xfId="3" applyNumberFormat="1" applyFont="1"/>
    <xf numFmtId="0" fontId="14" fillId="0" borderId="11" xfId="3" applyFont="1" applyBorder="1" applyAlignment="1">
      <alignment vertical="center" wrapText="1"/>
    </xf>
    <xf numFmtId="0" fontId="14" fillId="0" borderId="11" xfId="3" applyFont="1" applyBorder="1" applyAlignment="1">
      <alignment horizontal="right" vertical="center" wrapText="1"/>
    </xf>
    <xf numFmtId="0" fontId="15" fillId="0" borderId="11" xfId="3" applyFont="1" applyBorder="1" applyAlignment="1">
      <alignment horizontal="right" vertical="center" wrapText="1"/>
    </xf>
    <xf numFmtId="0" fontId="13" fillId="0" borderId="0" xfId="3" applyFont="1" applyAlignment="1">
      <alignment vertical="center"/>
    </xf>
    <xf numFmtId="164" fontId="14" fillId="0" borderId="0" xfId="1" applyNumberFormat="1" applyFont="1" applyFill="1" applyBorder="1" applyAlignment="1">
      <alignment horizontal="left" vertical="center" wrapText="1"/>
    </xf>
    <xf numFmtId="168" fontId="15" fillId="0" borderId="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8" fontId="15" fillId="0" borderId="1" xfId="1" applyNumberFormat="1" applyFont="1" applyFill="1" applyBorder="1" applyAlignment="1">
      <alignment horizontal="left" vertical="center" wrapText="1"/>
    </xf>
    <xf numFmtId="169" fontId="19" fillId="0" borderId="0" xfId="3" applyNumberFormat="1" applyFont="1" applyAlignment="1">
      <alignment vertical="center"/>
    </xf>
    <xf numFmtId="0" fontId="30" fillId="0" borderId="0" xfId="3" applyFont="1" applyAlignment="1">
      <alignment vertical="center"/>
    </xf>
    <xf numFmtId="0" fontId="31" fillId="0" borderId="1" xfId="3" applyFont="1" applyBorder="1" applyAlignment="1">
      <alignment horizontal="right" vertical="center" wrapText="1"/>
    </xf>
    <xf numFmtId="164" fontId="31" fillId="0" borderId="0" xfId="1" applyNumberFormat="1" applyFont="1" applyFill="1" applyBorder="1" applyAlignment="1">
      <alignment horizontal="left" vertical="center" wrapText="1"/>
    </xf>
    <xf numFmtId="167" fontId="30" fillId="0" borderId="0" xfId="3" applyNumberFormat="1" applyFont="1" applyAlignment="1">
      <alignment vertical="center"/>
    </xf>
    <xf numFmtId="164" fontId="33" fillId="0" borderId="6" xfId="1" applyNumberFormat="1" applyFont="1" applyFill="1" applyBorder="1" applyAlignment="1">
      <alignment horizontal="left" vertical="center" wrapText="1"/>
    </xf>
    <xf numFmtId="164" fontId="7" fillId="0" borderId="0" xfId="1" applyNumberFormat="1" applyFont="1" applyFill="1" applyBorder="1" applyAlignment="1">
      <alignment horizontal="left" vertical="center" wrapText="1"/>
    </xf>
    <xf numFmtId="0" fontId="27" fillId="0" borderId="14" xfId="0" applyFont="1" applyBorder="1" applyAlignment="1">
      <alignment horizontal="right" vertical="center" wrapText="1"/>
    </xf>
    <xf numFmtId="0" fontId="27" fillId="0" borderId="1" xfId="0" applyFont="1" applyBorder="1" applyAlignment="1">
      <alignment horizontal="right" vertical="center" wrapText="1"/>
    </xf>
    <xf numFmtId="0" fontId="13" fillId="0" borderId="0" xfId="0" applyFont="1"/>
    <xf numFmtId="17" fontId="8" fillId="0" borderId="0" xfId="0" applyNumberFormat="1" applyFont="1"/>
    <xf numFmtId="168" fontId="2" fillId="0" borderId="1" xfId="3" applyNumberFormat="1" applyFont="1" applyBorder="1" applyAlignment="1">
      <alignment vertical="center" wrapText="1"/>
    </xf>
    <xf numFmtId="168" fontId="4" fillId="0" borderId="1" xfId="3" applyNumberFormat="1" applyFont="1" applyBorder="1" applyAlignment="1">
      <alignment horizontal="right" vertical="center" wrapText="1"/>
    </xf>
    <xf numFmtId="168" fontId="8" fillId="0" borderId="0" xfId="1" applyNumberFormat="1" applyFont="1" applyBorder="1" applyAlignment="1">
      <alignment horizontal="left" vertical="center"/>
    </xf>
    <xf numFmtId="168" fontId="3" fillId="0" borderId="0" xfId="3" applyNumberFormat="1" applyFont="1" applyAlignment="1">
      <alignment vertical="center"/>
    </xf>
    <xf numFmtId="168" fontId="9" fillId="0" borderId="0" xfId="3" applyNumberFormat="1" applyFont="1" applyAlignment="1">
      <alignment vertical="center"/>
    </xf>
    <xf numFmtId="168" fontId="3" fillId="0" borderId="0" xfId="2" applyNumberFormat="1" applyFont="1" applyAlignment="1">
      <alignment horizontal="right" vertical="center"/>
    </xf>
    <xf numFmtId="168" fontId="3" fillId="0" borderId="1" xfId="3" applyNumberFormat="1" applyFont="1" applyBorder="1" applyAlignment="1">
      <alignment vertical="center"/>
    </xf>
    <xf numFmtId="17" fontId="8" fillId="0" borderId="0" xfId="3" applyNumberFormat="1" applyFont="1" applyAlignment="1"/>
    <xf numFmtId="164" fontId="35" fillId="0" borderId="0" xfId="1" applyNumberFormat="1" applyFont="1" applyFill="1" applyBorder="1" applyAlignment="1">
      <alignment horizontal="left" vertical="center" wrapText="1"/>
    </xf>
    <xf numFmtId="164" fontId="4" fillId="0" borderId="3" xfId="1" applyNumberFormat="1" applyFont="1" applyFill="1" applyBorder="1" applyAlignment="1">
      <alignment horizontal="left" vertical="center" wrapText="1"/>
    </xf>
    <xf numFmtId="17" fontId="8" fillId="0" borderId="0" xfId="3" applyNumberFormat="1" applyFont="1" applyAlignment="1">
      <alignment vertical="center"/>
    </xf>
    <xf numFmtId="164" fontId="22" fillId="0" borderId="8" xfId="1" applyNumberFormat="1" applyFont="1" applyFill="1" applyBorder="1" applyAlignment="1">
      <alignment horizontal="left" vertical="center" wrapText="1"/>
    </xf>
    <xf numFmtId="164" fontId="35" fillId="0" borderId="8" xfId="1" applyNumberFormat="1" applyFont="1" applyFill="1" applyBorder="1" applyAlignment="1">
      <alignment horizontal="left" vertical="center" wrapText="1"/>
    </xf>
    <xf numFmtId="164" fontId="36" fillId="0" borderId="0" xfId="1" applyNumberFormat="1" applyFont="1" applyFill="1" applyBorder="1" applyAlignment="1">
      <alignment horizontal="left" vertical="center" wrapText="1"/>
    </xf>
    <xf numFmtId="164" fontId="36" fillId="0" borderId="8" xfId="1" applyNumberFormat="1" applyFont="1" applyFill="1" applyBorder="1" applyAlignment="1">
      <alignment horizontal="left" vertical="center" wrapText="1"/>
    </xf>
    <xf numFmtId="0" fontId="30" fillId="0" borderId="0" xfId="3" applyFont="1"/>
    <xf numFmtId="0" fontId="8" fillId="0" borderId="0" xfId="3" applyFont="1" applyAlignment="1">
      <alignment horizontal="right"/>
    </xf>
    <xf numFmtId="0" fontId="34" fillId="0" borderId="0" xfId="3" applyFont="1"/>
    <xf numFmtId="0" fontId="30" fillId="0" borderId="0" xfId="3" applyFont="1" applyBorder="1"/>
    <xf numFmtId="0" fontId="2" fillId="0" borderId="0" xfId="3" applyFont="1" applyBorder="1" applyAlignment="1">
      <alignment horizontal="left" vertical="center" wrapText="1"/>
    </xf>
    <xf numFmtId="43" fontId="3" fillId="0" borderId="0" xfId="1" applyFont="1" applyAlignment="1">
      <alignment vertical="center"/>
    </xf>
    <xf numFmtId="43" fontId="2" fillId="0" borderId="6" xfId="1" applyNumberFormat="1" applyFont="1" applyFill="1" applyBorder="1" applyAlignment="1">
      <alignment horizontal="left" vertical="center" wrapText="1"/>
    </xf>
    <xf numFmtId="43" fontId="25" fillId="0" borderId="0" xfId="1" applyFont="1" applyAlignment="1">
      <alignment vertical="center"/>
    </xf>
    <xf numFmtId="43" fontId="4" fillId="0" borderId="0" xfId="1" applyNumberFormat="1" applyFont="1" applyFill="1" applyBorder="1" applyAlignment="1">
      <alignment horizontal="left" vertical="center" wrapText="1"/>
    </xf>
    <xf numFmtId="43" fontId="8" fillId="0" borderId="0" xfId="1" applyFont="1" applyAlignment="1">
      <alignment vertical="center"/>
    </xf>
    <xf numFmtId="0" fontId="37" fillId="0" borderId="0" xfId="0" applyFont="1"/>
    <xf numFmtId="164" fontId="20" fillId="0" borderId="3" xfId="1" applyNumberFormat="1" applyFont="1" applyFill="1" applyBorder="1" applyAlignment="1">
      <alignment horizontal="left" vertical="center" wrapText="1"/>
    </xf>
    <xf numFmtId="168" fontId="20" fillId="0" borderId="3" xfId="1" applyNumberFormat="1" applyFont="1" applyFill="1" applyBorder="1" applyAlignment="1">
      <alignment horizontal="left" vertical="center" wrapText="1"/>
    </xf>
    <xf numFmtId="164" fontId="20" fillId="0" borderId="3" xfId="1" applyNumberFormat="1" applyFont="1" applyFill="1" applyBorder="1" applyAlignment="1">
      <alignment vertical="center" wrapText="1"/>
    </xf>
    <xf numFmtId="164" fontId="7" fillId="0" borderId="0" xfId="1" applyNumberFormat="1" applyFont="1" applyFill="1" applyBorder="1" applyAlignment="1">
      <alignment horizontal="right" vertical="center" wrapText="1"/>
    </xf>
    <xf numFmtId="17" fontId="15" fillId="0" borderId="3" xfId="4" quotePrefix="1" applyNumberFormat="1" applyFont="1" applyBorder="1" applyAlignment="1">
      <alignment vertical="center"/>
    </xf>
    <xf numFmtId="17" fontId="15" fillId="0" borderId="10" xfId="4" quotePrefix="1" applyNumberFormat="1" applyFont="1" applyBorder="1" applyAlignment="1">
      <alignment vertical="center"/>
    </xf>
    <xf numFmtId="164" fontId="2" fillId="0" borderId="3" xfId="1" applyNumberFormat="1" applyFont="1" applyFill="1" applyBorder="1" applyAlignment="1">
      <alignment horizontal="left" vertical="center" wrapText="1"/>
    </xf>
    <xf numFmtId="164" fontId="36" fillId="0" borderId="3" xfId="1" applyNumberFormat="1" applyFont="1" applyFill="1" applyBorder="1" applyAlignment="1">
      <alignment horizontal="left" vertical="center" wrapText="1"/>
    </xf>
    <xf numFmtId="164" fontId="36" fillId="0" borderId="7" xfId="1" applyNumberFormat="1" applyFont="1" applyFill="1" applyBorder="1" applyAlignment="1">
      <alignment horizontal="left" vertical="center" wrapText="1"/>
    </xf>
    <xf numFmtId="0" fontId="16" fillId="0" borderId="1" xfId="0" applyFont="1" applyBorder="1" applyAlignment="1">
      <alignment horizontal="left" vertical="center"/>
    </xf>
    <xf numFmtId="164" fontId="7" fillId="0" borderId="0" xfId="1" applyNumberFormat="1" applyFont="1" applyFill="1" applyBorder="1" applyAlignment="1">
      <alignment horizontal="left" vertical="center" wrapText="1"/>
    </xf>
    <xf numFmtId="168" fontId="4" fillId="0" borderId="3" xfId="1" applyNumberFormat="1" applyFont="1" applyFill="1" applyBorder="1" applyAlignment="1">
      <alignment horizontal="left" vertical="center" wrapText="1"/>
    </xf>
    <xf numFmtId="168" fontId="2" fillId="0" borderId="6" xfId="1" applyNumberFormat="1" applyFont="1" applyFill="1" applyBorder="1" applyAlignment="1">
      <alignment horizontal="left" vertical="center" wrapText="1"/>
    </xf>
    <xf numFmtId="0" fontId="4" fillId="0" borderId="1" xfId="3" applyFont="1" applyBorder="1" applyAlignment="1">
      <alignment horizontal="right" wrapText="1"/>
    </xf>
    <xf numFmtId="0" fontId="13" fillId="0" borderId="0" xfId="0" applyFont="1" applyBorder="1" applyAlignment="1">
      <alignment vertical="center"/>
    </xf>
    <xf numFmtId="17" fontId="15" fillId="0" borderId="0" xfId="4" quotePrefix="1" applyNumberFormat="1" applyFont="1" applyAlignment="1">
      <alignment horizontal="left" vertical="center"/>
    </xf>
    <xf numFmtId="170" fontId="20" fillId="0" borderId="1" xfId="1" applyNumberFormat="1" applyFont="1" applyFill="1" applyBorder="1" applyAlignment="1">
      <alignment horizontal="right" vertical="center" wrapText="1"/>
    </xf>
    <xf numFmtId="0" fontId="17" fillId="0" borderId="0" xfId="0" applyFont="1" applyAlignment="1"/>
    <xf numFmtId="0" fontId="0" fillId="0" borderId="0" xfId="0" applyAlignment="1"/>
    <xf numFmtId="170" fontId="13" fillId="0" borderId="0" xfId="0" applyNumberFormat="1" applyFont="1" applyBorder="1" applyAlignment="1">
      <alignment horizontal="right" vertical="center"/>
    </xf>
    <xf numFmtId="43" fontId="16" fillId="0" borderId="8" xfId="1" applyNumberFormat="1" applyFont="1" applyBorder="1" applyAlignment="1">
      <alignment horizontal="right" vertical="center"/>
    </xf>
    <xf numFmtId="0" fontId="0" fillId="0" borderId="0" xfId="0" applyAlignment="1">
      <alignment vertical="center"/>
    </xf>
    <xf numFmtId="0" fontId="27" fillId="0" borderId="13" xfId="0" applyFont="1" applyBorder="1" applyAlignment="1">
      <alignment horizontal="right" vertical="center" wrapText="1"/>
    </xf>
    <xf numFmtId="0" fontId="13" fillId="0" borderId="1" xfId="0" applyFont="1" applyBorder="1" applyAlignment="1">
      <alignment vertical="center" wrapText="1"/>
    </xf>
    <xf numFmtId="0" fontId="0" fillId="0" borderId="0" xfId="0" applyBorder="1" applyAlignment="1">
      <alignment vertical="center"/>
    </xf>
    <xf numFmtId="164" fontId="12" fillId="0" borderId="0" xfId="1" applyNumberFormat="1" applyFont="1" applyFill="1" applyBorder="1" applyAlignment="1">
      <alignment horizontal="left" vertical="center" wrapText="1"/>
    </xf>
    <xf numFmtId="164" fontId="12" fillId="0" borderId="1" xfId="1" quotePrefix="1" applyNumberFormat="1" applyFont="1" applyFill="1" applyBorder="1" applyAlignment="1">
      <alignment horizontal="left" vertical="center" wrapText="1"/>
    </xf>
    <xf numFmtId="164" fontId="13" fillId="0" borderId="0" xfId="0" applyNumberFormat="1" applyFont="1" applyAlignment="1">
      <alignment horizontal="right" vertical="center"/>
    </xf>
    <xf numFmtId="164" fontId="13" fillId="0" borderId="4" xfId="0" applyNumberFormat="1" applyFont="1" applyBorder="1" applyAlignment="1">
      <alignment horizontal="right" vertical="center"/>
    </xf>
    <xf numFmtId="164" fontId="13" fillId="0" borderId="0" xfId="0" applyNumberFormat="1" applyFont="1" applyBorder="1" applyAlignment="1">
      <alignment horizontal="right" vertical="center"/>
    </xf>
    <xf numFmtId="164" fontId="13" fillId="0" borderId="1" xfId="0" applyNumberFormat="1" applyFont="1" applyBorder="1" applyAlignment="1">
      <alignment horizontal="right" vertical="center"/>
    </xf>
    <xf numFmtId="170" fontId="13" fillId="0" borderId="1" xfId="0" applyNumberFormat="1" applyFont="1" applyBorder="1" applyAlignment="1">
      <alignment horizontal="right" vertical="center"/>
    </xf>
    <xf numFmtId="164" fontId="13" fillId="0" borderId="14" xfId="0" applyNumberFormat="1" applyFont="1" applyBorder="1" applyAlignment="1">
      <alignment horizontal="right" vertical="center"/>
    </xf>
    <xf numFmtId="43" fontId="16" fillId="0" borderId="13" xfId="1" applyNumberFormat="1" applyFont="1" applyBorder="1" applyAlignment="1">
      <alignment horizontal="right" vertical="center"/>
    </xf>
    <xf numFmtId="164" fontId="20" fillId="0" borderId="0" xfId="1" applyNumberFormat="1" applyFont="1" applyFill="1" applyBorder="1" applyAlignment="1">
      <alignment horizontal="right" vertical="center" wrapText="1"/>
    </xf>
    <xf numFmtId="164" fontId="19" fillId="0" borderId="0" xfId="0" applyNumberFormat="1" applyFont="1" applyAlignment="1">
      <alignment horizontal="right"/>
    </xf>
    <xf numFmtId="170" fontId="19" fillId="0" borderId="0" xfId="0" applyNumberFormat="1" applyFont="1" applyBorder="1" applyAlignment="1">
      <alignment horizontal="right"/>
    </xf>
    <xf numFmtId="164" fontId="20" fillId="0" borderId="1" xfId="1" applyNumberFormat="1" applyFont="1" applyFill="1" applyBorder="1" applyAlignment="1">
      <alignment horizontal="right" vertical="center" wrapText="1"/>
    </xf>
    <xf numFmtId="43" fontId="41" fillId="0" borderId="0" xfId="1" applyFont="1" applyAlignment="1">
      <alignment vertical="center"/>
    </xf>
    <xf numFmtId="0" fontId="41" fillId="0" borderId="0" xfId="3" applyFont="1" applyAlignment="1">
      <alignment vertical="center"/>
    </xf>
    <xf numFmtId="164" fontId="38" fillId="0" borderId="0" xfId="1" applyNumberFormat="1" applyFont="1" applyAlignment="1">
      <alignment vertical="center"/>
    </xf>
    <xf numFmtId="0" fontId="12" fillId="0" borderId="2" xfId="3" applyFont="1" applyBorder="1" applyAlignment="1">
      <alignment vertical="center" wrapText="1"/>
    </xf>
    <xf numFmtId="0" fontId="14" fillId="0" borderId="0" xfId="4" applyFont="1" applyBorder="1" applyAlignment="1">
      <alignment horizontal="center" vertical="center" wrapText="1"/>
    </xf>
    <xf numFmtId="0" fontId="14" fillId="0" borderId="3" xfId="4" applyFont="1" applyBorder="1" applyAlignment="1">
      <alignment horizontal="center" vertical="center" wrapText="1"/>
    </xf>
    <xf numFmtId="0" fontId="12" fillId="0" borderId="10" xfId="4" applyFont="1" applyBorder="1" applyAlignment="1">
      <alignment horizontal="center" vertical="center" wrapText="1"/>
    </xf>
    <xf numFmtId="164" fontId="14" fillId="0" borderId="1" xfId="1" applyNumberFormat="1" applyFont="1" applyBorder="1" applyAlignment="1">
      <alignment horizontal="center" vertical="top" wrapText="1"/>
    </xf>
    <xf numFmtId="0" fontId="2" fillId="0" borderId="1" xfId="3" applyFont="1" applyFill="1" applyBorder="1" applyAlignment="1">
      <alignment vertical="center" wrapText="1"/>
    </xf>
    <xf numFmtId="0" fontId="3" fillId="0" borderId="0" xfId="3" applyFont="1" applyFill="1" applyAlignment="1">
      <alignment vertical="center"/>
    </xf>
    <xf numFmtId="0" fontId="9" fillId="0" borderId="0" xfId="3" applyFont="1" applyFill="1" applyAlignment="1">
      <alignment vertical="center"/>
    </xf>
    <xf numFmtId="9" fontId="3" fillId="0" borderId="0" xfId="2" applyFont="1" applyFill="1" applyAlignment="1">
      <alignment horizontal="right" vertical="center"/>
    </xf>
    <xf numFmtId="0" fontId="3" fillId="0" borderId="19" xfId="3" applyFont="1" applyFill="1" applyBorder="1" applyAlignment="1">
      <alignment horizontal="right" vertical="center"/>
    </xf>
    <xf numFmtId="164" fontId="4" fillId="0" borderId="7" xfId="1" applyNumberFormat="1" applyFont="1" applyFill="1" applyBorder="1" applyAlignment="1">
      <alignment horizontal="left" vertical="center" wrapText="1"/>
    </xf>
    <xf numFmtId="164" fontId="2" fillId="0" borderId="19" xfId="1" applyNumberFormat="1" applyFont="1" applyFill="1" applyBorder="1" applyAlignment="1">
      <alignment horizontal="left" vertical="center" wrapText="1"/>
    </xf>
    <xf numFmtId="0" fontId="21" fillId="0" borderId="0" xfId="0" applyFont="1" applyBorder="1" applyAlignment="1">
      <alignment vertical="top"/>
    </xf>
    <xf numFmtId="17" fontId="8" fillId="0" borderId="0" xfId="0" applyNumberFormat="1" applyFont="1" applyBorder="1"/>
    <xf numFmtId="0" fontId="8" fillId="0" borderId="1" xfId="0" applyFont="1" applyBorder="1" applyAlignment="1">
      <alignment vertical="center"/>
    </xf>
    <xf numFmtId="0" fontId="16" fillId="0" borderId="1" xfId="0" applyFont="1" applyBorder="1" applyAlignment="1">
      <alignment vertical="center"/>
    </xf>
    <xf numFmtId="0" fontId="28" fillId="0" borderId="1" xfId="3" applyFont="1" applyBorder="1" applyAlignment="1">
      <alignment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8" xfId="0" applyFont="1" applyBorder="1" applyAlignment="1">
      <alignment horizontal="center" vertical="center"/>
    </xf>
    <xf numFmtId="17" fontId="16" fillId="0" borderId="4" xfId="0" quotePrefix="1" applyNumberFormat="1" applyFont="1" applyBorder="1" applyAlignment="1">
      <alignment horizontal="center"/>
    </xf>
    <xf numFmtId="17" fontId="16" fillId="0" borderId="0" xfId="0" quotePrefix="1" applyNumberFormat="1" applyFont="1" applyBorder="1" applyAlignment="1">
      <alignment horizontal="center"/>
    </xf>
    <xf numFmtId="17" fontId="16" fillId="0" borderId="8" xfId="0" quotePrefix="1" applyNumberFormat="1" applyFont="1" applyBorder="1" applyAlignment="1">
      <alignment horizontal="center"/>
    </xf>
    <xf numFmtId="0" fontId="17" fillId="0" borderId="4" xfId="0" applyFont="1" applyBorder="1" applyAlignment="1">
      <alignment horizontal="center" wrapText="1"/>
    </xf>
    <xf numFmtId="0" fontId="17" fillId="0" borderId="0" xfId="0" applyFont="1" applyBorder="1" applyAlignment="1">
      <alignment horizontal="center" wrapText="1"/>
    </xf>
    <xf numFmtId="0" fontId="17" fillId="0" borderId="8" xfId="0" applyFont="1" applyBorder="1" applyAlignment="1">
      <alignment horizontal="center" wrapText="1"/>
    </xf>
    <xf numFmtId="0" fontId="26" fillId="0" borderId="4" xfId="0" applyFont="1" applyBorder="1" applyAlignment="1">
      <alignment horizontal="center"/>
    </xf>
    <xf numFmtId="0" fontId="26" fillId="0" borderId="0" xfId="0" applyFont="1" applyBorder="1" applyAlignment="1">
      <alignment horizontal="center"/>
    </xf>
    <xf numFmtId="0" fontId="26" fillId="0" borderId="8" xfId="0" applyFont="1" applyBorder="1" applyAlignment="1">
      <alignment horizont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24" fillId="0" borderId="0" xfId="0" applyFont="1" applyBorder="1" applyAlignment="1">
      <alignment horizontal="left" vertical="center"/>
    </xf>
    <xf numFmtId="0" fontId="19" fillId="0" borderId="0" xfId="0" applyFont="1" applyBorder="1" applyAlignment="1">
      <alignment horizontal="left" vertical="center"/>
    </xf>
    <xf numFmtId="0" fontId="0" fillId="0" borderId="0" xfId="0" applyBorder="1" applyAlignment="1">
      <alignment horizontal="left" wrapText="1"/>
    </xf>
    <xf numFmtId="0" fontId="14" fillId="0" borderId="12" xfId="3" applyFont="1" applyBorder="1" applyAlignment="1">
      <alignment horizontal="center" vertical="center" wrapText="1"/>
    </xf>
    <xf numFmtId="164" fontId="15" fillId="0" borderId="0" xfId="1" applyNumberFormat="1" applyFont="1" applyBorder="1" applyAlignment="1">
      <alignment horizontal="center" vertical="center" wrapText="1"/>
    </xf>
    <xf numFmtId="0" fontId="16" fillId="0" borderId="0" xfId="3" applyFont="1" applyAlignment="1">
      <alignment horizontal="left" vertical="center" wrapText="1"/>
    </xf>
    <xf numFmtId="0" fontId="16" fillId="0" borderId="1" xfId="0" applyFont="1" applyBorder="1" applyAlignment="1">
      <alignment horizontal="left" vertical="center" wrapText="1"/>
    </xf>
    <xf numFmtId="0" fontId="14" fillId="0" borderId="2" xfId="3" applyFont="1" applyBorder="1" applyAlignment="1">
      <alignment horizontal="center" vertical="center" wrapText="1"/>
    </xf>
    <xf numFmtId="0" fontId="14" fillId="0" borderId="5" xfId="3" applyFont="1" applyBorder="1" applyAlignment="1">
      <alignment horizontal="center" vertical="center" wrapText="1"/>
    </xf>
    <xf numFmtId="164" fontId="14" fillId="0" borderId="0" xfId="1" applyNumberFormat="1" applyFont="1" applyBorder="1" applyAlignment="1">
      <alignment horizontal="center" vertical="center" wrapText="1"/>
    </xf>
    <xf numFmtId="0" fontId="14" fillId="0" borderId="0" xfId="3" applyFont="1" applyAlignment="1">
      <alignment horizontal="left" vertical="center" wrapText="1"/>
    </xf>
    <xf numFmtId="0" fontId="14" fillId="0" borderId="1" xfId="3" applyFont="1" applyBorder="1" applyAlignment="1">
      <alignment horizontal="left" vertical="center" wrapText="1"/>
    </xf>
    <xf numFmtId="164" fontId="14" fillId="0" borderId="0" xfId="1" applyNumberFormat="1" applyFont="1" applyBorder="1" applyAlignment="1">
      <alignment horizontal="right" vertical="center" wrapText="1"/>
    </xf>
    <xf numFmtId="164" fontId="14" fillId="0" borderId="1" xfId="1" applyNumberFormat="1" applyFont="1" applyBorder="1" applyAlignment="1">
      <alignment horizontal="right" vertical="center" wrapText="1"/>
    </xf>
    <xf numFmtId="164" fontId="15" fillId="0" borderId="8" xfId="1" applyNumberFormat="1" applyFont="1" applyBorder="1" applyAlignment="1">
      <alignment horizontal="center" vertical="center" wrapText="1"/>
    </xf>
    <xf numFmtId="164" fontId="15" fillId="0" borderId="13" xfId="1" applyNumberFormat="1" applyFont="1" applyBorder="1" applyAlignment="1">
      <alignment horizontal="center" vertical="center" wrapText="1"/>
    </xf>
    <xf numFmtId="164" fontId="15" fillId="0" borderId="1" xfId="1" applyNumberFormat="1" applyFont="1" applyBorder="1" applyAlignment="1">
      <alignment horizontal="center" vertical="center" wrapText="1"/>
    </xf>
    <xf numFmtId="164" fontId="15" fillId="0" borderId="10" xfId="1" quotePrefix="1" applyNumberFormat="1" applyFont="1" applyFill="1" applyBorder="1" applyAlignment="1">
      <alignment horizontal="left" vertical="center" wrapText="1"/>
    </xf>
    <xf numFmtId="164" fontId="15" fillId="0" borderId="3" xfId="1" quotePrefix="1" applyNumberFormat="1" applyFont="1" applyFill="1" applyBorder="1" applyAlignment="1">
      <alignment horizontal="left" vertical="center" wrapText="1"/>
    </xf>
    <xf numFmtId="0" fontId="8" fillId="0" borderId="0" xfId="3" applyFont="1" applyAlignment="1">
      <alignment horizontal="left" vertical="center" wrapText="1"/>
    </xf>
    <xf numFmtId="0" fontId="29" fillId="0" borderId="2" xfId="3" applyFont="1" applyBorder="1" applyAlignment="1">
      <alignment horizontal="left" vertical="center" wrapText="1"/>
    </xf>
    <xf numFmtId="0" fontId="28" fillId="0" borderId="12" xfId="3" applyFont="1" applyBorder="1" applyAlignment="1">
      <alignment horizontal="center" vertical="center" wrapText="1"/>
    </xf>
    <xf numFmtId="0" fontId="31" fillId="0" borderId="0" xfId="3" applyFont="1" applyAlignment="1">
      <alignment horizontal="left" vertical="center" wrapText="1"/>
    </xf>
    <xf numFmtId="0" fontId="31" fillId="0" borderId="1" xfId="3" applyFont="1" applyBorder="1" applyAlignment="1">
      <alignment horizontal="left" vertical="center" wrapText="1"/>
    </xf>
    <xf numFmtId="17" fontId="32" fillId="0" borderId="0" xfId="3" quotePrefix="1" applyNumberFormat="1" applyFont="1" applyAlignment="1">
      <alignment horizontal="center" vertical="center" wrapText="1"/>
    </xf>
    <xf numFmtId="17" fontId="32" fillId="0" borderId="0" xfId="3" applyNumberFormat="1" applyFont="1" applyAlignment="1">
      <alignment horizontal="center" vertical="center" wrapText="1"/>
    </xf>
    <xf numFmtId="0" fontId="27" fillId="0" borderId="3" xfId="0" applyFont="1" applyBorder="1" applyAlignment="1">
      <alignment horizontal="center" vertical="center"/>
    </xf>
    <xf numFmtId="0" fontId="27" fillId="0" borderId="18" xfId="0" applyFont="1" applyBorder="1" applyAlignment="1">
      <alignment horizontal="center" vertical="center"/>
    </xf>
    <xf numFmtId="0" fontId="27" fillId="0" borderId="7" xfId="0" applyFont="1" applyBorder="1" applyAlignment="1">
      <alignment horizontal="center" vertical="center"/>
    </xf>
    <xf numFmtId="0" fontId="16" fillId="0" borderId="2" xfId="3" applyFont="1" applyBorder="1" applyAlignment="1">
      <alignment horizontal="left" vertical="center" wrapText="1"/>
    </xf>
    <xf numFmtId="17" fontId="5" fillId="0" borderId="0" xfId="3" quotePrefix="1" applyNumberFormat="1" applyFont="1" applyBorder="1" applyAlignment="1">
      <alignment horizontal="center" vertical="center" wrapText="1"/>
    </xf>
    <xf numFmtId="17" fontId="5" fillId="0" borderId="0" xfId="3" applyNumberFormat="1" applyFont="1" applyBorder="1" applyAlignment="1">
      <alignment horizontal="center" vertical="center" wrapText="1"/>
    </xf>
    <xf numFmtId="0" fontId="4" fillId="0" borderId="0" xfId="3" applyFont="1" applyBorder="1" applyAlignment="1">
      <alignment horizontal="left" vertical="center" wrapText="1"/>
    </xf>
    <xf numFmtId="0" fontId="4" fillId="0" borderId="1" xfId="3" applyFont="1" applyBorder="1" applyAlignment="1">
      <alignment horizontal="left" vertical="center" wrapText="1"/>
    </xf>
    <xf numFmtId="0" fontId="7" fillId="0" borderId="3" xfId="3" applyFont="1" applyBorder="1" applyAlignment="1">
      <alignment horizontal="center" vertical="center" wrapText="1"/>
    </xf>
    <xf numFmtId="0" fontId="2" fillId="0" borderId="0" xfId="3" applyFont="1" applyBorder="1" applyAlignment="1">
      <alignment horizontal="left" vertical="center" wrapText="1"/>
    </xf>
    <xf numFmtId="0" fontId="2" fillId="0" borderId="1" xfId="3" applyFont="1" applyBorder="1" applyAlignment="1">
      <alignment horizontal="left" vertical="center" wrapText="1"/>
    </xf>
    <xf numFmtId="164" fontId="5" fillId="0" borderId="0" xfId="1" applyNumberFormat="1" applyFont="1" applyFill="1" applyBorder="1" applyAlignment="1">
      <alignment horizontal="center" vertical="center" wrapText="1"/>
    </xf>
    <xf numFmtId="0" fontId="2" fillId="0" borderId="0" xfId="3" applyFont="1" applyBorder="1" applyAlignment="1">
      <alignment horizontal="center" vertical="center" wrapText="1"/>
    </xf>
    <xf numFmtId="0" fontId="2" fillId="0" borderId="8" xfId="3" applyFont="1" applyBorder="1" applyAlignment="1">
      <alignment horizontal="center" vertical="center" wrapText="1"/>
    </xf>
    <xf numFmtId="164" fontId="7" fillId="0" borderId="0" xfId="1" applyNumberFormat="1" applyFont="1" applyFill="1" applyBorder="1" applyAlignment="1">
      <alignment horizontal="left" vertical="center" wrapText="1"/>
    </xf>
    <xf numFmtId="0" fontId="8" fillId="0" borderId="0" xfId="3" applyFont="1" applyBorder="1" applyAlignment="1">
      <alignment horizontal="left" vertical="center" wrapText="1"/>
    </xf>
    <xf numFmtId="0" fontId="4" fillId="0" borderId="2" xfId="3" applyFont="1" applyBorder="1" applyAlignment="1">
      <alignment horizontal="center" vertical="center" wrapText="1"/>
    </xf>
    <xf numFmtId="0" fontId="4" fillId="0" borderId="1" xfId="3" applyFont="1" applyBorder="1" applyAlignment="1">
      <alignment horizontal="center" vertical="center" wrapText="1"/>
    </xf>
    <xf numFmtId="0" fontId="39" fillId="0" borderId="12" xfId="3" applyFont="1" applyBorder="1" applyAlignment="1">
      <alignment horizontal="center" vertical="center" wrapText="1"/>
    </xf>
  </cellXfs>
  <cellStyles count="11">
    <cellStyle name="Migliaia" xfId="1" builtinId="3"/>
    <cellStyle name="Migliaia 2 2 2" xfId="5" xr:uid="{00000000-0005-0000-0000-000001000000}"/>
    <cellStyle name="Migliaia 5" xfId="6" xr:uid="{00000000-0005-0000-0000-000002000000}"/>
    <cellStyle name="Normale" xfId="0" builtinId="0"/>
    <cellStyle name="Normale 17 3" xfId="10" xr:uid="{00000000-0005-0000-0000-000004000000}"/>
    <cellStyle name="Normale 2 2 2" xfId="4" xr:uid="{00000000-0005-0000-0000-000005000000}"/>
    <cellStyle name="Normale 8 5" xfId="3" xr:uid="{00000000-0005-0000-0000-000006000000}"/>
    <cellStyle name="Normale 8 8" xfId="9" xr:uid="{00000000-0005-0000-0000-000007000000}"/>
    <cellStyle name="Percentuale" xfId="2" builtinId="5"/>
    <cellStyle name="Percentuale 4 2" xfId="8" xr:uid="{00000000-0005-0000-0000-000009000000}"/>
    <cellStyle name="Percentuale 6"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165100</xdr:rowOff>
    </xdr:from>
    <xdr:to>
      <xdr:col>9</xdr:col>
      <xdr:colOff>450850</xdr:colOff>
      <xdr:row>42</xdr:row>
      <xdr:rowOff>158750</xdr:rowOff>
    </xdr:to>
    <xdr:sp macro="" textlink="">
      <xdr:nvSpPr>
        <xdr:cNvPr id="2" name="CasellaDiTesto 1">
          <a:extLst>
            <a:ext uri="{FF2B5EF4-FFF2-40B4-BE49-F238E27FC236}">
              <a16:creationId xmlns:a16="http://schemas.microsoft.com/office/drawing/2014/main" id="{3702C85F-307E-4A85-830A-9D60FC075B2B}"/>
            </a:ext>
          </a:extLst>
        </xdr:cNvPr>
        <xdr:cNvSpPr txBox="1"/>
      </xdr:nvSpPr>
      <xdr:spPr>
        <a:xfrm>
          <a:off x="0" y="355600"/>
          <a:ext cx="5937250" cy="7804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t-IT" sz="1200">
            <a:solidFill>
              <a:schemeClr val="dk1"/>
            </a:solidFill>
            <a:effectLst/>
            <a:latin typeface="Verdana" panose="020B0604030504040204" pitchFamily="34" charset="0"/>
            <a:ea typeface="Verdana" panose="020B0604030504040204" pitchFamily="34" charset="0"/>
            <a:cs typeface="+mn-cs"/>
          </a:endParaRPr>
        </a:p>
        <a:p>
          <a:r>
            <a:rPr lang="it-IT" sz="1000">
              <a:solidFill>
                <a:schemeClr val="dk1"/>
              </a:solidFill>
              <a:effectLst/>
              <a:latin typeface="Verdana" panose="020B0604030504040204" pitchFamily="34" charset="0"/>
              <a:ea typeface="Verdana" panose="020B0604030504040204" pitchFamily="34" charset="0"/>
              <a:cs typeface="+mn-cs"/>
            </a:rPr>
            <a:t>Le statistiche dell'Osservatorio sono state elaborate sulla base dei dati presenti negli archivi amministrativi relativi alle domande di Assegno Unico e ai pagamenti effettuati, o comunque già disposti per il pagamento.</a:t>
          </a:r>
        </a:p>
        <a:p>
          <a:r>
            <a:rPr lang="it-IT" sz="1000">
              <a:solidFill>
                <a:schemeClr val="dk1"/>
              </a:solidFill>
              <a:effectLst/>
              <a:latin typeface="Verdana" panose="020B0604030504040204" pitchFamily="34" charset="0"/>
              <a:ea typeface="Verdana" panose="020B0604030504040204" pitchFamily="34" charset="0"/>
              <a:cs typeface="+mn-cs"/>
            </a:rPr>
            <a:t> </a:t>
          </a:r>
        </a:p>
        <a:p>
          <a:r>
            <a:rPr lang="it-IT" sz="1000">
              <a:solidFill>
                <a:schemeClr val="dk1"/>
              </a:solidFill>
              <a:effectLst/>
              <a:latin typeface="Verdana" panose="020B0604030504040204" pitchFamily="34" charset="0"/>
              <a:ea typeface="Verdana" panose="020B0604030504040204" pitchFamily="34" charset="0"/>
              <a:cs typeface="+mn-cs"/>
            </a:rPr>
            <a:t>I dati presentati sono caratterizzati da un processo di elaborazione che prevede una serie di controlli allo scopo di individuare e superare incongruenze, anomalie ed errori sistematici o casuali che possono manifestarsi negli archivi amministrativi. </a:t>
          </a:r>
        </a:p>
        <a:p>
          <a:endParaRPr lang="it-IT" sz="1000">
            <a:solidFill>
              <a:schemeClr val="dk1"/>
            </a:solidFill>
            <a:effectLst/>
            <a:latin typeface="Verdana" panose="020B0604030504040204" pitchFamily="34" charset="0"/>
            <a:ea typeface="Verdana" panose="020B0604030504040204" pitchFamily="34" charset="0"/>
            <a:cs typeface="+mn-cs"/>
          </a:endParaRPr>
        </a:p>
        <a:p>
          <a:r>
            <a:rPr lang="it-IT" sz="1000">
              <a:solidFill>
                <a:schemeClr val="dk1"/>
              </a:solidFill>
              <a:effectLst/>
              <a:latin typeface="Verdana" panose="020B0604030504040204" pitchFamily="34" charset="0"/>
              <a:ea typeface="Verdana" panose="020B0604030504040204" pitchFamily="34" charset="0"/>
              <a:cs typeface="+mn-cs"/>
            </a:rPr>
            <a:t>L'aggiornamento dell'Osservatorio avviene con cadenza mensile: in virtù della caratteristica propria degli archivi amministrativi di avere una movimentazione continua, l'aggiornamento riguarda tutti i dati pubblicati, cioè anche quelli riferiti ai mesi precedenti la pubblicazione.</a:t>
          </a:r>
        </a:p>
        <a:p>
          <a:r>
            <a:rPr lang="it-IT" sz="1000">
              <a:solidFill>
                <a:schemeClr val="dk1"/>
              </a:solidFill>
              <a:effectLst/>
              <a:latin typeface="Verdana" panose="020B0604030504040204" pitchFamily="34" charset="0"/>
              <a:ea typeface="Verdana" panose="020B0604030504040204" pitchFamily="34" charset="0"/>
              <a:cs typeface="+mn-cs"/>
            </a:rPr>
            <a:t> </a:t>
          </a:r>
        </a:p>
        <a:p>
          <a:r>
            <a:rPr lang="it-IT" sz="1000" b="1">
              <a:solidFill>
                <a:schemeClr val="dk1"/>
              </a:solidFill>
              <a:effectLst/>
              <a:latin typeface="Verdana" panose="020B0604030504040204" pitchFamily="34" charset="0"/>
              <a:ea typeface="Verdana" panose="020B0604030504040204" pitchFamily="34" charset="0"/>
              <a:cs typeface="+mn-cs"/>
            </a:rPr>
            <a:t>Unità statistiche: </a:t>
          </a:r>
        </a:p>
        <a:p>
          <a:r>
            <a:rPr lang="it-IT" sz="1000">
              <a:solidFill>
                <a:schemeClr val="dk1"/>
              </a:solidFill>
              <a:effectLst/>
              <a:latin typeface="Verdana" panose="020B0604030504040204" pitchFamily="34" charset="0"/>
              <a:ea typeface="Verdana" panose="020B0604030504040204" pitchFamily="34" charset="0"/>
              <a:cs typeface="+mn-cs"/>
            </a:rPr>
            <a:t>Richiedente l'AUU (che può essere anche il figlio maggiorenne);</a:t>
          </a:r>
        </a:p>
        <a:p>
          <a:r>
            <a:rPr lang="it-IT" sz="1000">
              <a:solidFill>
                <a:schemeClr val="dk1"/>
              </a:solidFill>
              <a:effectLst/>
              <a:latin typeface="Verdana" panose="020B0604030504040204" pitchFamily="34" charset="0"/>
              <a:ea typeface="Verdana" panose="020B0604030504040204" pitchFamily="34" charset="0"/>
              <a:cs typeface="+mn-cs"/>
            </a:rPr>
            <a:t>Figli per i quali si richiede l'AUU (che comprende i figli maggiorenni che presentano la propria domanda autonomamente);</a:t>
          </a:r>
        </a:p>
        <a:p>
          <a:r>
            <a:rPr lang="it-IT" sz="1000">
              <a:solidFill>
                <a:schemeClr val="dk1"/>
              </a:solidFill>
              <a:effectLst/>
              <a:latin typeface="Verdana" panose="020B0604030504040204" pitchFamily="34" charset="0"/>
              <a:ea typeface="Verdana" panose="020B0604030504040204" pitchFamily="34" charset="0"/>
              <a:cs typeface="+mn-cs"/>
            </a:rPr>
            <a:t> </a:t>
          </a:r>
        </a:p>
        <a:p>
          <a:r>
            <a:rPr lang="it-IT" sz="1000" b="1">
              <a:solidFill>
                <a:schemeClr val="dk1"/>
              </a:solidFill>
              <a:effectLst/>
              <a:latin typeface="Verdana" panose="020B0604030504040204" pitchFamily="34" charset="0"/>
              <a:ea typeface="Verdana" panose="020B0604030504040204" pitchFamily="34" charset="0"/>
              <a:cs typeface="+mn-cs"/>
            </a:rPr>
            <a:t>Fonti dei dati:</a:t>
          </a:r>
        </a:p>
        <a:p>
          <a:r>
            <a:rPr lang="it-IT" sz="1000">
              <a:solidFill>
                <a:schemeClr val="dk1"/>
              </a:solidFill>
              <a:effectLst/>
              <a:latin typeface="Verdana" panose="020B0604030504040204" pitchFamily="34" charset="0"/>
              <a:ea typeface="Verdana" panose="020B0604030504040204" pitchFamily="34" charset="0"/>
              <a:cs typeface="+mn-cs"/>
            </a:rPr>
            <a:t>La fonte dei dati è rappresentata dagli archivi amministrativi delle domande e dei pagamenti di AUU</a:t>
          </a:r>
        </a:p>
        <a:p>
          <a:r>
            <a:rPr lang="it-IT" sz="1000">
              <a:solidFill>
                <a:schemeClr val="dk1"/>
              </a:solidFill>
              <a:effectLst/>
              <a:latin typeface="Verdana" panose="020B0604030504040204" pitchFamily="34" charset="0"/>
              <a:ea typeface="Verdana" panose="020B0604030504040204" pitchFamily="34" charset="0"/>
              <a:cs typeface="+mn-cs"/>
            </a:rPr>
            <a:t> </a:t>
          </a:r>
        </a:p>
        <a:p>
          <a:r>
            <a:rPr lang="it-IT" sz="1000" b="1">
              <a:solidFill>
                <a:schemeClr val="dk1"/>
              </a:solidFill>
              <a:effectLst/>
              <a:latin typeface="Verdana" panose="020B0604030504040204" pitchFamily="34" charset="0"/>
              <a:ea typeface="Verdana" panose="020B0604030504040204" pitchFamily="34" charset="0"/>
              <a:cs typeface="+mn-cs"/>
            </a:rPr>
            <a:t>Variabili di analisi:</a:t>
          </a:r>
        </a:p>
        <a:p>
          <a:r>
            <a:rPr lang="it-IT" sz="1000">
              <a:solidFill>
                <a:schemeClr val="dk1"/>
              </a:solidFill>
              <a:effectLst/>
              <a:latin typeface="Verdana" panose="020B0604030504040204" pitchFamily="34" charset="0"/>
              <a:ea typeface="Verdana" panose="020B0604030504040204" pitchFamily="34" charset="0"/>
              <a:cs typeface="+mn-cs"/>
            </a:rPr>
            <a:t>Numero domande</a:t>
          </a:r>
        </a:p>
        <a:p>
          <a:r>
            <a:rPr lang="it-IT" sz="1000">
              <a:solidFill>
                <a:schemeClr val="dk1"/>
              </a:solidFill>
              <a:effectLst/>
              <a:latin typeface="Verdana" panose="020B0604030504040204" pitchFamily="34" charset="0"/>
              <a:ea typeface="Verdana" panose="020B0604030504040204" pitchFamily="34" charset="0"/>
              <a:cs typeface="+mn-cs"/>
            </a:rPr>
            <a:t>Numero richiedenti</a:t>
          </a:r>
        </a:p>
        <a:p>
          <a:r>
            <a:rPr lang="it-IT" sz="1000">
              <a:solidFill>
                <a:schemeClr val="dk1"/>
              </a:solidFill>
              <a:effectLst/>
              <a:latin typeface="Verdana" panose="020B0604030504040204" pitchFamily="34" charset="0"/>
              <a:ea typeface="Verdana" panose="020B0604030504040204" pitchFamily="34" charset="0"/>
              <a:cs typeface="+mn-cs"/>
            </a:rPr>
            <a:t>Numero figli</a:t>
          </a:r>
        </a:p>
        <a:p>
          <a:r>
            <a:rPr lang="it-IT" sz="1000">
              <a:solidFill>
                <a:schemeClr val="dk1"/>
              </a:solidFill>
              <a:effectLst/>
              <a:latin typeface="Verdana" panose="020B0604030504040204" pitchFamily="34" charset="0"/>
              <a:ea typeface="Verdana" panose="020B0604030504040204" pitchFamily="34" charset="0"/>
              <a:cs typeface="+mn-cs"/>
            </a:rPr>
            <a:t>Importo medio mensile dell'assegno</a:t>
          </a:r>
        </a:p>
        <a:p>
          <a:r>
            <a:rPr lang="it-IT" sz="1000">
              <a:solidFill>
                <a:schemeClr val="dk1"/>
              </a:solidFill>
              <a:effectLst/>
              <a:latin typeface="Verdana" panose="020B0604030504040204" pitchFamily="34" charset="0"/>
              <a:ea typeface="Verdana" panose="020B0604030504040204" pitchFamily="34" charset="0"/>
              <a:cs typeface="+mn-cs"/>
            </a:rPr>
            <a:t>Numero medio di figli</a:t>
          </a:r>
        </a:p>
        <a:p>
          <a:r>
            <a:rPr lang="it-IT" sz="1000">
              <a:solidFill>
                <a:schemeClr val="dk1"/>
              </a:solidFill>
              <a:effectLst/>
              <a:latin typeface="Verdana" panose="020B0604030504040204" pitchFamily="34" charset="0"/>
              <a:ea typeface="Verdana" panose="020B0604030504040204" pitchFamily="34" charset="0"/>
              <a:cs typeface="+mn-cs"/>
            </a:rPr>
            <a:t>Numero medio di mensilità pagate nell'anno</a:t>
          </a:r>
        </a:p>
        <a:p>
          <a:r>
            <a:rPr lang="it-IT" sz="1000" b="1">
              <a:solidFill>
                <a:schemeClr val="dk1"/>
              </a:solidFill>
              <a:effectLst/>
              <a:latin typeface="Verdana" panose="020B0604030504040204" pitchFamily="34" charset="0"/>
              <a:ea typeface="Verdana" panose="020B0604030504040204" pitchFamily="34" charset="0"/>
              <a:cs typeface="+mn-cs"/>
            </a:rPr>
            <a:t> </a:t>
          </a:r>
        </a:p>
        <a:p>
          <a:r>
            <a:rPr lang="it-IT" sz="1000" b="1">
              <a:solidFill>
                <a:schemeClr val="dk1"/>
              </a:solidFill>
              <a:effectLst/>
              <a:latin typeface="Verdana" panose="020B0604030504040204" pitchFamily="34" charset="0"/>
              <a:ea typeface="Verdana" panose="020B0604030504040204" pitchFamily="34" charset="0"/>
              <a:cs typeface="+mn-cs"/>
            </a:rPr>
            <a:t>Variabili di classificazione:</a:t>
          </a:r>
        </a:p>
        <a:p>
          <a:r>
            <a:rPr lang="it-IT" sz="1000">
              <a:solidFill>
                <a:schemeClr val="dk1"/>
              </a:solidFill>
              <a:effectLst/>
              <a:latin typeface="Verdana" panose="020B0604030504040204" pitchFamily="34" charset="0"/>
              <a:ea typeface="Verdana" panose="020B0604030504040204" pitchFamily="34" charset="0"/>
              <a:cs typeface="+mn-cs"/>
            </a:rPr>
            <a:t>Anno e mese di presentazione della domanda</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chemeClr val="dk1"/>
              </a:solidFill>
              <a:effectLst/>
              <a:latin typeface="Verdana" panose="020B0604030504040204" pitchFamily="34" charset="0"/>
              <a:ea typeface="Verdana" panose="020B0604030504040204" pitchFamily="34" charset="0"/>
              <a:cs typeface="+mn-cs"/>
            </a:rPr>
            <a:t>Canale di presentazione della domanda</a:t>
          </a:r>
        </a:p>
        <a:p>
          <a:pPr marL="0" marR="0" lvl="0" indent="0" defTabSz="914400" eaLnBrk="1" fontAlgn="auto" latinLnBrk="0" hangingPunct="1">
            <a:lnSpc>
              <a:spcPct val="100000"/>
            </a:lnSpc>
            <a:spcBef>
              <a:spcPts val="0"/>
            </a:spcBef>
            <a:spcAft>
              <a:spcPts val="0"/>
            </a:spcAft>
            <a:buClrTx/>
            <a:buSzTx/>
            <a:buFontTx/>
            <a:buNone/>
            <a:tabLst/>
            <a:defRPr/>
          </a:pPr>
          <a:r>
            <a:rPr lang="it-IT" sz="1000">
              <a:solidFill>
                <a:schemeClr val="dk1"/>
              </a:solidFill>
              <a:effectLst/>
              <a:latin typeface="Verdana" panose="020B0604030504040204" pitchFamily="34" charset="0"/>
              <a:ea typeface="Verdana" panose="020B0604030504040204" pitchFamily="34" charset="0"/>
              <a:cs typeface="+mn-cs"/>
            </a:rPr>
            <a:t>Anno e mese di competenza del pagamento</a:t>
          </a:r>
        </a:p>
        <a:p>
          <a:r>
            <a:rPr lang="it-IT" sz="1000">
              <a:solidFill>
                <a:schemeClr val="dk1"/>
              </a:solidFill>
              <a:effectLst/>
              <a:latin typeface="Verdana" panose="020B0604030504040204" pitchFamily="34" charset="0"/>
              <a:ea typeface="Verdana" panose="020B0604030504040204" pitchFamily="34" charset="0"/>
              <a:cs typeface="+mn-cs"/>
            </a:rPr>
            <a:t>Regione di residenza del richiedente</a:t>
          </a:r>
        </a:p>
        <a:p>
          <a:r>
            <a:rPr lang="it-IT" sz="1000">
              <a:solidFill>
                <a:schemeClr val="dk1"/>
              </a:solidFill>
              <a:effectLst/>
              <a:latin typeface="Verdana" panose="020B0604030504040204" pitchFamily="34" charset="0"/>
              <a:ea typeface="Verdana" panose="020B0604030504040204" pitchFamily="34" charset="0"/>
              <a:cs typeface="+mn-cs"/>
            </a:rPr>
            <a:t>Numero di figli per richiedente pagato</a:t>
          </a:r>
        </a:p>
        <a:p>
          <a:r>
            <a:rPr lang="it-IT" sz="1000">
              <a:solidFill>
                <a:schemeClr val="dk1"/>
              </a:solidFill>
              <a:effectLst/>
              <a:latin typeface="Verdana" panose="020B0604030504040204" pitchFamily="34" charset="0"/>
              <a:ea typeface="Verdana" panose="020B0604030504040204" pitchFamily="34" charset="0"/>
              <a:cs typeface="+mn-cs"/>
            </a:rPr>
            <a:t>Classe di ISEE </a:t>
          </a:r>
        </a:p>
        <a:p>
          <a:r>
            <a:rPr lang="it-IT" sz="1000">
              <a:solidFill>
                <a:schemeClr val="dk1"/>
              </a:solidFill>
              <a:effectLst/>
              <a:latin typeface="Verdana" panose="020B0604030504040204" pitchFamily="34" charset="0"/>
              <a:ea typeface="Verdana" panose="020B0604030504040204" pitchFamily="34" charset="0"/>
              <a:cs typeface="+mn-cs"/>
            </a:rPr>
            <a:t>Classe di età del figlio</a:t>
          </a:r>
        </a:p>
        <a:p>
          <a:r>
            <a:rPr lang="it-IT" sz="1000">
              <a:solidFill>
                <a:schemeClr val="dk1"/>
              </a:solidFill>
              <a:effectLst/>
              <a:latin typeface="Verdana" panose="020B0604030504040204" pitchFamily="34" charset="0"/>
              <a:ea typeface="Verdana" panose="020B0604030504040204" pitchFamily="34" charset="0"/>
              <a:cs typeface="+mn-cs"/>
            </a:rPr>
            <a:t>Presenza o meno di figli disabili nel nucleo</a:t>
          </a:r>
        </a:p>
        <a:p>
          <a:r>
            <a:rPr lang="it-IT" sz="1200">
              <a:solidFill>
                <a:schemeClr val="dk1"/>
              </a:solidFill>
              <a:effectLst/>
              <a:latin typeface="Verdana" panose="020B0604030504040204" pitchFamily="34" charset="0"/>
              <a:ea typeface="Verdana" panose="020B0604030504040204" pitchFamily="34" charset="0"/>
              <a:cs typeface="+mn-cs"/>
            </a:rPr>
            <a:t> </a:t>
          </a:r>
        </a:p>
        <a:p>
          <a:br>
            <a:rPr lang="it-IT" sz="1200" b="1">
              <a:solidFill>
                <a:schemeClr val="dk1"/>
              </a:solidFill>
              <a:effectLst/>
              <a:latin typeface="Verdana" panose="020B0604030504040204" pitchFamily="34" charset="0"/>
              <a:ea typeface="Verdana" panose="020B0604030504040204" pitchFamily="34" charset="0"/>
              <a:cs typeface="+mn-cs"/>
            </a:rPr>
          </a:br>
          <a:r>
            <a:rPr lang="it-IT" sz="1200" b="1">
              <a:solidFill>
                <a:schemeClr val="dk1"/>
              </a:solidFill>
              <a:effectLst/>
              <a:latin typeface="Verdana" panose="020B0604030504040204" pitchFamily="34" charset="0"/>
              <a:ea typeface="Verdana" panose="020B0604030504040204" pitchFamily="34" charset="0"/>
              <a:cs typeface="+mn-cs"/>
            </a:rPr>
            <a:t> </a:t>
          </a:r>
          <a:endParaRPr lang="it-IT" sz="1200">
            <a:solidFill>
              <a:schemeClr val="dk1"/>
            </a:solidFill>
            <a:effectLst/>
            <a:latin typeface="Verdana" panose="020B0604030504040204" pitchFamily="34" charset="0"/>
            <a:ea typeface="Verdana" panose="020B0604030504040204" pitchFamily="34" charset="0"/>
            <a:cs typeface="+mn-cs"/>
          </a:endParaRPr>
        </a:p>
        <a:p>
          <a:endParaRPr lang="it-IT" sz="1200">
            <a:latin typeface="Verdana" panose="020B0604030504040204" pitchFamily="34" charset="0"/>
            <a:ea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tat-intra\data\piani%20di%20spoglio_e_doc\05_pds_III_pop\DCIS\SAN\SAN_A_burgio_DEF\DCIS_OSPDISTPSICHRES_ospedaliz_disturbi_psichici_luogo_residenza_DE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ttura"/>
      <sheetName val="Territorio"/>
      <sheetName val="Tipo dato"/>
      <sheetName val="tipo di patologia"/>
      <sheetName val="Regime di ricovero"/>
      <sheetName val="Sesso"/>
      <sheetName val="Classe di età"/>
      <sheetName val="Stato civile"/>
      <sheetName val="Aggregati clinici di codice"/>
      <sheetName val="Anno"/>
      <sheetName val="Misura"/>
      <sheetName val="flag, note, file aggiuntivi"/>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B97D-C3A4-4806-AD63-EBCBC226F434}">
  <sheetPr>
    <tabColor rgb="FF92D050"/>
    <pageSetUpPr fitToPage="1"/>
  </sheetPr>
  <dimension ref="B1:K37"/>
  <sheetViews>
    <sheetView showGridLines="0" tabSelected="1" topLeftCell="B9" workbookViewId="0">
      <selection activeCell="B10" sqref="B10:K10"/>
    </sheetView>
  </sheetViews>
  <sheetFormatPr defaultRowHeight="14.5" x14ac:dyDescent="0.35"/>
  <cols>
    <col min="1" max="1" width="3.08984375" customWidth="1"/>
    <col min="2" max="2" width="12.36328125" customWidth="1"/>
    <col min="12" max="12" width="5" customWidth="1"/>
  </cols>
  <sheetData>
    <row r="1" spans="2:11" x14ac:dyDescent="0.35">
      <c r="B1" t="s">
        <v>130</v>
      </c>
    </row>
    <row r="9" spans="2:11" x14ac:dyDescent="0.35">
      <c r="B9" s="53" t="s">
        <v>130</v>
      </c>
      <c r="C9" s="54"/>
      <c r="D9" s="54"/>
      <c r="E9" s="54"/>
      <c r="F9" s="54"/>
      <c r="G9" s="54"/>
      <c r="H9" s="54"/>
      <c r="I9" s="54"/>
      <c r="J9" s="54"/>
      <c r="K9" s="55"/>
    </row>
    <row r="10" spans="2:11" ht="25" x14ac:dyDescent="0.35">
      <c r="B10" s="181" t="s">
        <v>84</v>
      </c>
      <c r="C10" s="182"/>
      <c r="D10" s="182"/>
      <c r="E10" s="182"/>
      <c r="F10" s="182"/>
      <c r="G10" s="182"/>
      <c r="H10" s="182"/>
      <c r="I10" s="182"/>
      <c r="J10" s="182"/>
      <c r="K10" s="183"/>
    </row>
    <row r="11" spans="2:11" x14ac:dyDescent="0.35">
      <c r="B11" s="56"/>
      <c r="C11" s="57"/>
      <c r="D11" s="57"/>
      <c r="E11" s="57"/>
      <c r="F11" s="57"/>
      <c r="G11" s="57"/>
      <c r="H11" s="57"/>
      <c r="I11" s="57"/>
      <c r="J11" s="57"/>
      <c r="K11" s="58"/>
    </row>
    <row r="12" spans="2:11" x14ac:dyDescent="0.35">
      <c r="B12" s="56"/>
      <c r="C12" s="57"/>
      <c r="D12" s="57"/>
      <c r="E12" s="57"/>
      <c r="F12" s="57"/>
      <c r="G12" s="57"/>
      <c r="H12" s="57"/>
      <c r="I12" s="57"/>
      <c r="J12" s="57"/>
      <c r="K12" s="58"/>
    </row>
    <row r="13" spans="2:11" x14ac:dyDescent="0.35">
      <c r="B13" s="56"/>
      <c r="C13" s="57"/>
      <c r="D13" s="57"/>
      <c r="E13" s="57"/>
      <c r="F13" s="57"/>
      <c r="G13" s="57"/>
      <c r="H13" s="57"/>
      <c r="I13" s="57"/>
      <c r="J13" s="57"/>
      <c r="K13" s="58"/>
    </row>
    <row r="14" spans="2:11" x14ac:dyDescent="0.35">
      <c r="B14" s="193" t="s">
        <v>83</v>
      </c>
      <c r="C14" s="194"/>
      <c r="D14" s="194"/>
      <c r="E14" s="194"/>
      <c r="F14" s="194"/>
      <c r="G14" s="194"/>
      <c r="H14" s="194"/>
      <c r="I14" s="194"/>
      <c r="J14" s="194"/>
      <c r="K14" s="195"/>
    </row>
    <row r="15" spans="2:11" ht="15" x14ac:dyDescent="0.35">
      <c r="B15" s="56"/>
      <c r="C15" s="59"/>
      <c r="D15" s="57"/>
      <c r="E15" s="57"/>
      <c r="F15" s="57"/>
      <c r="G15" s="57"/>
      <c r="H15" s="57"/>
      <c r="I15" s="57"/>
      <c r="J15" s="57"/>
      <c r="K15" s="58"/>
    </row>
    <row r="16" spans="2:11" x14ac:dyDescent="0.35">
      <c r="B16" s="56"/>
      <c r="C16" s="57"/>
      <c r="D16" s="57"/>
      <c r="E16" s="57"/>
      <c r="F16" s="57"/>
      <c r="G16" s="57"/>
      <c r="H16" s="57"/>
      <c r="I16" s="57"/>
      <c r="J16" s="57"/>
      <c r="K16" s="58"/>
    </row>
    <row r="17" spans="2:11" x14ac:dyDescent="0.35">
      <c r="B17" s="56"/>
      <c r="C17" s="57"/>
      <c r="D17" s="57"/>
      <c r="E17" s="57"/>
      <c r="F17" s="57"/>
      <c r="G17" s="57"/>
      <c r="H17" s="57"/>
      <c r="I17" s="57"/>
      <c r="J17" s="57"/>
      <c r="K17" s="58"/>
    </row>
    <row r="18" spans="2:11" x14ac:dyDescent="0.35">
      <c r="B18" s="56"/>
      <c r="C18" s="57"/>
      <c r="D18" s="57"/>
      <c r="E18" s="57"/>
      <c r="F18" s="57"/>
      <c r="G18" s="57"/>
      <c r="H18" s="57"/>
      <c r="I18" s="57"/>
      <c r="J18" s="57"/>
      <c r="K18" s="58"/>
    </row>
    <row r="19" spans="2:11" x14ac:dyDescent="0.35">
      <c r="B19" s="56"/>
      <c r="C19" s="57"/>
      <c r="D19" s="57"/>
      <c r="E19" s="57"/>
      <c r="F19" s="57"/>
      <c r="G19" s="57"/>
      <c r="H19" s="57"/>
      <c r="I19" s="57"/>
      <c r="J19" s="57"/>
      <c r="K19" s="58"/>
    </row>
    <row r="20" spans="2:11" ht="23.5" x14ac:dyDescent="0.55000000000000004">
      <c r="B20" s="190" t="s">
        <v>132</v>
      </c>
      <c r="C20" s="191"/>
      <c r="D20" s="191"/>
      <c r="E20" s="191"/>
      <c r="F20" s="191"/>
      <c r="G20" s="191"/>
      <c r="H20" s="191"/>
      <c r="I20" s="191"/>
      <c r="J20" s="191"/>
      <c r="K20" s="192"/>
    </row>
    <row r="21" spans="2:11" ht="50" customHeight="1" x14ac:dyDescent="0.35">
      <c r="B21" s="187" t="s">
        <v>94</v>
      </c>
      <c r="C21" s="188"/>
      <c r="D21" s="188"/>
      <c r="E21" s="188"/>
      <c r="F21" s="188"/>
      <c r="G21" s="188"/>
      <c r="H21" s="188"/>
      <c r="I21" s="188"/>
      <c r="J21" s="188"/>
      <c r="K21" s="189"/>
    </row>
    <row r="22" spans="2:11" x14ac:dyDescent="0.35">
      <c r="B22" s="56"/>
      <c r="C22" s="57"/>
      <c r="D22" s="57"/>
      <c r="E22" s="57"/>
      <c r="F22" s="57"/>
      <c r="G22" s="57"/>
      <c r="H22" s="57"/>
      <c r="I22" s="57"/>
      <c r="J22" s="57"/>
      <c r="K22" s="58"/>
    </row>
    <row r="23" spans="2:11" x14ac:dyDescent="0.35">
      <c r="B23" s="56"/>
      <c r="C23" s="57"/>
      <c r="D23" s="57"/>
      <c r="E23" s="57"/>
      <c r="F23" s="57"/>
      <c r="G23" s="57"/>
      <c r="H23" s="57"/>
      <c r="I23" s="57"/>
      <c r="J23" s="57"/>
      <c r="K23" s="58"/>
    </row>
    <row r="24" spans="2:11" x14ac:dyDescent="0.35">
      <c r="B24" s="56"/>
      <c r="C24" s="57"/>
      <c r="D24" s="57"/>
      <c r="E24" s="57"/>
      <c r="F24" s="57"/>
      <c r="G24" s="57"/>
      <c r="H24" s="57"/>
      <c r="I24" s="57"/>
      <c r="J24" s="57"/>
      <c r="K24" s="58"/>
    </row>
    <row r="25" spans="2:11" x14ac:dyDescent="0.35">
      <c r="B25" s="56"/>
      <c r="C25" s="57"/>
      <c r="D25" s="57"/>
      <c r="E25" s="57"/>
      <c r="F25" s="57"/>
      <c r="G25" s="57"/>
      <c r="H25" s="57"/>
      <c r="I25" s="57"/>
      <c r="J25" s="57"/>
      <c r="K25" s="58"/>
    </row>
    <row r="26" spans="2:11" x14ac:dyDescent="0.35">
      <c r="B26" s="56"/>
      <c r="C26" s="57"/>
      <c r="D26" s="57"/>
      <c r="E26" s="57"/>
      <c r="F26" s="57"/>
      <c r="G26" s="57"/>
      <c r="H26" s="57"/>
      <c r="I26" s="57"/>
      <c r="J26" s="57"/>
      <c r="K26" s="58"/>
    </row>
    <row r="27" spans="2:11" x14ac:dyDescent="0.35">
      <c r="B27" s="56"/>
      <c r="C27" s="57"/>
      <c r="D27" s="57"/>
      <c r="E27" s="57"/>
      <c r="F27" s="57"/>
      <c r="G27" s="57"/>
      <c r="H27" s="57"/>
      <c r="I27" s="57"/>
      <c r="J27" s="57"/>
      <c r="K27" s="58"/>
    </row>
    <row r="28" spans="2:11" x14ac:dyDescent="0.35">
      <c r="B28" s="56"/>
      <c r="C28" s="57"/>
      <c r="D28" s="57"/>
      <c r="E28" s="57"/>
      <c r="F28" s="57"/>
      <c r="G28" s="57"/>
      <c r="H28" s="57"/>
      <c r="I28" s="57"/>
      <c r="J28" s="57"/>
      <c r="K28" s="58"/>
    </row>
    <row r="29" spans="2:11" x14ac:dyDescent="0.35">
      <c r="B29" s="56"/>
      <c r="C29" s="57"/>
      <c r="D29" s="57"/>
      <c r="E29" s="57"/>
      <c r="F29" s="57"/>
      <c r="G29" s="57"/>
      <c r="H29" s="57"/>
      <c r="I29" s="57"/>
      <c r="J29" s="57"/>
      <c r="K29" s="58"/>
    </row>
    <row r="30" spans="2:11" x14ac:dyDescent="0.35">
      <c r="B30" s="56"/>
      <c r="C30" s="57"/>
      <c r="D30" s="57"/>
      <c r="E30" s="57"/>
      <c r="F30" s="57"/>
      <c r="G30" s="57"/>
      <c r="H30" s="57"/>
      <c r="I30" s="57"/>
      <c r="J30" s="57"/>
      <c r="K30" s="58"/>
    </row>
    <row r="31" spans="2:11" x14ac:dyDescent="0.35">
      <c r="B31" s="56"/>
      <c r="C31" s="57"/>
      <c r="D31" s="57"/>
      <c r="E31" s="57"/>
      <c r="F31" s="57"/>
      <c r="G31" s="57"/>
      <c r="H31" s="57"/>
      <c r="I31" s="57"/>
      <c r="J31" s="57"/>
      <c r="K31" s="58"/>
    </row>
    <row r="32" spans="2:11" x14ac:dyDescent="0.35">
      <c r="B32" s="56"/>
      <c r="C32" s="57"/>
      <c r="D32" s="57"/>
      <c r="E32" s="57"/>
      <c r="F32" s="57"/>
      <c r="G32" s="57"/>
      <c r="H32" s="57"/>
      <c r="I32" s="57"/>
      <c r="J32" s="57"/>
      <c r="K32" s="58"/>
    </row>
    <row r="33" spans="2:11" x14ac:dyDescent="0.35">
      <c r="B33" s="56"/>
      <c r="C33" s="57"/>
      <c r="D33" s="57"/>
      <c r="E33" s="57"/>
      <c r="F33" s="57"/>
      <c r="G33" s="57"/>
      <c r="H33" s="57"/>
      <c r="I33" s="57"/>
      <c r="J33" s="57"/>
      <c r="K33" s="58"/>
    </row>
    <row r="34" spans="2:11" x14ac:dyDescent="0.35">
      <c r="B34" s="56"/>
      <c r="C34" s="57"/>
      <c r="D34" s="57"/>
      <c r="E34" s="57"/>
      <c r="F34" s="57"/>
      <c r="G34" s="57"/>
      <c r="H34" s="57"/>
      <c r="I34" s="57"/>
      <c r="J34" s="57"/>
      <c r="K34" s="58"/>
    </row>
    <row r="35" spans="2:11" x14ac:dyDescent="0.35">
      <c r="B35" s="56"/>
      <c r="C35" s="57"/>
      <c r="D35" s="57"/>
      <c r="E35" s="57"/>
      <c r="F35" s="57"/>
      <c r="G35" s="57"/>
      <c r="H35" s="57"/>
      <c r="I35" s="57"/>
      <c r="J35" s="57"/>
      <c r="K35" s="58"/>
    </row>
    <row r="36" spans="2:11" ht="15.5" x14ac:dyDescent="0.35">
      <c r="B36" s="184" t="s">
        <v>91</v>
      </c>
      <c r="C36" s="185"/>
      <c r="D36" s="185"/>
      <c r="E36" s="185"/>
      <c r="F36" s="185"/>
      <c r="G36" s="185"/>
      <c r="H36" s="185"/>
      <c r="I36" s="185"/>
      <c r="J36" s="185"/>
      <c r="K36" s="186"/>
    </row>
    <row r="37" spans="2:11" x14ac:dyDescent="0.35">
      <c r="B37" s="60"/>
      <c r="C37" s="61"/>
      <c r="D37" s="61"/>
      <c r="E37" s="61"/>
      <c r="F37" s="61"/>
      <c r="G37" s="61"/>
      <c r="H37" s="61"/>
      <c r="I37" s="61"/>
      <c r="J37" s="61"/>
      <c r="K37" s="62"/>
    </row>
  </sheetData>
  <mergeCells count="5">
    <mergeCell ref="B10:K10"/>
    <mergeCell ref="B36:K36"/>
    <mergeCell ref="B21:K21"/>
    <mergeCell ref="B20:K20"/>
    <mergeCell ref="B14:K14"/>
  </mergeCells>
  <pageMargins left="0.70866141732283472" right="0.70866141732283472" top="0.94488188976377963" bottom="0.74803149606299213"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6A2F-AE20-4AAB-8C6D-0D186C27FBE9}">
  <sheetPr>
    <tabColor rgb="FF92D050"/>
    <pageSetUpPr fitToPage="1"/>
  </sheetPr>
  <dimension ref="A1:M40"/>
  <sheetViews>
    <sheetView showGridLines="0" view="pageBreakPreview" zoomScale="81" zoomScaleNormal="84" zoomScaleSheetLayoutView="81" workbookViewId="0"/>
  </sheetViews>
  <sheetFormatPr defaultColWidth="13.26953125" defaultRowHeight="10" x14ac:dyDescent="0.35"/>
  <cols>
    <col min="1" max="1" width="23.7265625" style="1" customWidth="1"/>
    <col min="2" max="2" width="14.26953125" style="1" bestFit="1" customWidth="1"/>
    <col min="3" max="3" width="16.7265625" style="1" customWidth="1"/>
    <col min="4" max="6" width="14.453125" style="1" customWidth="1"/>
    <col min="7" max="7" width="16.08984375" style="1" customWidth="1"/>
    <col min="8" max="8" width="13.54296875" style="1" customWidth="1"/>
    <col min="9" max="9" width="16.1796875" style="1" customWidth="1"/>
    <col min="10" max="13" width="11.453125" style="1" customWidth="1"/>
    <col min="14" max="16384" width="13.26953125" style="1"/>
  </cols>
  <sheetData>
    <row r="1" spans="1:13" ht="69.5" customHeight="1" thickBot="1" x14ac:dyDescent="0.4">
      <c r="A1" s="63" t="s">
        <v>126</v>
      </c>
      <c r="B1" s="47"/>
      <c r="C1" s="47"/>
      <c r="D1" s="47"/>
      <c r="E1" s="47"/>
      <c r="F1" s="47"/>
      <c r="G1" s="47"/>
      <c r="H1" s="66"/>
      <c r="I1" s="66"/>
    </row>
    <row r="2" spans="1:13" ht="44" customHeight="1" thickTop="1" x14ac:dyDescent="0.35">
      <c r="A2" s="52"/>
      <c r="B2" s="230" t="s">
        <v>47</v>
      </c>
      <c r="C2" s="230"/>
      <c r="D2" s="230"/>
      <c r="E2" s="230"/>
      <c r="F2" s="230"/>
      <c r="G2" s="230"/>
      <c r="H2" s="230"/>
      <c r="I2" s="230"/>
    </row>
    <row r="3" spans="1:13" ht="33" customHeight="1" x14ac:dyDescent="0.35">
      <c r="A3" s="231" t="s">
        <v>39</v>
      </c>
      <c r="B3" s="226" t="s">
        <v>3</v>
      </c>
      <c r="C3" s="227"/>
      <c r="D3" s="226" t="s">
        <v>29</v>
      </c>
      <c r="E3" s="227"/>
      <c r="F3" s="226" t="s">
        <v>30</v>
      </c>
      <c r="G3" s="227"/>
      <c r="H3" s="226" t="s">
        <v>89</v>
      </c>
      <c r="I3" s="227"/>
    </row>
    <row r="4" spans="1:13" ht="48.75" customHeight="1" thickBot="1" x14ac:dyDescent="0.4">
      <c r="A4" s="232"/>
      <c r="B4" s="42" t="s">
        <v>38</v>
      </c>
      <c r="C4" s="42" t="s">
        <v>52</v>
      </c>
      <c r="D4" s="42" t="s">
        <v>38</v>
      </c>
      <c r="E4" s="42" t="s">
        <v>52</v>
      </c>
      <c r="F4" s="42" t="s">
        <v>38</v>
      </c>
      <c r="G4" s="42" t="s">
        <v>52</v>
      </c>
      <c r="H4" s="42" t="s">
        <v>38</v>
      </c>
      <c r="I4" s="42" t="s">
        <v>52</v>
      </c>
    </row>
    <row r="5" spans="1:13" ht="27.5" customHeight="1" thickTop="1" x14ac:dyDescent="0.35">
      <c r="A5" s="2" t="s">
        <v>69</v>
      </c>
      <c r="B5" s="2">
        <f>+B6+B7+B8</f>
        <v>164608</v>
      </c>
      <c r="C5" s="2">
        <f>+(B6*C6+B7*C7+B8*C8)/B5</f>
        <v>241.93800125145805</v>
      </c>
      <c r="D5" s="2">
        <f t="shared" ref="D5" si="0">+D6+D7+D8</f>
        <v>163984</v>
      </c>
      <c r="E5" s="2">
        <f t="shared" ref="E5" si="1">+(D6*E6+D7*E7+D8*E8)/D5</f>
        <v>241.84285527856386</v>
      </c>
      <c r="F5" s="2">
        <f t="shared" ref="F5" si="2">+F6+F7+F8</f>
        <v>170599</v>
      </c>
      <c r="G5" s="2">
        <f t="shared" ref="G5" si="3">+(F6*G6+F7*G7+F8*G8)/F5</f>
        <v>242.59066758890731</v>
      </c>
      <c r="H5" s="2">
        <f t="shared" ref="H5" si="4">+H6+H7+H8</f>
        <v>171072</v>
      </c>
      <c r="I5" s="2">
        <f t="shared" ref="I5" si="5">+(H6*I6+H7*I7+H8*I8)/H5</f>
        <v>242.94219544986905</v>
      </c>
      <c r="J5" s="41"/>
      <c r="K5" s="9"/>
      <c r="L5" s="9"/>
      <c r="M5" s="9"/>
    </row>
    <row r="6" spans="1:13" ht="27.5" customHeight="1" x14ac:dyDescent="0.35">
      <c r="A6" s="45" t="s">
        <v>71</v>
      </c>
      <c r="B6" s="43">
        <v>42593</v>
      </c>
      <c r="C6" s="43">
        <v>237.19116662362359</v>
      </c>
      <c r="D6" s="43">
        <v>42349</v>
      </c>
      <c r="E6" s="43">
        <v>236.99088573520052</v>
      </c>
      <c r="F6" s="43">
        <v>47272</v>
      </c>
      <c r="G6" s="43">
        <v>239.0182287612117</v>
      </c>
      <c r="H6" s="43">
        <v>46917</v>
      </c>
      <c r="I6" s="43">
        <v>240.23308267792058</v>
      </c>
      <c r="J6" s="41"/>
      <c r="K6" s="9"/>
      <c r="L6" s="9"/>
      <c r="M6" s="9"/>
    </row>
    <row r="7" spans="1:13" ht="27.5" customHeight="1" x14ac:dyDescent="0.35">
      <c r="A7" s="44" t="s">
        <v>54</v>
      </c>
      <c r="B7" s="43">
        <v>72713</v>
      </c>
      <c r="C7" s="43">
        <v>245.69813692187094</v>
      </c>
      <c r="D7" s="43">
        <v>72449</v>
      </c>
      <c r="E7" s="43">
        <v>245.6128629794753</v>
      </c>
      <c r="F7" s="43">
        <v>73590</v>
      </c>
      <c r="G7" s="43">
        <v>246.03532640304385</v>
      </c>
      <c r="H7" s="43">
        <v>74025</v>
      </c>
      <c r="I7" s="43">
        <v>246.17358122255996</v>
      </c>
      <c r="J7" s="41"/>
      <c r="K7" s="9"/>
      <c r="L7" s="9"/>
      <c r="M7" s="9"/>
    </row>
    <row r="8" spans="1:13" ht="27.5" customHeight="1" x14ac:dyDescent="0.35">
      <c r="A8" s="44" t="s">
        <v>55</v>
      </c>
      <c r="B8" s="43">
        <v>49302</v>
      </c>
      <c r="C8" s="43">
        <v>240.49325625735267</v>
      </c>
      <c r="D8" s="43">
        <v>49186</v>
      </c>
      <c r="E8" s="43">
        <v>240.46731691944865</v>
      </c>
      <c r="F8" s="43">
        <v>49737</v>
      </c>
      <c r="G8" s="43">
        <v>240.88939662625421</v>
      </c>
      <c r="H8" s="43">
        <v>50130</v>
      </c>
      <c r="I8" s="43">
        <v>240.70601176939954</v>
      </c>
      <c r="J8" s="41"/>
      <c r="K8" s="9"/>
      <c r="L8" s="9"/>
      <c r="M8" s="9"/>
    </row>
    <row r="9" spans="1:13" ht="27.5" customHeight="1" x14ac:dyDescent="0.35">
      <c r="A9" s="2" t="s">
        <v>56</v>
      </c>
      <c r="B9" s="2">
        <v>32071</v>
      </c>
      <c r="C9" s="2">
        <v>224.4691992766052</v>
      </c>
      <c r="D9" s="2">
        <v>31885</v>
      </c>
      <c r="E9" s="2">
        <v>224.22733385604516</v>
      </c>
      <c r="F9" s="2">
        <v>32257</v>
      </c>
      <c r="G9" s="2">
        <v>224.4008940695044</v>
      </c>
      <c r="H9" s="2">
        <v>32493</v>
      </c>
      <c r="I9" s="2">
        <v>224.2540682608562</v>
      </c>
      <c r="J9" s="41"/>
      <c r="K9" s="9"/>
      <c r="L9" s="9"/>
      <c r="M9" s="9"/>
    </row>
    <row r="10" spans="1:13" ht="27.5" customHeight="1" x14ac:dyDescent="0.35">
      <c r="A10" s="2" t="s">
        <v>57</v>
      </c>
      <c r="B10" s="2">
        <v>20314</v>
      </c>
      <c r="C10" s="2">
        <v>198.72664713990355</v>
      </c>
      <c r="D10" s="2">
        <v>20217</v>
      </c>
      <c r="E10" s="2">
        <v>198.47133155265371</v>
      </c>
      <c r="F10" s="2">
        <v>20356</v>
      </c>
      <c r="G10" s="2">
        <v>199.0019158970328</v>
      </c>
      <c r="H10" s="2">
        <v>20511</v>
      </c>
      <c r="I10" s="2">
        <v>198.89092584466874</v>
      </c>
      <c r="J10" s="41"/>
      <c r="K10" s="9"/>
      <c r="L10" s="9"/>
      <c r="M10" s="9"/>
    </row>
    <row r="11" spans="1:13" ht="27.5" customHeight="1" x14ac:dyDescent="0.35">
      <c r="A11" s="2" t="s">
        <v>58</v>
      </c>
      <c r="B11" s="2">
        <v>12442</v>
      </c>
      <c r="C11" s="2">
        <v>162.14732438514707</v>
      </c>
      <c r="D11" s="2">
        <v>12335</v>
      </c>
      <c r="E11" s="2">
        <v>161.73400810701256</v>
      </c>
      <c r="F11" s="2">
        <v>12511</v>
      </c>
      <c r="G11" s="2">
        <v>162.25093437774754</v>
      </c>
      <c r="H11" s="2">
        <v>12630</v>
      </c>
      <c r="I11" s="2">
        <v>161.9240886777514</v>
      </c>
      <c r="J11" s="41"/>
      <c r="K11" s="9"/>
      <c r="L11" s="9"/>
      <c r="M11" s="9"/>
    </row>
    <row r="12" spans="1:13" ht="27.5" customHeight="1" x14ac:dyDescent="0.35">
      <c r="A12" s="2" t="s">
        <v>59</v>
      </c>
      <c r="B12" s="2">
        <v>7462</v>
      </c>
      <c r="C12" s="2">
        <v>138.47288260519971</v>
      </c>
      <c r="D12" s="2">
        <v>7299</v>
      </c>
      <c r="E12" s="2">
        <v>139.62555144540346</v>
      </c>
      <c r="F12" s="2">
        <v>7548</v>
      </c>
      <c r="G12" s="2">
        <v>137.42119104398515</v>
      </c>
      <c r="H12" s="2">
        <v>7632</v>
      </c>
      <c r="I12" s="2">
        <v>137.2066941823899</v>
      </c>
      <c r="J12" s="41"/>
      <c r="K12" s="9"/>
      <c r="L12" s="9"/>
      <c r="M12" s="9"/>
    </row>
    <row r="13" spans="1:13" ht="27.5" customHeight="1" x14ac:dyDescent="0.35">
      <c r="A13" s="2" t="s">
        <v>60</v>
      </c>
      <c r="B13" s="2">
        <v>4822</v>
      </c>
      <c r="C13" s="2">
        <v>112.75835752799672</v>
      </c>
      <c r="D13" s="2">
        <v>4722</v>
      </c>
      <c r="E13" s="2">
        <v>113.23981363828889</v>
      </c>
      <c r="F13" s="2">
        <v>4925</v>
      </c>
      <c r="G13" s="2">
        <v>111.58948223350258</v>
      </c>
      <c r="H13" s="2">
        <v>4989</v>
      </c>
      <c r="I13" s="2">
        <v>111.55849869713376</v>
      </c>
      <c r="J13" s="41"/>
      <c r="K13" s="9"/>
      <c r="L13" s="9"/>
      <c r="M13" s="9"/>
    </row>
    <row r="14" spans="1:13" ht="27.5" customHeight="1" x14ac:dyDescent="0.35">
      <c r="A14" s="2" t="s">
        <v>61</v>
      </c>
      <c r="B14" s="2">
        <v>8152</v>
      </c>
      <c r="C14" s="2">
        <v>94.760294406280678</v>
      </c>
      <c r="D14" s="2">
        <v>8020</v>
      </c>
      <c r="E14" s="2">
        <v>94.865763092269333</v>
      </c>
      <c r="F14" s="2">
        <v>8565</v>
      </c>
      <c r="G14" s="2">
        <v>94.61141389375365</v>
      </c>
      <c r="H14" s="2">
        <v>8734</v>
      </c>
      <c r="I14" s="2">
        <v>94.905539271811307</v>
      </c>
      <c r="J14" s="41"/>
      <c r="K14" s="9"/>
      <c r="L14" s="9"/>
      <c r="M14" s="9"/>
    </row>
    <row r="15" spans="1:13" ht="27.5" customHeight="1" x14ac:dyDescent="0.35">
      <c r="A15" s="106" t="s">
        <v>41</v>
      </c>
      <c r="B15" s="106">
        <v>47590</v>
      </c>
      <c r="C15" s="106">
        <v>104.28665055683963</v>
      </c>
      <c r="D15" s="106">
        <v>47893</v>
      </c>
      <c r="E15" s="106">
        <v>106.49489319942377</v>
      </c>
      <c r="F15" s="106">
        <v>44909</v>
      </c>
      <c r="G15" s="106">
        <v>99.760095081164096</v>
      </c>
      <c r="H15" s="106">
        <v>43148</v>
      </c>
      <c r="I15" s="106">
        <v>99.669083850931628</v>
      </c>
      <c r="J15" s="41"/>
      <c r="K15" s="9"/>
      <c r="L15" s="9"/>
      <c r="M15" s="9"/>
    </row>
    <row r="16" spans="1:13" ht="27.5" customHeight="1" thickBot="1" x14ac:dyDescent="0.4">
      <c r="A16" s="19" t="s">
        <v>70</v>
      </c>
      <c r="B16" s="19">
        <f>SUM(B6:B15)</f>
        <v>297461</v>
      </c>
      <c r="C16" s="19">
        <v>203.02071663176014</v>
      </c>
      <c r="D16" s="19">
        <f>SUM(D6:D15)</f>
        <v>296355</v>
      </c>
      <c r="E16" s="19">
        <v>203.2371981576151</v>
      </c>
      <c r="F16" s="19">
        <f>SUM(F6:F15)</f>
        <v>301670</v>
      </c>
      <c r="G16" s="19">
        <v>204.13808333609572</v>
      </c>
      <c r="H16" s="19">
        <f>SUM(H6:H15)</f>
        <v>301209</v>
      </c>
      <c r="I16" s="19">
        <v>204.85776045868482</v>
      </c>
      <c r="J16" s="41"/>
    </row>
    <row r="17" spans="1:13" ht="21.75" customHeight="1" thickTop="1" x14ac:dyDescent="0.35">
      <c r="A17" s="2"/>
      <c r="B17" s="2"/>
      <c r="C17" s="2"/>
      <c r="D17" s="2"/>
      <c r="E17" s="68"/>
      <c r="F17" s="2"/>
      <c r="G17" s="2"/>
      <c r="H17" s="9"/>
      <c r="I17" s="9"/>
      <c r="J17" s="9"/>
      <c r="K17" s="9"/>
      <c r="L17" s="9"/>
      <c r="M17" s="9"/>
    </row>
    <row r="18" spans="1:13" ht="21.75" customHeight="1" x14ac:dyDescent="0.35">
      <c r="A18" s="107" t="str">
        <f>+COPERTINA!B36</f>
        <v xml:space="preserve"> Lettura dati 29 luglio 2022</v>
      </c>
      <c r="B18" s="2"/>
      <c r="C18" s="2"/>
      <c r="D18" s="2"/>
      <c r="E18" s="2"/>
      <c r="F18" s="2"/>
      <c r="G18" s="2"/>
      <c r="H18" s="9"/>
      <c r="I18" s="9"/>
      <c r="J18" s="9"/>
      <c r="K18" s="9"/>
      <c r="L18" s="9"/>
      <c r="M18" s="9"/>
    </row>
    <row r="19" spans="1:13" ht="13.5" x14ac:dyDescent="0.35">
      <c r="A19" s="2"/>
      <c r="B19" s="2"/>
      <c r="C19" s="2"/>
      <c r="D19" s="2"/>
      <c r="E19" s="2"/>
      <c r="F19" s="2"/>
      <c r="G19" s="2"/>
    </row>
    <row r="20" spans="1:13" ht="13.5" x14ac:dyDescent="0.35">
      <c r="A20" s="2"/>
      <c r="B20" s="2"/>
      <c r="C20" s="2"/>
      <c r="D20" s="2"/>
      <c r="E20" s="2"/>
      <c r="F20" s="2"/>
      <c r="G20" s="2"/>
    </row>
    <row r="21" spans="1:13" ht="13.5" x14ac:dyDescent="0.35">
      <c r="A21" s="2"/>
      <c r="B21" s="2"/>
      <c r="C21" s="2"/>
      <c r="D21" s="2"/>
      <c r="E21" s="2"/>
      <c r="F21" s="2"/>
      <c r="G21" s="2"/>
    </row>
    <row r="22" spans="1:13" ht="13.5" x14ac:dyDescent="0.35">
      <c r="A22" s="2"/>
      <c r="B22" s="2"/>
      <c r="C22" s="2"/>
      <c r="D22" s="2"/>
      <c r="E22" s="2"/>
      <c r="F22" s="2"/>
      <c r="G22" s="2"/>
    </row>
    <row r="23" spans="1:13" ht="13.5" x14ac:dyDescent="0.35">
      <c r="A23" s="2"/>
      <c r="B23" s="2"/>
      <c r="C23" s="2"/>
      <c r="D23" s="2"/>
      <c r="E23" s="2"/>
      <c r="F23" s="2"/>
      <c r="G23" s="2"/>
    </row>
    <row r="24" spans="1:13" ht="13.5" x14ac:dyDescent="0.35">
      <c r="A24" s="2"/>
      <c r="B24" s="2"/>
      <c r="C24" s="2"/>
      <c r="D24" s="2"/>
      <c r="E24" s="2"/>
      <c r="F24" s="2"/>
      <c r="G24" s="2"/>
    </row>
    <row r="25" spans="1:13" ht="13.5" x14ac:dyDescent="0.35">
      <c r="A25" s="2"/>
      <c r="B25" s="2"/>
      <c r="C25" s="2"/>
      <c r="D25" s="2"/>
      <c r="E25" s="2"/>
      <c r="F25" s="2"/>
      <c r="G25" s="2"/>
    </row>
    <row r="26" spans="1:13" x14ac:dyDescent="0.35">
      <c r="B26" s="5"/>
    </row>
    <row r="27" spans="1:13" x14ac:dyDescent="0.35">
      <c r="B27" s="5"/>
    </row>
    <row r="28" spans="1:13" x14ac:dyDescent="0.35">
      <c r="B28" s="5"/>
    </row>
    <row r="29" spans="1:13" x14ac:dyDescent="0.35">
      <c r="B29" s="5"/>
    </row>
    <row r="30" spans="1:13" x14ac:dyDescent="0.35">
      <c r="B30" s="5"/>
    </row>
    <row r="31" spans="1:13" x14ac:dyDescent="0.35">
      <c r="B31" s="5"/>
    </row>
    <row r="32" spans="1:13" x14ac:dyDescent="0.35">
      <c r="B32" s="5"/>
    </row>
    <row r="33" spans="2:2" x14ac:dyDescent="0.35">
      <c r="B33" s="5"/>
    </row>
    <row r="34" spans="2:2" x14ac:dyDescent="0.35">
      <c r="B34" s="5"/>
    </row>
    <row r="35" spans="2:2" x14ac:dyDescent="0.35">
      <c r="B35" s="5"/>
    </row>
    <row r="36" spans="2:2" x14ac:dyDescent="0.35">
      <c r="B36" s="5"/>
    </row>
    <row r="37" spans="2:2" x14ac:dyDescent="0.35">
      <c r="B37" s="5"/>
    </row>
    <row r="38" spans="2:2" x14ac:dyDescent="0.35">
      <c r="B38" s="5"/>
    </row>
    <row r="39" spans="2:2" x14ac:dyDescent="0.35">
      <c r="B39" s="5"/>
    </row>
    <row r="40" spans="2:2" x14ac:dyDescent="0.35">
      <c r="B40" s="5"/>
    </row>
  </sheetData>
  <mergeCells count="6">
    <mergeCell ref="H3:I3"/>
    <mergeCell ref="B2:I2"/>
    <mergeCell ref="A3:A4"/>
    <mergeCell ref="B3:C3"/>
    <mergeCell ref="D3:E3"/>
    <mergeCell ref="F3:G3"/>
  </mergeCells>
  <pageMargins left="0.70866141732283472" right="0.70866141732283472" top="0.94488188976377963" bottom="0.74803149606299213" header="0.31496062992125984" footer="0.31496062992125984"/>
  <pageSetup paperSize="9" scale="60" orientation="portrait" r:id="rId1"/>
  <headerFooter>
    <oddHeader>&amp;C&amp;"Verdana,Normale"OSSERVATORIO ASSEGNO UNICO UNIVERSALE</oddHeader>
  </headerFooter>
  <ignoredErrors>
    <ignoredError sqref="C5:I5 D16 F16 H1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B21E-A533-45F6-9490-74B84807ADDD}">
  <sheetPr>
    <tabColor rgb="FF92D050"/>
    <pageSetUpPr fitToPage="1"/>
  </sheetPr>
  <dimension ref="A1:J57"/>
  <sheetViews>
    <sheetView showGridLines="0" zoomScale="65" zoomScaleNormal="65" zoomScaleSheetLayoutView="62" workbookViewId="0"/>
  </sheetViews>
  <sheetFormatPr defaultColWidth="9.453125" defaultRowHeight="13.5" x14ac:dyDescent="0.25"/>
  <cols>
    <col min="1" max="1" width="24.26953125" style="112" customWidth="1"/>
    <col min="2" max="2" width="15.7265625" style="112" customWidth="1"/>
    <col min="3" max="3" width="12.81640625" style="112" customWidth="1"/>
    <col min="4" max="4" width="15.36328125" style="112" customWidth="1"/>
    <col min="5" max="5" width="11" style="112" customWidth="1"/>
    <col min="6" max="6" width="16.26953125" style="112" customWidth="1"/>
    <col min="7" max="7" width="11.453125" style="112" customWidth="1"/>
    <col min="8" max="8" width="13" style="112" customWidth="1"/>
    <col min="9" max="9" width="10.6328125" style="112" customWidth="1"/>
    <col min="10" max="10" width="21.26953125" style="112" customWidth="1"/>
    <col min="11" max="16384" width="9.453125" style="112"/>
  </cols>
  <sheetData>
    <row r="1" spans="1:10" ht="60" customHeight="1" thickBot="1" x14ac:dyDescent="0.3">
      <c r="A1" s="51" t="s">
        <v>127</v>
      </c>
      <c r="B1" s="48"/>
      <c r="C1" s="48"/>
      <c r="D1" s="48"/>
      <c r="E1" s="48"/>
      <c r="F1" s="48"/>
      <c r="G1" s="48"/>
      <c r="H1" s="48"/>
      <c r="I1" s="48"/>
    </row>
    <row r="2" spans="1:10" s="87" customFormat="1" ht="27" customHeight="1" thickTop="1" x14ac:dyDescent="0.35">
      <c r="A2" s="116"/>
      <c r="B2" s="234" t="s">
        <v>67</v>
      </c>
      <c r="C2" s="235"/>
      <c r="D2" s="234" t="s">
        <v>68</v>
      </c>
      <c r="E2" s="235"/>
      <c r="F2" s="234" t="s">
        <v>82</v>
      </c>
      <c r="G2" s="235"/>
      <c r="H2" s="234" t="s">
        <v>42</v>
      </c>
      <c r="I2" s="234"/>
    </row>
    <row r="3" spans="1:10" ht="44" customHeight="1" thickBot="1" x14ac:dyDescent="0.3">
      <c r="A3" s="64" t="s">
        <v>62</v>
      </c>
      <c r="B3" s="39" t="s">
        <v>66</v>
      </c>
      <c r="C3" s="40" t="s">
        <v>53</v>
      </c>
      <c r="D3" s="39" t="s">
        <v>66</v>
      </c>
      <c r="E3" s="40" t="s">
        <v>53</v>
      </c>
      <c r="F3" s="39" t="s">
        <v>66</v>
      </c>
      <c r="G3" s="40" t="s">
        <v>53</v>
      </c>
      <c r="H3" s="39" t="s">
        <v>66</v>
      </c>
      <c r="I3" s="39" t="s">
        <v>53</v>
      </c>
    </row>
    <row r="4" spans="1:10" ht="24" customHeight="1" thickTop="1" x14ac:dyDescent="0.25">
      <c r="A4" s="233" t="s">
        <v>85</v>
      </c>
      <c r="B4" s="233"/>
      <c r="C4" s="233"/>
      <c r="D4" s="233"/>
      <c r="E4" s="233"/>
      <c r="F4" s="233"/>
      <c r="G4" s="233"/>
      <c r="H4" s="233"/>
      <c r="I4" s="233"/>
    </row>
    <row r="5" spans="1:10" ht="16.5" customHeight="1" x14ac:dyDescent="0.25">
      <c r="A5" s="112" t="s">
        <v>69</v>
      </c>
      <c r="B5" s="2">
        <v>3398489</v>
      </c>
      <c r="C5" s="32">
        <v>202.65248598421212</v>
      </c>
      <c r="D5" s="2">
        <v>359932</v>
      </c>
      <c r="E5" s="32">
        <v>128.07221036195767</v>
      </c>
      <c r="F5" s="2">
        <v>39376</v>
      </c>
      <c r="G5" s="32">
        <v>125.17737403494517</v>
      </c>
      <c r="H5" s="2">
        <v>3797797</v>
      </c>
      <c r="I5" s="2">
        <v>194.78095209933528</v>
      </c>
    </row>
    <row r="6" spans="1:10" ht="14" x14ac:dyDescent="0.3">
      <c r="A6" s="113" t="s">
        <v>71</v>
      </c>
      <c r="B6" s="43">
        <v>777263</v>
      </c>
      <c r="C6" s="108">
        <v>201.19070417606366</v>
      </c>
      <c r="D6" s="43">
        <v>77027</v>
      </c>
      <c r="E6" s="108">
        <v>130.22278292027434</v>
      </c>
      <c r="F6" s="43">
        <v>10654</v>
      </c>
      <c r="G6" s="108">
        <v>123.26452036793698</v>
      </c>
      <c r="H6" s="43">
        <v>864944</v>
      </c>
      <c r="I6" s="43">
        <v>193.91084370780044</v>
      </c>
    </row>
    <row r="7" spans="1:10" ht="14" x14ac:dyDescent="0.3">
      <c r="A7" s="113" t="s">
        <v>54</v>
      </c>
      <c r="B7" s="43">
        <v>1490895</v>
      </c>
      <c r="C7" s="108">
        <v>203.37941690729352</v>
      </c>
      <c r="D7" s="43">
        <v>157005</v>
      </c>
      <c r="E7" s="108">
        <v>135.09353918665124</v>
      </c>
      <c r="F7" s="43">
        <v>16617</v>
      </c>
      <c r="G7" s="108">
        <v>131.84323584281159</v>
      </c>
      <c r="H7" s="43">
        <v>1664517</v>
      </c>
      <c r="I7" s="43">
        <v>196.22422356755717</v>
      </c>
    </row>
    <row r="8" spans="1:10" ht="14" x14ac:dyDescent="0.3">
      <c r="A8" s="113" t="s">
        <v>55</v>
      </c>
      <c r="B8" s="43">
        <v>1130331</v>
      </c>
      <c r="C8" s="108">
        <v>202.69885402594454</v>
      </c>
      <c r="D8" s="43">
        <v>125900</v>
      </c>
      <c r="E8" s="108">
        <v>118.00044003177122</v>
      </c>
      <c r="F8" s="43">
        <v>12105</v>
      </c>
      <c r="G8" s="108">
        <v>117.71045270549364</v>
      </c>
      <c r="H8" s="43">
        <v>1268336</v>
      </c>
      <c r="I8" s="43">
        <v>193.48022826758833</v>
      </c>
    </row>
    <row r="9" spans="1:10" x14ac:dyDescent="0.25">
      <c r="A9" s="112" t="s">
        <v>56</v>
      </c>
      <c r="B9" s="105">
        <v>845836</v>
      </c>
      <c r="C9" s="109">
        <v>189.49641888025627</v>
      </c>
      <c r="D9" s="105">
        <v>99366</v>
      </c>
      <c r="E9" s="109">
        <v>103.89351880925081</v>
      </c>
      <c r="F9" s="105">
        <v>8636</v>
      </c>
      <c r="G9" s="109">
        <v>107.22474872626221</v>
      </c>
      <c r="H9" s="105">
        <v>953838</v>
      </c>
      <c r="I9" s="105">
        <v>179.83385992170628</v>
      </c>
    </row>
    <row r="10" spans="1:10" x14ac:dyDescent="0.25">
      <c r="A10" s="112" t="s">
        <v>57</v>
      </c>
      <c r="B10" s="105">
        <v>584425</v>
      </c>
      <c r="C10" s="109">
        <v>160.72398776575301</v>
      </c>
      <c r="D10" s="105">
        <v>75374</v>
      </c>
      <c r="E10" s="109">
        <v>92.687413166343916</v>
      </c>
      <c r="F10" s="105">
        <v>5801</v>
      </c>
      <c r="G10" s="109">
        <v>96.099203585588683</v>
      </c>
      <c r="H10" s="105">
        <v>665600</v>
      </c>
      <c r="I10" s="105">
        <v>152.45614349459169</v>
      </c>
    </row>
    <row r="11" spans="1:10" x14ac:dyDescent="0.25">
      <c r="A11" s="112" t="s">
        <v>58</v>
      </c>
      <c r="B11" s="105">
        <v>379456</v>
      </c>
      <c r="C11" s="109">
        <v>129.48335706906735</v>
      </c>
      <c r="D11" s="105">
        <v>53720</v>
      </c>
      <c r="E11" s="109">
        <v>56.991488272524144</v>
      </c>
      <c r="F11" s="105">
        <v>3934</v>
      </c>
      <c r="G11" s="109">
        <v>55.56467971530251</v>
      </c>
      <c r="H11" s="105">
        <v>437110</v>
      </c>
      <c r="I11" s="105">
        <v>119.9089724325685</v>
      </c>
    </row>
    <row r="12" spans="1:10" x14ac:dyDescent="0.25">
      <c r="A12" s="112" t="s">
        <v>59</v>
      </c>
      <c r="B12" s="105">
        <v>236537</v>
      </c>
      <c r="C12" s="109">
        <v>99.404380075844244</v>
      </c>
      <c r="D12" s="105">
        <v>35527</v>
      </c>
      <c r="E12" s="109">
        <v>44.922244208630104</v>
      </c>
      <c r="F12" s="105">
        <v>2390</v>
      </c>
      <c r="G12" s="109">
        <v>43.508142259414221</v>
      </c>
      <c r="H12" s="105">
        <v>274454</v>
      </c>
      <c r="I12" s="105">
        <v>91.865124501737895</v>
      </c>
    </row>
    <row r="13" spans="1:10" ht="14.5" customHeight="1" x14ac:dyDescent="0.25">
      <c r="A13" s="112" t="s">
        <v>60</v>
      </c>
      <c r="B13" s="105">
        <v>145387</v>
      </c>
      <c r="C13" s="109">
        <v>69.095960986883497</v>
      </c>
      <c r="D13" s="105">
        <v>24401</v>
      </c>
      <c r="E13" s="109">
        <v>33.069843449038999</v>
      </c>
      <c r="F13" s="105">
        <v>1638</v>
      </c>
      <c r="G13" s="109">
        <v>31.42234432234433</v>
      </c>
      <c r="H13" s="105">
        <v>171426</v>
      </c>
      <c r="I13" s="105">
        <v>63.607979711362518</v>
      </c>
    </row>
    <row r="14" spans="1:10" x14ac:dyDescent="0.25">
      <c r="A14" s="112" t="s">
        <v>61</v>
      </c>
      <c r="B14" s="105">
        <v>219813</v>
      </c>
      <c r="C14" s="109">
        <v>53.103619986079075</v>
      </c>
      <c r="D14" s="105">
        <v>47506</v>
      </c>
      <c r="E14" s="109">
        <v>26.606749463225697</v>
      </c>
      <c r="F14" s="105">
        <v>3221</v>
      </c>
      <c r="G14" s="109">
        <v>25.020180068301769</v>
      </c>
      <c r="H14" s="105">
        <v>270540</v>
      </c>
      <c r="I14" s="105">
        <v>48.116493901086713</v>
      </c>
    </row>
    <row r="15" spans="1:10" x14ac:dyDescent="0.25">
      <c r="A15" s="112" t="s">
        <v>41</v>
      </c>
      <c r="B15" s="105">
        <v>1467200</v>
      </c>
      <c r="C15" s="109">
        <v>53.82987203516906</v>
      </c>
      <c r="D15" s="105">
        <v>235171</v>
      </c>
      <c r="E15" s="109">
        <v>27.267029268064515</v>
      </c>
      <c r="F15" s="105">
        <v>16075</v>
      </c>
      <c r="G15" s="109">
        <v>25.356931881804044</v>
      </c>
      <c r="H15" s="105">
        <v>1718446</v>
      </c>
      <c r="I15" s="105">
        <v>49.92837451395043</v>
      </c>
    </row>
    <row r="16" spans="1:10" x14ac:dyDescent="0.25">
      <c r="A16" s="129" t="s">
        <v>104</v>
      </c>
      <c r="B16" s="130">
        <v>7277143</v>
      </c>
      <c r="C16" s="131">
        <v>153.39399174786038</v>
      </c>
      <c r="D16" s="130">
        <v>930997</v>
      </c>
      <c r="E16" s="131">
        <v>82.221380562988031</v>
      </c>
      <c r="F16" s="130">
        <v>81071</v>
      </c>
      <c r="G16" s="131">
        <v>89.732420717642569</v>
      </c>
      <c r="H16" s="130">
        <v>8289211</v>
      </c>
      <c r="I16" s="130">
        <v>144.77765966024992</v>
      </c>
      <c r="J16" s="114"/>
    </row>
    <row r="17" spans="1:10" ht="27" customHeight="1" x14ac:dyDescent="0.25">
      <c r="A17" s="233" t="s">
        <v>86</v>
      </c>
      <c r="B17" s="233"/>
      <c r="C17" s="233"/>
      <c r="D17" s="233"/>
      <c r="E17" s="233"/>
      <c r="F17" s="233"/>
      <c r="G17" s="233"/>
      <c r="H17" s="233"/>
      <c r="I17" s="233"/>
    </row>
    <row r="18" spans="1:10" x14ac:dyDescent="0.25">
      <c r="A18" s="112" t="s">
        <v>69</v>
      </c>
      <c r="B18" s="2">
        <v>3388631</v>
      </c>
      <c r="C18" s="32">
        <v>201.97059539088175</v>
      </c>
      <c r="D18" s="2">
        <v>362543</v>
      </c>
      <c r="E18" s="32">
        <v>128.76620293316969</v>
      </c>
      <c r="F18" s="2">
        <v>39150</v>
      </c>
      <c r="G18" s="32">
        <v>126.34847203065142</v>
      </c>
      <c r="H18" s="2">
        <v>3790324</v>
      </c>
      <c r="I18" s="2">
        <v>194.18752824824449</v>
      </c>
    </row>
    <row r="19" spans="1:10" ht="14" x14ac:dyDescent="0.3">
      <c r="A19" s="113" t="s">
        <v>71</v>
      </c>
      <c r="B19" s="43">
        <v>771511</v>
      </c>
      <c r="C19" s="108">
        <v>200.19169024161641</v>
      </c>
      <c r="D19" s="43">
        <v>76666</v>
      </c>
      <c r="E19" s="108">
        <v>130.88276511100045</v>
      </c>
      <c r="F19" s="43">
        <v>10542</v>
      </c>
      <c r="G19" s="108">
        <v>124.65423543919569</v>
      </c>
      <c r="H19" s="43">
        <v>858719</v>
      </c>
      <c r="I19" s="43">
        <v>193.07649434797608</v>
      </c>
    </row>
    <row r="20" spans="1:10" ht="14" x14ac:dyDescent="0.3">
      <c r="A20" s="113" t="s">
        <v>54</v>
      </c>
      <c r="B20" s="43">
        <v>1487016</v>
      </c>
      <c r="C20" s="108">
        <v>202.80894137655505</v>
      </c>
      <c r="D20" s="43">
        <v>158245</v>
      </c>
      <c r="E20" s="108">
        <v>136.09726898164357</v>
      </c>
      <c r="F20" s="43">
        <v>16534</v>
      </c>
      <c r="G20" s="108">
        <v>133.11765513487367</v>
      </c>
      <c r="H20" s="43">
        <v>1661795</v>
      </c>
      <c r="I20" s="43">
        <v>195.76290722381495</v>
      </c>
    </row>
    <row r="21" spans="1:10" ht="14" x14ac:dyDescent="0.3">
      <c r="A21" s="113" t="s">
        <v>55</v>
      </c>
      <c r="B21" s="43">
        <v>1130104</v>
      </c>
      <c r="C21" s="108">
        <v>202.08192230980507</v>
      </c>
      <c r="D21" s="43">
        <v>127632</v>
      </c>
      <c r="E21" s="108">
        <v>118.40537725648737</v>
      </c>
      <c r="F21" s="43">
        <v>12074</v>
      </c>
      <c r="G21" s="108">
        <v>118.55809342388609</v>
      </c>
      <c r="H21" s="43">
        <v>1269810</v>
      </c>
      <c r="I21" s="43">
        <v>192.8771818303525</v>
      </c>
    </row>
    <row r="22" spans="1:10" x14ac:dyDescent="0.25">
      <c r="A22" s="112" t="s">
        <v>56</v>
      </c>
      <c r="B22" s="105">
        <v>846361</v>
      </c>
      <c r="C22" s="109">
        <v>188.98273750799061</v>
      </c>
      <c r="D22" s="105">
        <v>100785</v>
      </c>
      <c r="E22" s="109">
        <v>103.99466081262108</v>
      </c>
      <c r="F22" s="105">
        <v>8593</v>
      </c>
      <c r="G22" s="109">
        <v>107.42148143838011</v>
      </c>
      <c r="H22" s="105">
        <v>955739</v>
      </c>
      <c r="I22" s="105">
        <v>179.28722525710518</v>
      </c>
    </row>
    <row r="23" spans="1:10" x14ac:dyDescent="0.25">
      <c r="A23" s="112" t="s">
        <v>57</v>
      </c>
      <c r="B23" s="105">
        <v>584732</v>
      </c>
      <c r="C23" s="109">
        <v>160.35295579855406</v>
      </c>
      <c r="D23" s="105">
        <v>76616</v>
      </c>
      <c r="E23" s="109">
        <v>92.803648846194037</v>
      </c>
      <c r="F23" s="105">
        <v>5805</v>
      </c>
      <c r="G23" s="109">
        <v>96.473410852713187</v>
      </c>
      <c r="H23" s="105">
        <v>667153</v>
      </c>
      <c r="I23" s="105">
        <v>152.03975259048542</v>
      </c>
    </row>
    <row r="24" spans="1:10" x14ac:dyDescent="0.25">
      <c r="A24" s="112" t="s">
        <v>58</v>
      </c>
      <c r="B24" s="105">
        <v>379584</v>
      </c>
      <c r="C24" s="109">
        <v>129.17756749494191</v>
      </c>
      <c r="D24" s="105">
        <v>54305</v>
      </c>
      <c r="E24" s="109">
        <v>56.733828376760862</v>
      </c>
      <c r="F24" s="105">
        <v>3902</v>
      </c>
      <c r="G24" s="109">
        <v>55.501922091235265</v>
      </c>
      <c r="H24" s="105">
        <v>437791</v>
      </c>
      <c r="I24" s="105">
        <v>119.53474792766417</v>
      </c>
    </row>
    <row r="25" spans="1:10" ht="14.5" customHeight="1" x14ac:dyDescent="0.25">
      <c r="A25" s="112" t="s">
        <v>59</v>
      </c>
      <c r="B25" s="105">
        <v>235855</v>
      </c>
      <c r="C25" s="109">
        <v>99.220890419961179</v>
      </c>
      <c r="D25" s="105">
        <v>35635</v>
      </c>
      <c r="E25" s="109">
        <v>44.667436228427121</v>
      </c>
      <c r="F25" s="105">
        <v>2268</v>
      </c>
      <c r="G25" s="109">
        <v>43.42376984126988</v>
      </c>
      <c r="H25" s="105">
        <v>273758</v>
      </c>
      <c r="I25" s="105">
        <v>91.657421189517535</v>
      </c>
    </row>
    <row r="26" spans="1:10" x14ac:dyDescent="0.25">
      <c r="A26" s="112" t="s">
        <v>60</v>
      </c>
      <c r="B26" s="105">
        <v>144600</v>
      </c>
      <c r="C26" s="109">
        <v>68.981562932227035</v>
      </c>
      <c r="D26" s="105">
        <v>24457</v>
      </c>
      <c r="E26" s="109">
        <v>32.85842539968106</v>
      </c>
      <c r="F26" s="105">
        <v>1572</v>
      </c>
      <c r="G26" s="109">
        <v>31.453021628498739</v>
      </c>
      <c r="H26" s="105">
        <v>170629</v>
      </c>
      <c r="I26" s="105">
        <v>63.458126461504378</v>
      </c>
    </row>
    <row r="27" spans="1:10" x14ac:dyDescent="0.25">
      <c r="A27" s="112" t="s">
        <v>61</v>
      </c>
      <c r="B27" s="105">
        <v>217634</v>
      </c>
      <c r="C27" s="109">
        <v>52.96592490144004</v>
      </c>
      <c r="D27" s="105">
        <v>48963</v>
      </c>
      <c r="E27" s="109">
        <v>26.383702795988807</v>
      </c>
      <c r="F27" s="105">
        <v>3139</v>
      </c>
      <c r="G27" s="109">
        <v>25.000796431984707</v>
      </c>
      <c r="H27" s="105">
        <v>269736</v>
      </c>
      <c r="I27" s="105">
        <v>47.815229854376135</v>
      </c>
    </row>
    <row r="28" spans="1:10" x14ac:dyDescent="0.25">
      <c r="A28" s="112" t="s">
        <v>41</v>
      </c>
      <c r="B28" s="105">
        <v>1441192</v>
      </c>
      <c r="C28" s="109">
        <v>53.86595523705379</v>
      </c>
      <c r="D28" s="105">
        <v>234639</v>
      </c>
      <c r="E28" s="109">
        <v>26.95083545361172</v>
      </c>
      <c r="F28" s="105">
        <v>15986</v>
      </c>
      <c r="G28" s="109">
        <v>25.456890404103603</v>
      </c>
      <c r="H28" s="105">
        <v>1691817</v>
      </c>
      <c r="I28" s="105">
        <v>49.864645342847375</v>
      </c>
    </row>
    <row r="29" spans="1:10" x14ac:dyDescent="0.25">
      <c r="A29" s="129" t="s">
        <v>104</v>
      </c>
      <c r="B29" s="130">
        <v>7238589</v>
      </c>
      <c r="C29" s="131">
        <v>153.30108238359708</v>
      </c>
      <c r="D29" s="130">
        <v>937943</v>
      </c>
      <c r="E29" s="131">
        <v>82.485233356398155</v>
      </c>
      <c r="F29" s="130">
        <v>80415</v>
      </c>
      <c r="G29" s="131">
        <v>90.525060374308339</v>
      </c>
      <c r="H29" s="130">
        <v>8256947</v>
      </c>
      <c r="I29" s="130">
        <v>144.64541780273021</v>
      </c>
    </row>
    <row r="30" spans="1:10" ht="29" customHeight="1" x14ac:dyDescent="0.25">
      <c r="A30" s="233" t="s">
        <v>87</v>
      </c>
      <c r="B30" s="233"/>
      <c r="C30" s="233"/>
      <c r="D30" s="233"/>
      <c r="E30" s="233"/>
      <c r="F30" s="233"/>
      <c r="G30" s="233"/>
      <c r="H30" s="233"/>
      <c r="I30" s="233"/>
    </row>
    <row r="31" spans="1:10" x14ac:dyDescent="0.25">
      <c r="A31" s="112" t="s">
        <v>69</v>
      </c>
      <c r="B31" s="2">
        <v>3435354</v>
      </c>
      <c r="C31" s="32">
        <v>202.15000870070423</v>
      </c>
      <c r="D31" s="2">
        <v>372207</v>
      </c>
      <c r="E31" s="32">
        <v>128.65654952754815</v>
      </c>
      <c r="F31" s="2">
        <v>39630</v>
      </c>
      <c r="G31" s="32">
        <v>126.28230381024481</v>
      </c>
      <c r="H31" s="2">
        <v>3847191</v>
      </c>
      <c r="I31" s="2">
        <v>194.25816836751778</v>
      </c>
      <c r="J31" s="115"/>
    </row>
    <row r="32" spans="1:10" ht="14" x14ac:dyDescent="0.3">
      <c r="A32" s="113" t="s">
        <v>71</v>
      </c>
      <c r="B32" s="43">
        <v>820844</v>
      </c>
      <c r="C32" s="108">
        <v>200.43496987247255</v>
      </c>
      <c r="D32" s="43">
        <v>83878</v>
      </c>
      <c r="E32" s="108">
        <v>129.59489568182255</v>
      </c>
      <c r="F32" s="43">
        <v>11094</v>
      </c>
      <c r="G32" s="108">
        <v>124.08837479718775</v>
      </c>
      <c r="H32" s="43">
        <v>915816</v>
      </c>
      <c r="I32" s="43">
        <v>193.02200387414041</v>
      </c>
      <c r="J32" s="115"/>
    </row>
    <row r="33" spans="1:10" ht="14" x14ac:dyDescent="0.3">
      <c r="A33" s="113" t="s">
        <v>54</v>
      </c>
      <c r="B33" s="43">
        <v>1488661</v>
      </c>
      <c r="C33" s="108">
        <v>202.98626860648548</v>
      </c>
      <c r="D33" s="43">
        <v>159948</v>
      </c>
      <c r="E33" s="108">
        <v>136.23484726286173</v>
      </c>
      <c r="F33" s="43">
        <v>16524</v>
      </c>
      <c r="G33" s="108">
        <v>133.28039518276452</v>
      </c>
      <c r="H33" s="43">
        <v>1665133</v>
      </c>
      <c r="I33" s="43">
        <v>195.88258608171211</v>
      </c>
      <c r="J33" s="115"/>
    </row>
    <row r="34" spans="1:10" ht="14" x14ac:dyDescent="0.3">
      <c r="A34" s="113" t="s">
        <v>55</v>
      </c>
      <c r="B34" s="43">
        <v>1125849</v>
      </c>
      <c r="C34" s="108">
        <v>202.2946744812136</v>
      </c>
      <c r="D34" s="43">
        <v>128381</v>
      </c>
      <c r="E34" s="108">
        <v>118.60178936135407</v>
      </c>
      <c r="F34" s="43">
        <v>12012</v>
      </c>
      <c r="G34" s="108">
        <v>118.68181984681986</v>
      </c>
      <c r="H34" s="43">
        <v>1266242</v>
      </c>
      <c r="I34" s="43">
        <v>193.01608958635069</v>
      </c>
      <c r="J34" s="115"/>
    </row>
    <row r="35" spans="1:10" x14ac:dyDescent="0.25">
      <c r="A35" s="112" t="s">
        <v>56</v>
      </c>
      <c r="B35" s="105">
        <v>841536</v>
      </c>
      <c r="C35" s="109">
        <v>189.16877878070633</v>
      </c>
      <c r="D35" s="105">
        <v>101169</v>
      </c>
      <c r="E35" s="109">
        <v>104.17055718649014</v>
      </c>
      <c r="F35" s="105">
        <v>8606</v>
      </c>
      <c r="G35" s="109">
        <v>107.57671973042065</v>
      </c>
      <c r="H35" s="105">
        <v>951311</v>
      </c>
      <c r="I35" s="105">
        <v>179.39135968153477</v>
      </c>
      <c r="J35" s="115"/>
    </row>
    <row r="36" spans="1:10" x14ac:dyDescent="0.25">
      <c r="A36" s="112" t="s">
        <v>57</v>
      </c>
      <c r="B36" s="105">
        <v>580635</v>
      </c>
      <c r="C36" s="109">
        <v>160.51533405667954</v>
      </c>
      <c r="D36" s="105">
        <v>76746</v>
      </c>
      <c r="E36" s="109">
        <v>93.097478826258069</v>
      </c>
      <c r="F36" s="105">
        <v>5748</v>
      </c>
      <c r="G36" s="109">
        <v>96.849485038274182</v>
      </c>
      <c r="H36" s="105">
        <v>663129</v>
      </c>
      <c r="I36" s="105">
        <v>152.16099874986637</v>
      </c>
      <c r="J36" s="115"/>
    </row>
    <row r="37" spans="1:10" x14ac:dyDescent="0.25">
      <c r="A37" s="112" t="s">
        <v>58</v>
      </c>
      <c r="B37" s="105">
        <v>376461</v>
      </c>
      <c r="C37" s="109">
        <v>129.32585832264155</v>
      </c>
      <c r="D37" s="105">
        <v>54602</v>
      </c>
      <c r="E37" s="109">
        <v>56.787844584447427</v>
      </c>
      <c r="F37" s="105">
        <v>3897</v>
      </c>
      <c r="G37" s="109">
        <v>55.478817038747749</v>
      </c>
      <c r="H37" s="105">
        <v>434960</v>
      </c>
      <c r="I37" s="105">
        <v>119.55828763564459</v>
      </c>
      <c r="J37" s="115"/>
    </row>
    <row r="38" spans="1:10" ht="14.5" customHeight="1" x14ac:dyDescent="0.25">
      <c r="A38" s="112" t="s">
        <v>59</v>
      </c>
      <c r="B38" s="105">
        <v>237244</v>
      </c>
      <c r="C38" s="109">
        <v>99.119119471935775</v>
      </c>
      <c r="D38" s="105">
        <v>37697</v>
      </c>
      <c r="E38" s="109">
        <v>44.650530015651142</v>
      </c>
      <c r="F38" s="105">
        <v>2458</v>
      </c>
      <c r="G38" s="109">
        <v>43.466257119609445</v>
      </c>
      <c r="H38" s="105">
        <v>277399</v>
      </c>
      <c r="I38" s="105">
        <v>91.22400394377749</v>
      </c>
      <c r="J38" s="115"/>
    </row>
    <row r="39" spans="1:10" x14ac:dyDescent="0.25">
      <c r="A39" s="112" t="s">
        <v>60</v>
      </c>
      <c r="B39" s="105">
        <v>146044</v>
      </c>
      <c r="C39" s="109">
        <v>68.919853605762825</v>
      </c>
      <c r="D39" s="105">
        <v>25908</v>
      </c>
      <c r="E39" s="109">
        <v>32.80139879573877</v>
      </c>
      <c r="F39" s="105">
        <v>1702</v>
      </c>
      <c r="G39" s="109">
        <v>31.421621621621632</v>
      </c>
      <c r="H39" s="105">
        <v>173654</v>
      </c>
      <c r="I39" s="105">
        <v>63.163701037695795</v>
      </c>
      <c r="J39" s="115"/>
    </row>
    <row r="40" spans="1:10" x14ac:dyDescent="0.25">
      <c r="A40" s="112" t="s">
        <v>61</v>
      </c>
      <c r="B40" s="105">
        <v>230860</v>
      </c>
      <c r="C40" s="109">
        <v>52.939780646279139</v>
      </c>
      <c r="D40" s="105">
        <v>52219</v>
      </c>
      <c r="E40" s="109">
        <v>26.387303088913999</v>
      </c>
      <c r="F40" s="105">
        <v>3374</v>
      </c>
      <c r="G40" s="109">
        <v>24.997036158861885</v>
      </c>
      <c r="H40" s="105">
        <v>286453</v>
      </c>
      <c r="I40" s="105">
        <v>47.770267164246846</v>
      </c>
      <c r="J40" s="115"/>
    </row>
    <row r="41" spans="1:10" s="115" customFormat="1" x14ac:dyDescent="0.25">
      <c r="A41" s="112" t="s">
        <v>41</v>
      </c>
      <c r="B41" s="105">
        <v>1442351</v>
      </c>
      <c r="C41" s="109">
        <v>53.072590680077205</v>
      </c>
      <c r="D41" s="105">
        <v>229984</v>
      </c>
      <c r="E41" s="109">
        <v>26.442087493042994</v>
      </c>
      <c r="F41" s="105">
        <v>15479</v>
      </c>
      <c r="G41" s="109">
        <v>25.051566638671744</v>
      </c>
      <c r="H41" s="105">
        <v>1687814</v>
      </c>
      <c r="I41" s="105">
        <v>49.186897661709196</v>
      </c>
    </row>
    <row r="42" spans="1:10" x14ac:dyDescent="0.25">
      <c r="A42" s="129" t="s">
        <v>70</v>
      </c>
      <c r="B42" s="130">
        <v>7290485</v>
      </c>
      <c r="C42" s="131">
        <v>153.33518563305455</v>
      </c>
      <c r="D42" s="130">
        <v>950532</v>
      </c>
      <c r="E42" s="131">
        <v>82.75731246291565</v>
      </c>
      <c r="F42" s="130">
        <v>80894</v>
      </c>
      <c r="G42" s="131">
        <v>90.682839271144971</v>
      </c>
      <c r="H42" s="130">
        <v>8321911</v>
      </c>
      <c r="I42" s="130">
        <v>144.66473411695938</v>
      </c>
      <c r="J42" s="115"/>
    </row>
    <row r="43" spans="1:10" ht="26.5" customHeight="1" x14ac:dyDescent="0.25">
      <c r="A43" s="233" t="s">
        <v>98</v>
      </c>
      <c r="B43" s="233"/>
      <c r="C43" s="233"/>
      <c r="D43" s="233"/>
      <c r="E43" s="233"/>
      <c r="F43" s="233"/>
      <c r="G43" s="233"/>
      <c r="H43" s="233"/>
      <c r="I43" s="233"/>
    </row>
    <row r="44" spans="1:10" x14ac:dyDescent="0.25">
      <c r="A44" s="112" t="s">
        <v>69</v>
      </c>
      <c r="B44" s="2">
        <v>3416987</v>
      </c>
      <c r="C44" s="32">
        <v>201.63186422131525</v>
      </c>
      <c r="D44" s="2">
        <v>369941</v>
      </c>
      <c r="E44" s="32">
        <v>128.8921915386511</v>
      </c>
      <c r="F44" s="2">
        <v>39431</v>
      </c>
      <c r="G44" s="32">
        <v>126.53572392280191</v>
      </c>
      <c r="H44" s="2">
        <v>3826359</v>
      </c>
      <c r="I44" s="2">
        <v>193.82535595588377</v>
      </c>
      <c r="J44" s="115"/>
    </row>
    <row r="45" spans="1:10" ht="14" x14ac:dyDescent="0.3">
      <c r="A45" s="113" t="s">
        <v>71</v>
      </c>
      <c r="B45" s="43">
        <v>808565</v>
      </c>
      <c r="C45" s="108">
        <v>199.91131294330069</v>
      </c>
      <c r="D45" s="43">
        <v>81677</v>
      </c>
      <c r="E45" s="108">
        <v>130.08365819018724</v>
      </c>
      <c r="F45" s="43">
        <v>10786</v>
      </c>
      <c r="G45" s="108">
        <v>124.75899128499911</v>
      </c>
      <c r="H45" s="43">
        <v>901028</v>
      </c>
      <c r="I45" s="43">
        <v>192.68189687778829</v>
      </c>
      <c r="J45" s="115"/>
    </row>
    <row r="46" spans="1:10" ht="14" x14ac:dyDescent="0.3">
      <c r="A46" s="113" t="s">
        <v>54</v>
      </c>
      <c r="B46" s="43">
        <v>1483014</v>
      </c>
      <c r="C46" s="108">
        <v>202.47975841765444</v>
      </c>
      <c r="D46" s="43">
        <v>159430</v>
      </c>
      <c r="E46" s="108">
        <v>136.51135068682311</v>
      </c>
      <c r="F46" s="43">
        <v>16555</v>
      </c>
      <c r="G46" s="108">
        <v>133.40412866203567</v>
      </c>
      <c r="H46" s="43">
        <v>1658999</v>
      </c>
      <c r="I46" s="43">
        <v>195.45088721572444</v>
      </c>
      <c r="J46" s="115"/>
    </row>
    <row r="47" spans="1:10" ht="14" x14ac:dyDescent="0.3">
      <c r="A47" s="113" t="s">
        <v>55</v>
      </c>
      <c r="B47" s="43">
        <v>1125408</v>
      </c>
      <c r="C47" s="108">
        <v>201.75069986173901</v>
      </c>
      <c r="D47" s="43">
        <v>128834</v>
      </c>
      <c r="E47" s="108">
        <v>118.70824968564199</v>
      </c>
      <c r="F47" s="43">
        <v>12090</v>
      </c>
      <c r="G47" s="108">
        <v>118.71582299421013</v>
      </c>
      <c r="H47" s="43">
        <v>1266332</v>
      </c>
      <c r="I47" s="43">
        <v>192.50937713806491</v>
      </c>
      <c r="J47" s="115"/>
    </row>
    <row r="48" spans="1:10" x14ac:dyDescent="0.25">
      <c r="A48" s="112" t="s">
        <v>56</v>
      </c>
      <c r="B48" s="105">
        <v>842899</v>
      </c>
      <c r="C48" s="109">
        <v>188.59549639992503</v>
      </c>
      <c r="D48" s="105">
        <v>101977</v>
      </c>
      <c r="E48" s="109">
        <v>104.20210165037236</v>
      </c>
      <c r="F48" s="105">
        <v>8670</v>
      </c>
      <c r="G48" s="109">
        <v>107.57201153402536</v>
      </c>
      <c r="H48" s="105">
        <v>953546</v>
      </c>
      <c r="I48" s="105">
        <v>178.83334666602391</v>
      </c>
      <c r="J48" s="115"/>
    </row>
    <row r="49" spans="1:10" x14ac:dyDescent="0.25">
      <c r="A49" s="112" t="s">
        <v>57</v>
      </c>
      <c r="B49" s="105">
        <v>582515</v>
      </c>
      <c r="C49" s="109">
        <v>160.00454238946662</v>
      </c>
      <c r="D49" s="105">
        <v>77263</v>
      </c>
      <c r="E49" s="109">
        <v>93.175761489975784</v>
      </c>
      <c r="F49" s="105">
        <v>5810</v>
      </c>
      <c r="G49" s="109">
        <v>96.946029259896719</v>
      </c>
      <c r="H49" s="105">
        <v>665588</v>
      </c>
      <c r="I49" s="105">
        <v>151.69645681713035</v>
      </c>
      <c r="J49" s="115"/>
    </row>
    <row r="50" spans="1:10" x14ac:dyDescent="0.25">
      <c r="A50" s="112" t="s">
        <v>58</v>
      </c>
      <c r="B50" s="105">
        <v>378198</v>
      </c>
      <c r="C50" s="109">
        <v>128.9392892611807</v>
      </c>
      <c r="D50" s="105">
        <v>55068</v>
      </c>
      <c r="E50" s="109">
        <v>56.79799230042854</v>
      </c>
      <c r="F50" s="105">
        <v>3941</v>
      </c>
      <c r="G50" s="109">
        <v>55.464996193859442</v>
      </c>
      <c r="H50" s="105">
        <v>437207</v>
      </c>
      <c r="I50" s="105">
        <v>119.19049948880054</v>
      </c>
      <c r="J50" s="115"/>
    </row>
    <row r="51" spans="1:10" x14ac:dyDescent="0.25">
      <c r="A51" s="112" t="s">
        <v>59</v>
      </c>
      <c r="B51" s="105">
        <v>238767</v>
      </c>
      <c r="C51" s="109">
        <v>98.841566925077288</v>
      </c>
      <c r="D51" s="105">
        <v>37921</v>
      </c>
      <c r="E51" s="109">
        <v>44.683180559584436</v>
      </c>
      <c r="F51" s="105">
        <v>2487</v>
      </c>
      <c r="G51" s="109">
        <v>43.46349014877363</v>
      </c>
      <c r="H51" s="105">
        <v>279175</v>
      </c>
      <c r="I51" s="105">
        <v>90.991775767887276</v>
      </c>
      <c r="J51" s="115"/>
    </row>
    <row r="52" spans="1:10" x14ac:dyDescent="0.25">
      <c r="A52" s="112" t="s">
        <v>60</v>
      </c>
      <c r="B52" s="105">
        <v>147260</v>
      </c>
      <c r="C52" s="109">
        <v>68.753984585087778</v>
      </c>
      <c r="D52" s="105">
        <v>26171</v>
      </c>
      <c r="E52" s="109">
        <v>32.826818616025385</v>
      </c>
      <c r="F52" s="105">
        <v>1723</v>
      </c>
      <c r="G52" s="109">
        <v>31.427858386535132</v>
      </c>
      <c r="H52" s="105">
        <v>175154</v>
      </c>
      <c r="I52" s="105">
        <v>63.01867293924218</v>
      </c>
      <c r="J52" s="115"/>
    </row>
    <row r="53" spans="1:10" x14ac:dyDescent="0.25">
      <c r="A53" s="112" t="s">
        <v>61</v>
      </c>
      <c r="B53" s="105">
        <v>233757</v>
      </c>
      <c r="C53" s="109">
        <v>52.846517794119535</v>
      </c>
      <c r="D53" s="105">
        <v>53234</v>
      </c>
      <c r="E53" s="109">
        <v>26.374034263816359</v>
      </c>
      <c r="F53" s="105">
        <v>3420</v>
      </c>
      <c r="G53" s="109">
        <v>24.997076023391813</v>
      </c>
      <c r="H53" s="105">
        <v>290411</v>
      </c>
      <c r="I53" s="105">
        <v>47.665993368019812</v>
      </c>
      <c r="J53" s="115"/>
    </row>
    <row r="54" spans="1:10" x14ac:dyDescent="0.25">
      <c r="A54" s="112" t="s">
        <v>41</v>
      </c>
      <c r="B54" s="105">
        <v>1398415</v>
      </c>
      <c r="C54" s="109">
        <v>53.224231883954346</v>
      </c>
      <c r="D54" s="105">
        <v>221349</v>
      </c>
      <c r="E54" s="109">
        <v>26.476209967065579</v>
      </c>
      <c r="F54" s="105">
        <v>14812</v>
      </c>
      <c r="G54" s="109">
        <v>25.055526600054012</v>
      </c>
      <c r="H54" s="105">
        <v>1634576</v>
      </c>
      <c r="I54" s="105">
        <v>49.346845475523935</v>
      </c>
      <c r="J54" s="115"/>
    </row>
    <row r="55" spans="1:10" x14ac:dyDescent="0.25">
      <c r="A55" s="31" t="s">
        <v>70</v>
      </c>
      <c r="B55" s="110">
        <v>7238798</v>
      </c>
      <c r="C55" s="111">
        <v>153.39807318148675</v>
      </c>
      <c r="D55" s="110">
        <v>942924</v>
      </c>
      <c r="E55" s="111">
        <v>83.202393989335462</v>
      </c>
      <c r="F55" s="110">
        <v>80294</v>
      </c>
      <c r="G55" s="111">
        <v>91.199589134929155</v>
      </c>
      <c r="H55" s="110">
        <v>8262016</v>
      </c>
      <c r="I55" s="110">
        <v>144.78233633413444</v>
      </c>
      <c r="J55" s="115"/>
    </row>
    <row r="57" spans="1:10" ht="14" x14ac:dyDescent="0.3">
      <c r="A57" s="77" t="str">
        <f>+COPERTINA!B36</f>
        <v xml:space="preserve"> Lettura dati 29 luglio 2022</v>
      </c>
    </row>
  </sheetData>
  <mergeCells count="8">
    <mergeCell ref="A43:I43"/>
    <mergeCell ref="A30:I30"/>
    <mergeCell ref="A17:I17"/>
    <mergeCell ref="B2:C2"/>
    <mergeCell ref="D2:E2"/>
    <mergeCell ref="F2:G2"/>
    <mergeCell ref="H2:I2"/>
    <mergeCell ref="A4:I4"/>
  </mergeCells>
  <pageMargins left="0.70866141732283472" right="0.70866141732283472" top="0.94488188976377963" bottom="0.74803149606299213" header="0.31496062992125984" footer="0.31496062992125984"/>
  <pageSetup paperSize="9" scale="66" orientation="portrait" r:id="rId1"/>
  <headerFooter>
    <oddHeader>&amp;C&amp;"Verdana,Normale"OSSERVATORIO ASSEGNO UNICO UNIVERSALE</oddHeader>
  </headerFooter>
  <colBreaks count="1" manualBreakCount="1">
    <brk id="10" max="1048575" man="1"/>
  </colBreaks>
  <ignoredErrors>
    <ignoredError sqref="A56:I5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49ED5-CFDB-4B9F-85AC-205861C0E7AA}">
  <sheetPr>
    <tabColor rgb="FF92D050"/>
    <pageSetUpPr fitToPage="1"/>
  </sheetPr>
  <dimension ref="A1:P41"/>
  <sheetViews>
    <sheetView showGridLines="0" zoomScale="84" zoomScaleNormal="84" workbookViewId="0">
      <selection sqref="A1:M1"/>
    </sheetView>
  </sheetViews>
  <sheetFormatPr defaultColWidth="13.26953125" defaultRowHeight="10" x14ac:dyDescent="0.35"/>
  <cols>
    <col min="1" max="1" width="23.7265625" style="1" customWidth="1"/>
    <col min="2" max="2" width="14.26953125" style="1" bestFit="1" customWidth="1"/>
    <col min="3" max="3" width="14.26953125" style="1" customWidth="1"/>
    <col min="4" max="4" width="11.54296875" style="1" customWidth="1"/>
    <col min="5" max="5" width="14.453125" style="1" customWidth="1"/>
    <col min="6" max="6" width="13.36328125" style="1" customWidth="1"/>
    <col min="7" max="7" width="12.1796875" style="1" customWidth="1"/>
    <col min="8" max="8" width="14.453125" style="1" customWidth="1"/>
    <col min="9" max="9" width="12.7265625" style="1" customWidth="1"/>
    <col min="10" max="10" width="11.81640625" style="1" customWidth="1"/>
    <col min="11" max="11" width="15.36328125" style="1" customWidth="1"/>
    <col min="12" max="16" width="11.453125" style="1" customWidth="1"/>
    <col min="17" max="16384" width="13.26953125" style="1"/>
  </cols>
  <sheetData>
    <row r="1" spans="1:16" ht="65" customHeight="1" thickBot="1" x14ac:dyDescent="0.4">
      <c r="A1" s="178" t="s">
        <v>128</v>
      </c>
      <c r="B1" s="178"/>
      <c r="C1" s="178"/>
      <c r="D1" s="178"/>
      <c r="E1" s="178"/>
      <c r="F1" s="178"/>
      <c r="G1" s="178"/>
      <c r="H1" s="178"/>
      <c r="I1" s="178"/>
      <c r="J1" s="178"/>
      <c r="K1" s="178"/>
      <c r="L1" s="178"/>
      <c r="M1" s="178"/>
    </row>
    <row r="2" spans="1:16" ht="27" customHeight="1" thickTop="1" x14ac:dyDescent="0.35">
      <c r="A2" s="49"/>
      <c r="B2" s="230" t="s">
        <v>47</v>
      </c>
      <c r="C2" s="230"/>
      <c r="D2" s="230"/>
      <c r="E2" s="230"/>
      <c r="F2" s="230"/>
      <c r="G2" s="230"/>
      <c r="H2" s="230"/>
      <c r="I2" s="230"/>
      <c r="J2" s="230"/>
      <c r="K2" s="230"/>
      <c r="L2" s="230"/>
      <c r="M2" s="230"/>
    </row>
    <row r="3" spans="1:16" ht="33" customHeight="1" x14ac:dyDescent="0.35">
      <c r="A3" s="228" t="s">
        <v>99</v>
      </c>
      <c r="B3" s="226" t="s">
        <v>3</v>
      </c>
      <c r="C3" s="226"/>
      <c r="D3" s="227"/>
      <c r="E3" s="226" t="s">
        <v>29</v>
      </c>
      <c r="F3" s="226"/>
      <c r="G3" s="227"/>
      <c r="H3" s="226" t="s">
        <v>30</v>
      </c>
      <c r="I3" s="226"/>
      <c r="J3" s="227"/>
      <c r="K3" s="226" t="s">
        <v>89</v>
      </c>
      <c r="L3" s="226"/>
      <c r="M3" s="227"/>
    </row>
    <row r="4" spans="1:16" ht="48.75" customHeight="1" thickBot="1" x14ac:dyDescent="0.4">
      <c r="A4" s="229"/>
      <c r="B4" s="42" t="s">
        <v>80</v>
      </c>
      <c r="C4" s="42" t="s">
        <v>81</v>
      </c>
      <c r="D4" s="42" t="s">
        <v>28</v>
      </c>
      <c r="E4" s="42" t="s">
        <v>80</v>
      </c>
      <c r="F4" s="42" t="s">
        <v>81</v>
      </c>
      <c r="G4" s="42" t="s">
        <v>28</v>
      </c>
      <c r="H4" s="42" t="s">
        <v>80</v>
      </c>
      <c r="I4" s="42" t="s">
        <v>81</v>
      </c>
      <c r="J4" s="42" t="s">
        <v>28</v>
      </c>
      <c r="K4" s="42" t="s">
        <v>80</v>
      </c>
      <c r="L4" s="42" t="s">
        <v>81</v>
      </c>
      <c r="M4" s="42" t="s">
        <v>28</v>
      </c>
    </row>
    <row r="5" spans="1:16" ht="27.5" customHeight="1" thickTop="1" x14ac:dyDescent="0.35">
      <c r="A5" s="2" t="s">
        <v>69</v>
      </c>
      <c r="B5" s="2">
        <v>2168362</v>
      </c>
      <c r="C5" s="120">
        <v>1.6962979428711626</v>
      </c>
      <c r="D5" s="2">
        <v>329.54604345123209</v>
      </c>
      <c r="E5" s="2">
        <v>2165969</v>
      </c>
      <c r="F5" s="120">
        <v>1.6954374693266616</v>
      </c>
      <c r="G5" s="2">
        <v>328.45511284787568</v>
      </c>
      <c r="H5" s="2">
        <v>2190246</v>
      </c>
      <c r="I5" s="120">
        <v>1.6999551648536284</v>
      </c>
      <c r="J5" s="2">
        <v>329.38429974532539</v>
      </c>
      <c r="K5" s="2">
        <v>2179393</v>
      </c>
      <c r="L5" s="120">
        <v>1.6991786245069154</v>
      </c>
      <c r="M5" s="2">
        <v>328.55313384506627</v>
      </c>
      <c r="N5" s="9"/>
      <c r="O5" s="9"/>
      <c r="P5" s="9"/>
    </row>
    <row r="6" spans="1:16" ht="27.5" customHeight="1" x14ac:dyDescent="0.35">
      <c r="A6" s="126" t="s">
        <v>71</v>
      </c>
      <c r="B6" s="92">
        <v>481975</v>
      </c>
      <c r="C6" s="121">
        <v>1.7178380621401526</v>
      </c>
      <c r="D6" s="92">
        <v>331.98671126095849</v>
      </c>
      <c r="E6" s="92">
        <v>478877</v>
      </c>
      <c r="F6" s="121">
        <v>1.717000398849809</v>
      </c>
      <c r="G6" s="92">
        <v>330.5015194924801</v>
      </c>
      <c r="H6" s="92">
        <v>504425</v>
      </c>
      <c r="I6" s="121">
        <v>1.7329989592109829</v>
      </c>
      <c r="J6" s="92">
        <v>333.34330802398841</v>
      </c>
      <c r="K6" s="92">
        <v>494890</v>
      </c>
      <c r="L6" s="121">
        <v>1.7373638586352522</v>
      </c>
      <c r="M6" s="92">
        <v>333.68320980419981</v>
      </c>
      <c r="N6" s="9"/>
      <c r="O6" s="9"/>
      <c r="P6" s="9"/>
    </row>
    <row r="7" spans="1:16" ht="27.5" customHeight="1" x14ac:dyDescent="0.35">
      <c r="A7" s="126" t="s">
        <v>54</v>
      </c>
      <c r="B7" s="92">
        <v>919112</v>
      </c>
      <c r="C7" s="121">
        <v>1.7545859481760655</v>
      </c>
      <c r="D7" s="92">
        <v>343.40093230204781</v>
      </c>
      <c r="E7" s="92">
        <v>918244</v>
      </c>
      <c r="F7" s="121">
        <v>1.753918348499963</v>
      </c>
      <c r="G7" s="92">
        <v>342.55169713060991</v>
      </c>
      <c r="H7" s="92">
        <v>919353</v>
      </c>
      <c r="I7" s="121">
        <v>1.7548341061594404</v>
      </c>
      <c r="J7" s="92">
        <v>342.87174331295984</v>
      </c>
      <c r="K7" s="92">
        <v>917129</v>
      </c>
      <c r="L7" s="121">
        <v>1.7526858271846164</v>
      </c>
      <c r="M7" s="92">
        <v>341.754188472941</v>
      </c>
      <c r="N7" s="9"/>
      <c r="O7" s="9"/>
      <c r="P7" s="9"/>
    </row>
    <row r="8" spans="1:16" ht="27.5" customHeight="1" x14ac:dyDescent="0.35">
      <c r="A8" s="126" t="s">
        <v>55</v>
      </c>
      <c r="B8" s="92">
        <v>767275</v>
      </c>
      <c r="C8" s="121">
        <v>1.6129445114202861</v>
      </c>
      <c r="D8" s="92">
        <v>311.41625234759402</v>
      </c>
      <c r="E8" s="92">
        <v>768848</v>
      </c>
      <c r="F8" s="121">
        <v>1.6121626121157888</v>
      </c>
      <c r="G8" s="92">
        <v>310.34479583740904</v>
      </c>
      <c r="H8" s="92">
        <v>766468</v>
      </c>
      <c r="I8" s="121">
        <v>1.6123830349081762</v>
      </c>
      <c r="J8" s="92">
        <v>310.60107010338356</v>
      </c>
      <c r="K8" s="92">
        <v>767374</v>
      </c>
      <c r="L8" s="121">
        <v>1.6106031739412594</v>
      </c>
      <c r="M8" s="92">
        <v>309.46740339130628</v>
      </c>
      <c r="N8" s="9"/>
      <c r="O8" s="9"/>
      <c r="P8" s="9"/>
    </row>
    <row r="9" spans="1:16" ht="27.5" customHeight="1" x14ac:dyDescent="0.35">
      <c r="A9" s="2" t="s">
        <v>56</v>
      </c>
      <c r="B9" s="2">
        <v>599216</v>
      </c>
      <c r="C9" s="119">
        <v>1.563356118661718</v>
      </c>
      <c r="D9" s="2">
        <v>280.72088957904953</v>
      </c>
      <c r="E9" s="2">
        <v>601071</v>
      </c>
      <c r="F9" s="119">
        <v>1.5620717020119088</v>
      </c>
      <c r="G9" s="2">
        <v>279.70454039539402</v>
      </c>
      <c r="H9" s="2">
        <v>598171</v>
      </c>
      <c r="I9" s="119">
        <v>1.5620901046690663</v>
      </c>
      <c r="J9" s="2">
        <v>279.83471704579438</v>
      </c>
      <c r="K9" s="2">
        <v>600390</v>
      </c>
      <c r="L9" s="119">
        <v>1.5601675577541265</v>
      </c>
      <c r="M9" s="2">
        <v>278.58923616316059</v>
      </c>
      <c r="N9" s="9"/>
      <c r="O9" s="9"/>
      <c r="P9" s="9"/>
    </row>
    <row r="10" spans="1:16" ht="27.5" customHeight="1" x14ac:dyDescent="0.35">
      <c r="A10" s="2" t="s">
        <v>57</v>
      </c>
      <c r="B10" s="2">
        <v>427026</v>
      </c>
      <c r="C10" s="119">
        <v>1.5365855943197837</v>
      </c>
      <c r="D10" s="2">
        <v>234.07110883178044</v>
      </c>
      <c r="E10" s="2">
        <v>428386</v>
      </c>
      <c r="F10" s="119">
        <v>1.5354913559266643</v>
      </c>
      <c r="G10" s="2">
        <v>233.25867605383917</v>
      </c>
      <c r="H10" s="2">
        <v>425909</v>
      </c>
      <c r="I10" s="119">
        <v>1.5352504877802535</v>
      </c>
      <c r="J10" s="2">
        <v>233.43738582654967</v>
      </c>
      <c r="K10" s="2">
        <v>427877</v>
      </c>
      <c r="L10" s="119">
        <v>1.5335014501831135</v>
      </c>
      <c r="M10" s="2">
        <v>232.40098913940224</v>
      </c>
      <c r="N10" s="9"/>
      <c r="O10" s="9"/>
      <c r="P10" s="9"/>
    </row>
    <row r="11" spans="1:16" ht="27.5" customHeight="1" x14ac:dyDescent="0.35">
      <c r="A11" s="2" t="s">
        <v>58</v>
      </c>
      <c r="B11" s="2">
        <v>284194</v>
      </c>
      <c r="C11" s="119">
        <v>1.5193001963447503</v>
      </c>
      <c r="D11" s="2">
        <v>182.02326044884822</v>
      </c>
      <c r="E11" s="2">
        <v>284857</v>
      </c>
      <c r="F11" s="119">
        <v>1.518396950048621</v>
      </c>
      <c r="G11" s="2">
        <v>181.38529486724886</v>
      </c>
      <c r="H11" s="2">
        <v>283202</v>
      </c>
      <c r="I11" s="119">
        <v>1.517323323987825</v>
      </c>
      <c r="J11" s="2">
        <v>181.35103396162447</v>
      </c>
      <c r="K11" s="2">
        <v>285024</v>
      </c>
      <c r="L11" s="119">
        <v>1.5153636185023016</v>
      </c>
      <c r="M11" s="2">
        <v>180.46550234366214</v>
      </c>
      <c r="N11" s="9"/>
      <c r="O11" s="9"/>
      <c r="P11" s="9"/>
    </row>
    <row r="12" spans="1:16" ht="27.5" customHeight="1" x14ac:dyDescent="0.35">
      <c r="A12" s="2" t="s">
        <v>59</v>
      </c>
      <c r="B12" s="2">
        <v>179346</v>
      </c>
      <c r="C12" s="119">
        <v>1.5138782019113892</v>
      </c>
      <c r="D12" s="2">
        <v>138.91562571788629</v>
      </c>
      <c r="E12" s="2">
        <v>178952</v>
      </c>
      <c r="F12" s="119">
        <v>1.5138919933837007</v>
      </c>
      <c r="G12" s="2">
        <v>138.61950629219027</v>
      </c>
      <c r="H12" s="2">
        <v>181749</v>
      </c>
      <c r="I12" s="119">
        <v>1.5104237162240233</v>
      </c>
      <c r="J12" s="2">
        <v>137.73569780301412</v>
      </c>
      <c r="K12" s="2">
        <v>183131</v>
      </c>
      <c r="L12" s="119">
        <v>1.5084611562215027</v>
      </c>
      <c r="M12" s="2">
        <v>137.20503421048326</v>
      </c>
      <c r="N12" s="9"/>
      <c r="O12" s="9"/>
      <c r="P12" s="9"/>
    </row>
    <row r="13" spans="1:16" ht="27.5" customHeight="1" x14ac:dyDescent="0.35">
      <c r="A13" s="2" t="s">
        <v>60</v>
      </c>
      <c r="B13" s="2">
        <v>112938</v>
      </c>
      <c r="C13" s="119">
        <v>1.5039490694009103</v>
      </c>
      <c r="D13" s="2">
        <v>95.630108200959739</v>
      </c>
      <c r="E13" s="2">
        <v>112502</v>
      </c>
      <c r="F13" s="119">
        <v>1.5024532897192939</v>
      </c>
      <c r="G13" s="2">
        <v>95.292743684556726</v>
      </c>
      <c r="H13" s="2">
        <v>114739</v>
      </c>
      <c r="I13" s="119">
        <v>1.4992809768256652</v>
      </c>
      <c r="J13" s="2">
        <v>94.781347493005825</v>
      </c>
      <c r="K13" s="2">
        <v>115886</v>
      </c>
      <c r="L13" s="119">
        <v>1.4972127780750046</v>
      </c>
      <c r="M13" s="2">
        <v>94.397461729630876</v>
      </c>
      <c r="N13" s="9"/>
      <c r="O13" s="9"/>
      <c r="P13" s="9"/>
    </row>
    <row r="14" spans="1:16" ht="27.5" customHeight="1" x14ac:dyDescent="0.35">
      <c r="A14" s="2" t="s">
        <v>61</v>
      </c>
      <c r="B14" s="2">
        <v>181932</v>
      </c>
      <c r="C14" s="119">
        <v>1.4742541169228063</v>
      </c>
      <c r="D14" s="2">
        <v>70.968890629465974</v>
      </c>
      <c r="E14" s="2">
        <v>181495</v>
      </c>
      <c r="F14" s="119">
        <v>1.4735281963690461</v>
      </c>
      <c r="G14" s="2">
        <v>70.502886250309942</v>
      </c>
      <c r="H14" s="2">
        <v>193040</v>
      </c>
      <c r="I14" s="119">
        <v>1.471130335681724</v>
      </c>
      <c r="J14" s="2">
        <v>70.352412919602173</v>
      </c>
      <c r="K14" s="2">
        <v>195913</v>
      </c>
      <c r="L14" s="119">
        <v>1.4693920260523803</v>
      </c>
      <c r="M14" s="2">
        <v>70.07201905948051</v>
      </c>
      <c r="N14" s="9"/>
      <c r="O14" s="9"/>
      <c r="P14" s="9"/>
    </row>
    <row r="15" spans="1:16" ht="27.5" customHeight="1" x14ac:dyDescent="0.35">
      <c r="A15" s="2" t="s">
        <v>41</v>
      </c>
      <c r="B15" s="2">
        <v>1141477</v>
      </c>
      <c r="C15" s="119">
        <v>1.4838485576143892</v>
      </c>
      <c r="D15" s="2">
        <v>74.246558090964612</v>
      </c>
      <c r="E15" s="2">
        <v>1125398</v>
      </c>
      <c r="F15" s="119">
        <v>1.4821467605238325</v>
      </c>
      <c r="G15" s="2">
        <v>74.003755977885149</v>
      </c>
      <c r="H15" s="2">
        <v>1124980</v>
      </c>
      <c r="I15" s="119">
        <v>1.4795400807125461</v>
      </c>
      <c r="J15" s="2">
        <v>72.958505884549055</v>
      </c>
      <c r="K15" s="2">
        <v>1092051</v>
      </c>
      <c r="L15" s="119">
        <v>1.4766434900934113</v>
      </c>
      <c r="M15" s="2">
        <v>73.051153114643881</v>
      </c>
      <c r="N15" s="9"/>
      <c r="O15" s="9"/>
      <c r="P15" s="9"/>
    </row>
    <row r="16" spans="1:16" ht="27.5" customHeight="1" thickBot="1" x14ac:dyDescent="0.4">
      <c r="A16" s="19" t="s">
        <v>70</v>
      </c>
      <c r="B16" s="19">
        <v>5094491</v>
      </c>
      <c r="C16" s="118">
        <v>1.591183103473929</v>
      </c>
      <c r="D16" s="19">
        <v>229.23750769409548</v>
      </c>
      <c r="E16" s="19">
        <v>5078630</v>
      </c>
      <c r="F16" s="118">
        <v>1.5903651181519425</v>
      </c>
      <c r="G16" s="19">
        <v>228.9487449784686</v>
      </c>
      <c r="H16" s="19">
        <v>5112036</v>
      </c>
      <c r="I16" s="118">
        <v>1.5915942297745946</v>
      </c>
      <c r="J16" s="19">
        <v>229.1004696954403</v>
      </c>
      <c r="K16" s="19">
        <v>5079665</v>
      </c>
      <c r="L16" s="118">
        <v>1.590291288894051</v>
      </c>
      <c r="M16" s="19">
        <v>229.10055536142647</v>
      </c>
    </row>
    <row r="17" spans="1:16" ht="12" customHeight="1" thickTop="1" x14ac:dyDescent="0.35">
      <c r="A17" s="133"/>
      <c r="B17" s="163"/>
      <c r="C17" s="161"/>
      <c r="D17" s="162"/>
      <c r="E17" s="163"/>
      <c r="F17" s="133"/>
      <c r="G17" s="133"/>
      <c r="H17" s="163"/>
      <c r="I17" s="163"/>
      <c r="J17" s="163"/>
      <c r="K17" s="163"/>
      <c r="L17" s="163"/>
      <c r="M17" s="163"/>
      <c r="N17" s="9"/>
      <c r="O17" s="9"/>
      <c r="P17" s="9"/>
    </row>
    <row r="18" spans="1:16" ht="16.5" customHeight="1" x14ac:dyDescent="0.35">
      <c r="A18" s="2"/>
      <c r="C18" s="117"/>
      <c r="E18" s="2"/>
      <c r="F18" s="2"/>
      <c r="G18" s="2"/>
      <c r="H18" s="2"/>
      <c r="I18" s="2"/>
      <c r="J18" s="2"/>
      <c r="K18" s="9"/>
      <c r="L18" s="9"/>
      <c r="M18" s="9"/>
      <c r="N18" s="9"/>
      <c r="O18" s="9"/>
      <c r="P18" s="9"/>
    </row>
    <row r="19" spans="1:16" ht="60" customHeight="1" x14ac:dyDescent="0.35">
      <c r="A19" s="237" t="s">
        <v>124</v>
      </c>
      <c r="B19" s="237"/>
      <c r="C19" s="237"/>
      <c r="D19" s="237"/>
      <c r="E19" s="237"/>
      <c r="F19" s="237"/>
      <c r="G19" s="237"/>
      <c r="H19" s="237"/>
      <c r="I19" s="237"/>
      <c r="J19" s="237"/>
      <c r="K19" s="237"/>
      <c r="L19" s="237"/>
      <c r="M19" s="237"/>
      <c r="N19" s="9"/>
      <c r="O19" s="9"/>
      <c r="P19" s="9"/>
    </row>
    <row r="20" spans="1:16" ht="27" customHeight="1" x14ac:dyDescent="0.35">
      <c r="A20" s="236" t="s">
        <v>91</v>
      </c>
      <c r="B20" s="236"/>
      <c r="C20" s="2"/>
      <c r="D20" s="2"/>
      <c r="E20" s="2"/>
      <c r="F20" s="2"/>
      <c r="G20" s="2"/>
      <c r="H20" s="2"/>
      <c r="I20" s="2"/>
      <c r="J20" s="2"/>
    </row>
    <row r="21" spans="1:16" ht="13.5" x14ac:dyDescent="0.35">
      <c r="A21" s="2"/>
      <c r="B21" s="2"/>
      <c r="C21" s="2"/>
      <c r="D21" s="2"/>
      <c r="E21" s="2"/>
      <c r="F21" s="2"/>
      <c r="G21" s="2"/>
      <c r="H21" s="2"/>
      <c r="I21" s="2"/>
      <c r="J21" s="2"/>
    </row>
    <row r="22" spans="1:16" ht="13.5" x14ac:dyDescent="0.35">
      <c r="A22" s="2"/>
      <c r="B22" s="2"/>
      <c r="C22" s="2"/>
      <c r="D22" s="2"/>
      <c r="E22" s="2"/>
      <c r="F22" s="2"/>
      <c r="G22" s="2"/>
      <c r="H22" s="2"/>
      <c r="I22" s="2"/>
      <c r="J22" s="2"/>
    </row>
    <row r="23" spans="1:16" ht="13.5" x14ac:dyDescent="0.35">
      <c r="A23" s="2"/>
      <c r="B23" s="2"/>
      <c r="C23" s="2"/>
      <c r="D23" s="2"/>
      <c r="E23" s="2"/>
      <c r="F23" s="2"/>
      <c r="G23" s="2"/>
      <c r="H23" s="2"/>
      <c r="I23" s="2"/>
      <c r="J23" s="2"/>
    </row>
    <row r="24" spans="1:16" ht="13.5" x14ac:dyDescent="0.35">
      <c r="A24" s="2"/>
      <c r="B24" s="2"/>
      <c r="C24" s="2"/>
      <c r="D24" s="2"/>
      <c r="E24" s="2"/>
      <c r="F24" s="2"/>
      <c r="G24" s="2"/>
      <c r="H24" s="2"/>
      <c r="I24" s="2"/>
      <c r="J24" s="2"/>
    </row>
    <row r="25" spans="1:16" ht="13.5" x14ac:dyDescent="0.35">
      <c r="A25" s="2"/>
      <c r="B25" s="2"/>
      <c r="C25" s="2"/>
      <c r="D25" s="2"/>
      <c r="E25" s="2"/>
      <c r="F25" s="2"/>
      <c r="G25" s="2"/>
      <c r="H25" s="2"/>
      <c r="I25" s="2"/>
      <c r="J25" s="2"/>
    </row>
    <row r="26" spans="1:16" ht="13.5" x14ac:dyDescent="0.35">
      <c r="A26" s="2"/>
      <c r="B26" s="2"/>
      <c r="C26" s="2"/>
      <c r="D26" s="2"/>
      <c r="E26" s="2"/>
      <c r="F26" s="2"/>
      <c r="G26" s="2"/>
      <c r="H26" s="2"/>
      <c r="I26" s="2"/>
      <c r="J26" s="2"/>
    </row>
    <row r="27" spans="1:16" x14ac:dyDescent="0.35">
      <c r="B27" s="5"/>
      <c r="C27" s="5"/>
    </row>
    <row r="28" spans="1:16" x14ac:dyDescent="0.35">
      <c r="B28" s="5"/>
      <c r="C28" s="5"/>
    </row>
    <row r="29" spans="1:16" x14ac:dyDescent="0.35">
      <c r="B29" s="5"/>
      <c r="C29" s="5"/>
    </row>
    <row r="30" spans="1:16" x14ac:dyDescent="0.35">
      <c r="B30" s="5"/>
      <c r="C30" s="5"/>
    </row>
    <row r="31" spans="1:16" x14ac:dyDescent="0.35">
      <c r="B31" s="5"/>
      <c r="C31" s="5"/>
    </row>
    <row r="32" spans="1:16" x14ac:dyDescent="0.35">
      <c r="B32" s="5"/>
      <c r="C32" s="5"/>
    </row>
    <row r="33" spans="2:3" x14ac:dyDescent="0.35">
      <c r="B33" s="5"/>
      <c r="C33" s="5"/>
    </row>
    <row r="34" spans="2:3" x14ac:dyDescent="0.35">
      <c r="B34" s="5"/>
      <c r="C34" s="5"/>
    </row>
    <row r="35" spans="2:3" x14ac:dyDescent="0.35">
      <c r="B35" s="5"/>
      <c r="C35" s="5"/>
    </row>
    <row r="36" spans="2:3" x14ac:dyDescent="0.35">
      <c r="B36" s="5"/>
      <c r="C36" s="5"/>
    </row>
    <row r="37" spans="2:3" x14ac:dyDescent="0.35">
      <c r="B37" s="5"/>
      <c r="C37" s="5"/>
    </row>
    <row r="38" spans="2:3" x14ac:dyDescent="0.35">
      <c r="B38" s="5"/>
      <c r="C38" s="5"/>
    </row>
    <row r="39" spans="2:3" x14ac:dyDescent="0.35">
      <c r="B39" s="5"/>
      <c r="C39" s="5"/>
    </row>
    <row r="40" spans="2:3" x14ac:dyDescent="0.35">
      <c r="B40" s="5"/>
      <c r="C40" s="5"/>
    </row>
    <row r="41" spans="2:3" x14ac:dyDescent="0.35">
      <c r="B41" s="5"/>
      <c r="C41" s="5"/>
    </row>
  </sheetData>
  <mergeCells count="8">
    <mergeCell ref="K3:M3"/>
    <mergeCell ref="A20:B20"/>
    <mergeCell ref="B2:M2"/>
    <mergeCell ref="A19:M19"/>
    <mergeCell ref="A3:A4"/>
    <mergeCell ref="B3:D3"/>
    <mergeCell ref="E3:G3"/>
    <mergeCell ref="H3:J3"/>
  </mergeCells>
  <pageMargins left="0.70866141732283472" right="0.70866141732283472" top="0.94488188976377963" bottom="0.74803149606299213" header="0.31496062992125984" footer="0.31496062992125984"/>
  <pageSetup paperSize="9" scale="48" orientation="portrait" r:id="rId1"/>
  <headerFooter>
    <oddHeader>&amp;C&amp;"Verdana,Normale"OSSERVATORIO ASSEGNO UNICO UNIVERSALE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68B2E-B668-4842-A256-D98AA1AE161F}">
  <sheetPr>
    <tabColor rgb="FF92D050"/>
    <pageSetUpPr fitToPage="1"/>
  </sheetPr>
  <dimension ref="A1:H56"/>
  <sheetViews>
    <sheetView showGridLines="0" zoomScale="84" zoomScaleNormal="84" workbookViewId="0"/>
  </sheetViews>
  <sheetFormatPr defaultColWidth="13.26953125" defaultRowHeight="10" x14ac:dyDescent="0.35"/>
  <cols>
    <col min="1" max="1" width="47.54296875" style="1" customWidth="1"/>
    <col min="2" max="2" width="16.6328125" style="1" customWidth="1"/>
    <col min="3" max="4" width="17.90625" style="100" customWidth="1"/>
    <col min="5" max="5" width="0.90625" style="170" customWidth="1"/>
    <col min="6" max="7" width="15.08984375" style="1" customWidth="1"/>
    <col min="8" max="8" width="14.453125" style="1" customWidth="1"/>
    <col min="9" max="16384" width="13.26953125" style="1"/>
  </cols>
  <sheetData>
    <row r="1" spans="1:8" ht="57" customHeight="1" thickBot="1" x14ac:dyDescent="0.4">
      <c r="A1" s="63" t="s">
        <v>131</v>
      </c>
      <c r="B1" s="47"/>
      <c r="C1" s="97"/>
      <c r="D1" s="97"/>
      <c r="E1" s="169"/>
      <c r="F1" s="66"/>
      <c r="G1" s="66"/>
      <c r="H1" s="66"/>
    </row>
    <row r="2" spans="1:8" ht="33" customHeight="1" thickTop="1" x14ac:dyDescent="0.35">
      <c r="A2" s="238" t="s">
        <v>108</v>
      </c>
      <c r="B2" s="240" t="s">
        <v>110</v>
      </c>
      <c r="C2" s="240"/>
      <c r="D2" s="240"/>
      <c r="E2" s="240"/>
      <c r="F2" s="240"/>
      <c r="G2" s="240"/>
      <c r="H2" s="240"/>
    </row>
    <row r="3" spans="1:8" ht="76" customHeight="1" thickBot="1" x14ac:dyDescent="0.35">
      <c r="A3" s="239"/>
      <c r="B3" s="136" t="s">
        <v>118</v>
      </c>
      <c r="C3" s="42" t="s">
        <v>107</v>
      </c>
      <c r="D3" s="42" t="s">
        <v>106</v>
      </c>
      <c r="E3" s="173"/>
      <c r="F3" s="136" t="s">
        <v>117</v>
      </c>
      <c r="G3" s="42" t="s">
        <v>119</v>
      </c>
      <c r="H3" s="42" t="s">
        <v>109</v>
      </c>
    </row>
    <row r="4" spans="1:8" ht="25" customHeight="1" thickTop="1" x14ac:dyDescent="0.35">
      <c r="A4" s="2" t="s">
        <v>4</v>
      </c>
      <c r="B4" s="2">
        <v>358134</v>
      </c>
      <c r="C4" s="68">
        <v>3.9200299329301322</v>
      </c>
      <c r="D4" s="2">
        <v>218.06485689823015</v>
      </c>
      <c r="E4" s="32">
        <v>0</v>
      </c>
      <c r="F4" s="2">
        <v>570176</v>
      </c>
      <c r="G4" s="68">
        <v>3.919268787181502</v>
      </c>
      <c r="H4" s="2">
        <v>136.99500997237416</v>
      </c>
    </row>
    <row r="5" spans="1:8" ht="21.75" customHeight="1" x14ac:dyDescent="0.35">
      <c r="A5" s="2" t="s">
        <v>5</v>
      </c>
      <c r="B5" s="2">
        <v>10761</v>
      </c>
      <c r="C5" s="68">
        <v>3.9410835424217079</v>
      </c>
      <c r="D5" s="2">
        <v>219.2679957557184</v>
      </c>
      <c r="E5" s="32">
        <v>0</v>
      </c>
      <c r="F5" s="2">
        <v>17640</v>
      </c>
      <c r="G5" s="68">
        <v>3.9393990929705214</v>
      </c>
      <c r="H5" s="2">
        <v>133.81902980242097</v>
      </c>
    </row>
    <row r="6" spans="1:8" ht="21.75" customHeight="1" x14ac:dyDescent="0.35">
      <c r="A6" s="2" t="s">
        <v>6</v>
      </c>
      <c r="B6" s="2">
        <v>903482</v>
      </c>
      <c r="C6" s="68">
        <v>3.9295248826207936</v>
      </c>
      <c r="D6" s="2">
        <v>222.88162439599233</v>
      </c>
      <c r="E6" s="32">
        <v>0</v>
      </c>
      <c r="F6" s="2">
        <v>1471035</v>
      </c>
      <c r="G6" s="68">
        <v>3.9268909305353032</v>
      </c>
      <c r="H6" s="2">
        <v>136.9827984760542</v>
      </c>
    </row>
    <row r="7" spans="1:8" ht="21.75" customHeight="1" x14ac:dyDescent="0.35">
      <c r="A7" s="2" t="s">
        <v>96</v>
      </c>
      <c r="B7" s="2">
        <v>51701</v>
      </c>
      <c r="C7" s="68">
        <v>3.9464226997543568</v>
      </c>
      <c r="D7" s="2">
        <v>242.74810213003923</v>
      </c>
      <c r="E7" s="32">
        <v>0</v>
      </c>
      <c r="F7" s="2">
        <v>88568</v>
      </c>
      <c r="G7" s="68">
        <v>3.9383637431126366</v>
      </c>
      <c r="H7" s="2">
        <v>141.99275620461401</v>
      </c>
    </row>
    <row r="8" spans="1:8" ht="21.75" customHeight="1" x14ac:dyDescent="0.35">
      <c r="A8" s="2" t="s">
        <v>97</v>
      </c>
      <c r="B8" s="2">
        <v>50537</v>
      </c>
      <c r="C8" s="68">
        <v>3.9606426974296061</v>
      </c>
      <c r="D8" s="2">
        <v>237.09713807522829</v>
      </c>
      <c r="E8" s="32">
        <v>0</v>
      </c>
      <c r="F8" s="2">
        <v>91100</v>
      </c>
      <c r="G8" s="68">
        <v>3.957716794731065</v>
      </c>
      <c r="H8" s="2">
        <v>131.62612484329466</v>
      </c>
    </row>
    <row r="9" spans="1:8" ht="21.75" customHeight="1" x14ac:dyDescent="0.35">
      <c r="A9" s="2" t="s">
        <v>7</v>
      </c>
      <c r="B9" s="2">
        <v>437100</v>
      </c>
      <c r="C9" s="68">
        <v>3.9411484786090138</v>
      </c>
      <c r="D9" s="2">
        <v>224.87681960507953</v>
      </c>
      <c r="E9" s="32">
        <v>0</v>
      </c>
      <c r="F9" s="2">
        <v>708869</v>
      </c>
      <c r="G9" s="68">
        <v>3.9416366070458717</v>
      </c>
      <c r="H9" s="2">
        <v>138.64501288785306</v>
      </c>
    </row>
    <row r="10" spans="1:8" ht="21.75" customHeight="1" x14ac:dyDescent="0.35">
      <c r="A10" s="2" t="s">
        <v>79</v>
      </c>
      <c r="B10" s="2">
        <v>101597</v>
      </c>
      <c r="C10" s="68">
        <v>3.9359036192013543</v>
      </c>
      <c r="D10" s="2">
        <v>226.64781729836264</v>
      </c>
      <c r="E10" s="32">
        <v>0</v>
      </c>
      <c r="F10" s="2">
        <v>161298</v>
      </c>
      <c r="G10" s="68">
        <v>3.9398814616424258</v>
      </c>
      <c r="H10" s="2">
        <v>142.61450710076477</v>
      </c>
    </row>
    <row r="11" spans="1:8" ht="21.75" customHeight="1" x14ac:dyDescent="0.35">
      <c r="A11" s="2" t="s">
        <v>9</v>
      </c>
      <c r="B11" s="2">
        <v>115258</v>
      </c>
      <c r="C11" s="68">
        <v>3.9224609137760504</v>
      </c>
      <c r="D11" s="2">
        <v>207.10795487674037</v>
      </c>
      <c r="E11" s="32">
        <v>0</v>
      </c>
      <c r="F11" s="2">
        <v>176797</v>
      </c>
      <c r="G11" s="68">
        <v>3.9200665169657856</v>
      </c>
      <c r="H11" s="2">
        <v>135.10134947248113</v>
      </c>
    </row>
    <row r="12" spans="1:8" ht="21.75" customHeight="1" x14ac:dyDescent="0.35">
      <c r="A12" s="2" t="s">
        <v>10</v>
      </c>
      <c r="B12" s="2">
        <v>401011</v>
      </c>
      <c r="C12" s="68">
        <v>3.9347100204233798</v>
      </c>
      <c r="D12" s="2">
        <v>221.06063125292349</v>
      </c>
      <c r="E12" s="32">
        <v>0</v>
      </c>
      <c r="F12" s="2">
        <v>638806</v>
      </c>
      <c r="G12" s="68">
        <v>3.9335917320751528</v>
      </c>
      <c r="H12" s="2">
        <v>138.81017889590981</v>
      </c>
    </row>
    <row r="13" spans="1:8" ht="21.75" customHeight="1" x14ac:dyDescent="0.35">
      <c r="A13" s="2" t="s">
        <v>11</v>
      </c>
      <c r="B13" s="2">
        <v>318005</v>
      </c>
      <c r="C13" s="68">
        <v>3.9308658668888854</v>
      </c>
      <c r="D13" s="2">
        <v>211.70585374809517</v>
      </c>
      <c r="E13" s="32">
        <v>0</v>
      </c>
      <c r="F13" s="2">
        <v>488587</v>
      </c>
      <c r="G13" s="68">
        <v>3.9289563578236835</v>
      </c>
      <c r="H13" s="2">
        <v>137.85957584168295</v>
      </c>
    </row>
    <row r="14" spans="1:8" ht="21.75" customHeight="1" x14ac:dyDescent="0.35">
      <c r="A14" s="2" t="s">
        <v>12</v>
      </c>
      <c r="B14" s="2">
        <v>77645</v>
      </c>
      <c r="C14" s="68">
        <v>3.9255843904952026</v>
      </c>
      <c r="D14" s="2">
        <v>228.23790345864137</v>
      </c>
      <c r="E14" s="32">
        <v>0</v>
      </c>
      <c r="F14" s="2">
        <v>121083</v>
      </c>
      <c r="G14" s="68">
        <v>3.926670135361694</v>
      </c>
      <c r="H14" s="2">
        <v>146.32049493851136</v>
      </c>
    </row>
    <row r="15" spans="1:8" ht="21.75" customHeight="1" x14ac:dyDescent="0.35">
      <c r="A15" s="2" t="s">
        <v>13</v>
      </c>
      <c r="B15" s="2">
        <v>136180</v>
      </c>
      <c r="C15" s="68">
        <v>3.9352841826993683</v>
      </c>
      <c r="D15" s="2">
        <v>226.47414376001853</v>
      </c>
      <c r="E15" s="32">
        <v>0</v>
      </c>
      <c r="F15" s="2">
        <v>215224</v>
      </c>
      <c r="G15" s="68">
        <v>3.9337713266178493</v>
      </c>
      <c r="H15" s="2">
        <v>143.35545779680203</v>
      </c>
    </row>
    <row r="16" spans="1:8" ht="21.75" customHeight="1" x14ac:dyDescent="0.35">
      <c r="A16" s="2" t="s">
        <v>14</v>
      </c>
      <c r="B16" s="2">
        <v>515508</v>
      </c>
      <c r="C16" s="68">
        <v>3.910703616626706</v>
      </c>
      <c r="D16" s="2">
        <v>218.48060705386936</v>
      </c>
      <c r="E16" s="32">
        <v>0</v>
      </c>
      <c r="F16" s="2">
        <v>803598</v>
      </c>
      <c r="G16" s="68">
        <v>3.9118066495934536</v>
      </c>
      <c r="H16" s="2">
        <v>140.11451731497985</v>
      </c>
    </row>
    <row r="17" spans="1:8" ht="21.75" customHeight="1" x14ac:dyDescent="0.35">
      <c r="A17" s="2" t="s">
        <v>15</v>
      </c>
      <c r="B17" s="2">
        <v>114172</v>
      </c>
      <c r="C17" s="68">
        <v>3.9115194618645552</v>
      </c>
      <c r="D17" s="2">
        <v>236.03035041403044</v>
      </c>
      <c r="E17" s="32">
        <v>0</v>
      </c>
      <c r="F17" s="2">
        <v>182633</v>
      </c>
      <c r="G17" s="68">
        <v>3.9101312468173877</v>
      </c>
      <c r="H17" s="2">
        <v>147.60310840350144</v>
      </c>
    </row>
    <row r="18" spans="1:8" ht="21.75" customHeight="1" x14ac:dyDescent="0.35">
      <c r="A18" s="2" t="s">
        <v>16</v>
      </c>
      <c r="B18" s="2">
        <v>24452</v>
      </c>
      <c r="C18" s="68">
        <v>3.9051611320137414</v>
      </c>
      <c r="D18" s="2">
        <v>236.09772434521241</v>
      </c>
      <c r="E18" s="32">
        <v>0</v>
      </c>
      <c r="F18" s="2">
        <v>39164</v>
      </c>
      <c r="G18" s="68">
        <v>3.9003166173016037</v>
      </c>
      <c r="H18" s="2">
        <v>147.58509283020845</v>
      </c>
    </row>
    <row r="19" spans="1:8" ht="21.75" customHeight="1" x14ac:dyDescent="0.35">
      <c r="A19" s="2" t="s">
        <v>17</v>
      </c>
      <c r="B19" s="2">
        <v>520328</v>
      </c>
      <c r="C19" s="68">
        <v>3.8146323088513401</v>
      </c>
      <c r="D19" s="2">
        <v>256.25815441390603</v>
      </c>
      <c r="E19" s="32">
        <v>0</v>
      </c>
      <c r="F19" s="2">
        <v>858206</v>
      </c>
      <c r="G19" s="68">
        <v>3.8085121753984477</v>
      </c>
      <c r="H19" s="2">
        <v>155.61848610121393</v>
      </c>
    </row>
    <row r="20" spans="1:8" ht="21.75" customHeight="1" x14ac:dyDescent="0.35">
      <c r="A20" s="2" t="s">
        <v>18</v>
      </c>
      <c r="B20" s="2">
        <v>371702</v>
      </c>
      <c r="C20" s="68">
        <v>3.8747598882976146</v>
      </c>
      <c r="D20" s="2">
        <v>246.41575304667913</v>
      </c>
      <c r="E20" s="32">
        <v>0</v>
      </c>
      <c r="F20" s="2">
        <v>593453</v>
      </c>
      <c r="G20" s="68">
        <v>3.8742444641782923</v>
      </c>
      <c r="H20" s="2">
        <v>154.35993991776107</v>
      </c>
    </row>
    <row r="21" spans="1:8" ht="21.75" customHeight="1" x14ac:dyDescent="0.35">
      <c r="A21" s="2" t="s">
        <v>19</v>
      </c>
      <c r="B21" s="2">
        <v>48750</v>
      </c>
      <c r="C21" s="68">
        <v>3.9092307692307693</v>
      </c>
      <c r="D21" s="2">
        <v>251.62620684769823</v>
      </c>
      <c r="E21" s="32">
        <v>0</v>
      </c>
      <c r="F21" s="2">
        <v>79402</v>
      </c>
      <c r="G21" s="68">
        <v>3.9091080829198255</v>
      </c>
      <c r="H21" s="2">
        <v>154.49384283049477</v>
      </c>
    </row>
    <row r="22" spans="1:8" ht="21.75" customHeight="1" x14ac:dyDescent="0.35">
      <c r="A22" s="2" t="s">
        <v>20</v>
      </c>
      <c r="B22" s="2">
        <v>167469</v>
      </c>
      <c r="C22" s="68">
        <v>3.8202831568827662</v>
      </c>
      <c r="D22" s="2">
        <v>274.07990581122613</v>
      </c>
      <c r="E22" s="32">
        <v>0</v>
      </c>
      <c r="F22" s="2">
        <v>277627</v>
      </c>
      <c r="G22" s="68">
        <v>3.8172800195946359</v>
      </c>
      <c r="H22" s="2">
        <v>165.45893392024823</v>
      </c>
    </row>
    <row r="23" spans="1:8" ht="21.75" customHeight="1" x14ac:dyDescent="0.35">
      <c r="A23" s="2" t="s">
        <v>21</v>
      </c>
      <c r="B23" s="2">
        <v>442608</v>
      </c>
      <c r="C23" s="68">
        <v>3.8174863536131296</v>
      </c>
      <c r="D23" s="2">
        <v>258.38719015180516</v>
      </c>
      <c r="E23" s="32">
        <v>0</v>
      </c>
      <c r="F23" s="2">
        <v>720031</v>
      </c>
      <c r="G23" s="68">
        <v>3.804759795064379</v>
      </c>
      <c r="H23" s="2">
        <v>159.36286864424497</v>
      </c>
    </row>
    <row r="24" spans="1:8" ht="21.75" customHeight="1" x14ac:dyDescent="0.35">
      <c r="A24" s="2" t="s">
        <v>22</v>
      </c>
      <c r="B24" s="106">
        <v>132039</v>
      </c>
      <c r="C24" s="134">
        <v>3.8908201364748294</v>
      </c>
      <c r="D24" s="106">
        <v>239.26991127807963</v>
      </c>
      <c r="E24" s="174">
        <v>0</v>
      </c>
      <c r="F24" s="106">
        <v>199053</v>
      </c>
      <c r="G24" s="134">
        <v>3.8942492702948459</v>
      </c>
      <c r="H24" s="106">
        <v>158.57736488630806</v>
      </c>
    </row>
    <row r="25" spans="1:8" ht="21.75" customHeight="1" thickBot="1" x14ac:dyDescent="0.4">
      <c r="A25" s="19" t="s">
        <v>42</v>
      </c>
      <c r="B25" s="19">
        <v>5298439</v>
      </c>
      <c r="C25" s="135">
        <v>3.8994392499375761</v>
      </c>
      <c r="D25" s="19">
        <v>232.05637821965462</v>
      </c>
      <c r="E25" s="175">
        <v>0</v>
      </c>
      <c r="F25" s="19">
        <v>8502350</v>
      </c>
      <c r="G25" s="135">
        <v>3.896598822678436</v>
      </c>
      <c r="H25" s="19">
        <v>144.71679426567357</v>
      </c>
    </row>
    <row r="26" spans="1:8" ht="25" customHeight="1" thickTop="1" x14ac:dyDescent="0.3">
      <c r="A26" s="104" t="s">
        <v>91</v>
      </c>
    </row>
    <row r="27" spans="1:8" x14ac:dyDescent="0.35">
      <c r="B27" s="7"/>
      <c r="C27" s="35"/>
      <c r="D27" s="35"/>
      <c r="E27" s="171"/>
    </row>
    <row r="28" spans="1:8" s="4" customFormat="1" x14ac:dyDescent="0.35">
      <c r="A28" s="1"/>
      <c r="B28" s="1"/>
      <c r="C28" s="100"/>
      <c r="D28" s="100"/>
      <c r="E28" s="172"/>
    </row>
    <row r="29" spans="1:8" ht="15" x14ac:dyDescent="0.35">
      <c r="B29" s="8"/>
      <c r="C29" s="99"/>
      <c r="D29" s="99"/>
    </row>
    <row r="36" spans="2:5" x14ac:dyDescent="0.35">
      <c r="B36" s="5"/>
    </row>
    <row r="37" spans="2:5" x14ac:dyDescent="0.35">
      <c r="B37" s="5"/>
    </row>
    <row r="38" spans="2:5" x14ac:dyDescent="0.35">
      <c r="B38" s="5"/>
    </row>
    <row r="39" spans="2:5" ht="13.5" x14ac:dyDescent="0.35">
      <c r="B39" s="5"/>
      <c r="C39" s="99"/>
      <c r="D39" s="99"/>
    </row>
    <row r="40" spans="2:5" x14ac:dyDescent="0.35">
      <c r="B40" s="5"/>
    </row>
    <row r="41" spans="2:5" x14ac:dyDescent="0.35">
      <c r="B41" s="5"/>
    </row>
    <row r="42" spans="2:5" x14ac:dyDescent="0.35">
      <c r="B42" s="5"/>
    </row>
    <row r="43" spans="2:5" x14ac:dyDescent="0.35">
      <c r="B43" s="5"/>
    </row>
    <row r="44" spans="2:5" x14ac:dyDescent="0.35">
      <c r="B44" s="5"/>
    </row>
    <row r="45" spans="2:5" s="100" customFormat="1" x14ac:dyDescent="0.35">
      <c r="B45" s="5"/>
      <c r="E45" s="170"/>
    </row>
    <row r="46" spans="2:5" s="100" customFormat="1" x14ac:dyDescent="0.35">
      <c r="B46" s="5"/>
      <c r="E46" s="170"/>
    </row>
    <row r="47" spans="2:5" s="100" customFormat="1" x14ac:dyDescent="0.35">
      <c r="B47" s="5"/>
      <c r="E47" s="170"/>
    </row>
    <row r="48" spans="2:5" s="100" customFormat="1" x14ac:dyDescent="0.35">
      <c r="B48" s="5"/>
      <c r="E48" s="170"/>
    </row>
    <row r="49" spans="2:5" s="100" customFormat="1" x14ac:dyDescent="0.35">
      <c r="B49" s="5"/>
      <c r="E49" s="170"/>
    </row>
    <row r="50" spans="2:5" s="100" customFormat="1" x14ac:dyDescent="0.35">
      <c r="B50" s="5"/>
      <c r="E50" s="170"/>
    </row>
    <row r="51" spans="2:5" s="100" customFormat="1" x14ac:dyDescent="0.35">
      <c r="B51" s="5"/>
      <c r="E51" s="170"/>
    </row>
    <row r="52" spans="2:5" s="100" customFormat="1" x14ac:dyDescent="0.35">
      <c r="B52" s="5"/>
      <c r="E52" s="170"/>
    </row>
    <row r="53" spans="2:5" s="100" customFormat="1" x14ac:dyDescent="0.35">
      <c r="B53" s="5"/>
      <c r="E53" s="170"/>
    </row>
    <row r="54" spans="2:5" s="100" customFormat="1" x14ac:dyDescent="0.35">
      <c r="B54" s="5"/>
      <c r="E54" s="170"/>
    </row>
    <row r="55" spans="2:5" s="100" customFormat="1" x14ac:dyDescent="0.35">
      <c r="B55" s="5"/>
      <c r="E55" s="170"/>
    </row>
    <row r="56" spans="2:5" s="100" customFormat="1" x14ac:dyDescent="0.35">
      <c r="B56" s="5"/>
      <c r="E56" s="170"/>
    </row>
  </sheetData>
  <mergeCells count="2">
    <mergeCell ref="A2:A3"/>
    <mergeCell ref="B2:H2"/>
  </mergeCells>
  <pageMargins left="0.70866141732283472" right="0.70866141732283472" top="0.94488188976377963" bottom="0.74803149606299213" header="0.31496062992125984" footer="0.31496062992125984"/>
  <pageSetup paperSize="9" scale="60" orientation="portrait" r:id="rId1"/>
  <headerFooter>
    <oddHeader>&amp;C&amp;"Verdana,Normale"OSSERVATORIO ASSEGNO UNICO UNIVERSALE</oddHeader>
  </headerFooter>
  <rowBreaks count="1" manualBreakCount="1">
    <brk id="17"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AF2E1-21A5-474A-B15D-160401044C67}">
  <sheetPr>
    <tabColor rgb="FF92D050"/>
    <pageSetUpPr fitToPage="1"/>
  </sheetPr>
  <dimension ref="A1"/>
  <sheetViews>
    <sheetView showGridLines="0" workbookViewId="0"/>
  </sheetViews>
  <sheetFormatPr defaultRowHeight="15" x14ac:dyDescent="0.3"/>
  <cols>
    <col min="1" max="16384" width="8.7265625" style="95"/>
  </cols>
  <sheetData>
    <row r="1" spans="1:1" x14ac:dyDescent="0.3">
      <c r="A1" s="122" t="s">
        <v>100</v>
      </c>
    </row>
  </sheetData>
  <pageMargins left="0.70866141732283472" right="0.70866141732283472" top="0.94488188976377963" bottom="0.74803149606299213" header="0.31496062992125984" footer="0.31496062992125984"/>
  <pageSetup paperSize="9" orientation="portrait" r:id="rId1"/>
  <headerFooter>
    <oddHeader>&amp;C&amp;"Verdana,Normale"OSSERVATORIO ASSEGNO UNICO UNIVERSALE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5D18-5E7F-4BDE-84DA-D17896C9F803}">
  <sheetPr>
    <tabColor rgb="FF92D050"/>
    <pageSetUpPr fitToPage="1"/>
  </sheetPr>
  <dimension ref="B1:K32"/>
  <sheetViews>
    <sheetView showGridLines="0" workbookViewId="0">
      <selection activeCell="B1" sqref="B1"/>
    </sheetView>
  </sheetViews>
  <sheetFormatPr defaultRowHeight="14.5" x14ac:dyDescent="0.35"/>
  <cols>
    <col min="1" max="1" width="4.81640625" style="57" customWidth="1"/>
    <col min="2" max="2" width="13.08984375" style="57" customWidth="1"/>
    <col min="3" max="11" width="8.7265625" style="57"/>
    <col min="12" max="12" width="5" style="57" customWidth="1"/>
    <col min="13" max="16384" width="8.7265625" style="57"/>
  </cols>
  <sheetData>
    <row r="1" spans="2:11" x14ac:dyDescent="0.35">
      <c r="B1" s="57" t="s">
        <v>130</v>
      </c>
    </row>
    <row r="4" spans="2:11" ht="25" x14ac:dyDescent="0.35">
      <c r="B4" s="196" t="s">
        <v>84</v>
      </c>
      <c r="C4" s="196"/>
      <c r="D4" s="196"/>
      <c r="E4" s="196"/>
      <c r="F4" s="196"/>
      <c r="G4" s="196"/>
      <c r="H4" s="196"/>
      <c r="I4" s="196"/>
      <c r="J4" s="196"/>
      <c r="K4" s="196"/>
    </row>
    <row r="8" spans="2:11" ht="15" x14ac:dyDescent="0.35">
      <c r="B8" s="197" t="s">
        <v>101</v>
      </c>
      <c r="C8" s="197"/>
      <c r="D8" s="197"/>
      <c r="E8" s="197"/>
      <c r="F8" s="197"/>
      <c r="G8" s="197"/>
      <c r="H8" s="197"/>
      <c r="I8" s="197"/>
      <c r="J8" s="197"/>
      <c r="K8" s="197"/>
    </row>
    <row r="9" spans="2:11" ht="15" x14ac:dyDescent="0.35">
      <c r="C9" s="59"/>
    </row>
    <row r="10" spans="2:11" ht="27" customHeight="1" x14ac:dyDescent="0.35">
      <c r="B10" s="198" t="str">
        <f>+'Tavola 1'!A1</f>
        <v xml:space="preserve">Tavola 1 – Domande di AUU del 2022 per mese e canale di presentazione </v>
      </c>
      <c r="C10" s="198"/>
      <c r="D10" s="198"/>
      <c r="E10" s="198"/>
      <c r="F10" s="198"/>
      <c r="G10" s="198"/>
      <c r="H10" s="198"/>
      <c r="I10" s="198"/>
      <c r="J10" s="198"/>
      <c r="K10" s="198"/>
    </row>
    <row r="11" spans="2:11" ht="35" customHeight="1" x14ac:dyDescent="0.35">
      <c r="B11" s="198" t="str">
        <f>+'Tavola 2'!A1</f>
        <v xml:space="preserve">Tavola 2 – Distribuzione regionale delle domande di AUU presentate dal 1^ gennaio al 30 giugno 2022 
e relativo numero di figli per i quali è stato chiesto il beneficio </v>
      </c>
      <c r="C11" s="198"/>
      <c r="D11" s="198"/>
      <c r="E11" s="198"/>
      <c r="F11" s="198"/>
      <c r="G11" s="198"/>
      <c r="H11" s="198"/>
      <c r="I11" s="198"/>
      <c r="J11" s="198"/>
      <c r="K11" s="198"/>
    </row>
    <row r="12" spans="2:11" ht="27" customHeight="1" x14ac:dyDescent="0.35">
      <c r="B12" s="198" t="str">
        <f>+'Tavola 3'!_Hlk107209231</f>
        <v>Tavola 3 - Richiedenti, figli e relativi importi erogati per mese di competenza</v>
      </c>
      <c r="C12" s="198"/>
      <c r="D12" s="198"/>
      <c r="E12" s="198"/>
      <c r="F12" s="198"/>
      <c r="G12" s="198"/>
      <c r="H12" s="198"/>
      <c r="I12" s="198"/>
      <c r="J12" s="198"/>
      <c r="K12" s="198"/>
    </row>
    <row r="13" spans="2:11" ht="27" customHeight="1" x14ac:dyDescent="0.35">
      <c r="B13" s="57" t="str">
        <f>+'Tavola 4'!A1</f>
        <v xml:space="preserve">Tavola 4 – Richiedenti pagati e importi medi mensili di competenza per numero di figli </v>
      </c>
    </row>
    <row r="14" spans="2:11" ht="27" customHeight="1" x14ac:dyDescent="0.35">
      <c r="B14" s="57" t="str">
        <f>+'Tavola 5'!A1</f>
        <v>Tavola 5 – Richiedenti pagati e relativi importi medi mensili di competenza in caso di assenza/presenza di figli disabili nel nucleo</v>
      </c>
    </row>
    <row r="15" spans="2:11" ht="27" customHeight="1" x14ac:dyDescent="0.35">
      <c r="B15" s="198" t="str">
        <f>+'Tavola 6'!A1</f>
        <v xml:space="preserve">Tavola 6 – Figli pagati e relativi importi medi mensili di competenza per regione di residenza </v>
      </c>
      <c r="C15" s="198"/>
      <c r="D15" s="198"/>
      <c r="E15" s="198"/>
      <c r="F15" s="198"/>
      <c r="G15" s="198"/>
      <c r="H15" s="198"/>
      <c r="I15" s="198"/>
      <c r="J15" s="198"/>
      <c r="K15" s="198"/>
    </row>
    <row r="16" spans="2:11" ht="27" customHeight="1" x14ac:dyDescent="0.35">
      <c r="B16" s="57" t="str">
        <f>+'Tavola 7'!A1</f>
        <v>Tavola 7 – Figli pagati e relativi importi medi mensili di competenza per classe di ISEE dei figli</v>
      </c>
    </row>
    <row r="17" spans="2:11" ht="27" customHeight="1" x14ac:dyDescent="0.35">
      <c r="B17" s="57" t="str">
        <f>+'Tavola 8'!A1</f>
        <v>Tavola 8 – Figli disabili pagati e relativi importi medi mensili di competenza per classe di ISEE dei figli</v>
      </c>
    </row>
    <row r="18" spans="2:11" ht="28.5" customHeight="1" x14ac:dyDescent="0.35">
      <c r="B18" s="57" t="str">
        <f>+'Tavola 9'!A1</f>
        <v>Tavola 9 – Figli pagati e importi medi mensili di competenza per classe di età e classe di ISEE dei figli</v>
      </c>
    </row>
    <row r="19" spans="2:11" ht="32" customHeight="1" x14ac:dyDescent="0.35">
      <c r="B19" s="198" t="str">
        <f>+Tavola10!A1</f>
        <v>Tavola 10 – Richiedenti, figli medi pagati e relativi importi medi mensili di competenza per classe di ISEE del richiedente (laddove disponibile)</v>
      </c>
      <c r="C19" s="198"/>
      <c r="D19" s="198"/>
      <c r="E19" s="198"/>
      <c r="F19" s="198"/>
      <c r="G19" s="198"/>
      <c r="H19" s="198"/>
      <c r="I19" s="198"/>
      <c r="J19" s="198"/>
      <c r="K19" s="198"/>
    </row>
    <row r="20" spans="2:11" ht="27" customHeight="1" x14ac:dyDescent="0.35">
      <c r="B20" s="198" t="str">
        <f>+'Tavola 11'!A1</f>
        <v xml:space="preserve">Tavola 11 – Richiedenti e figli percettori di almeno una mensilità di AUU nell'anno di riferimento per regione </v>
      </c>
      <c r="C20" s="198"/>
      <c r="D20" s="198"/>
      <c r="E20" s="198"/>
      <c r="F20" s="198"/>
      <c r="G20" s="198"/>
      <c r="H20" s="198"/>
      <c r="I20" s="198"/>
      <c r="J20" s="198"/>
      <c r="K20" s="198"/>
    </row>
    <row r="21" spans="2:11" ht="30.5" customHeight="1" x14ac:dyDescent="0.35"/>
    <row r="22" spans="2:11" ht="37.5" customHeight="1" x14ac:dyDescent="0.35">
      <c r="B22" s="176" t="str">
        <f>+'Nota metodologica'!$A$1</f>
        <v>Nota metodologica</v>
      </c>
    </row>
    <row r="23" spans="2:11" ht="26.5" customHeight="1" x14ac:dyDescent="0.35"/>
    <row r="28" spans="2:11" x14ac:dyDescent="0.35">
      <c r="B28" s="177" t="str">
        <f>+COPERTINA!B36</f>
        <v xml:space="preserve"> Lettura dati 29 luglio 2022</v>
      </c>
    </row>
    <row r="32" spans="2:11" ht="15.5" x14ac:dyDescent="0.35">
      <c r="B32" s="185"/>
      <c r="C32" s="185"/>
      <c r="D32" s="185"/>
      <c r="E32" s="185"/>
      <c r="F32" s="185"/>
      <c r="G32" s="185"/>
      <c r="H32" s="185"/>
      <c r="I32" s="185"/>
      <c r="J32" s="185"/>
      <c r="K32" s="185"/>
    </row>
  </sheetData>
  <mergeCells count="9">
    <mergeCell ref="B4:K4"/>
    <mergeCell ref="B8:K8"/>
    <mergeCell ref="B15:K15"/>
    <mergeCell ref="B32:K32"/>
    <mergeCell ref="B11:K11"/>
    <mergeCell ref="B12:K12"/>
    <mergeCell ref="B10:K10"/>
    <mergeCell ref="B19:K19"/>
    <mergeCell ref="B20:K20"/>
  </mergeCells>
  <pageMargins left="0.70866141732283472" right="0.70866141732283472" top="0.9448818897637796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F1873-B3A6-4A34-87F4-23EBD5070864}">
  <sheetPr>
    <tabColor rgb="FF92D050"/>
    <pageSetUpPr fitToPage="1"/>
  </sheetPr>
  <dimension ref="A1:F11"/>
  <sheetViews>
    <sheetView showGridLines="0" zoomScale="78" zoomScaleNormal="78" workbookViewId="0"/>
  </sheetViews>
  <sheetFormatPr defaultRowHeight="14.5" x14ac:dyDescent="0.35"/>
  <cols>
    <col min="1" max="1" width="21.54296875" customWidth="1"/>
    <col min="2" max="3" width="19.36328125" customWidth="1"/>
    <col min="4" max="4" width="23.90625" customWidth="1"/>
    <col min="5" max="6" width="19.36328125" customWidth="1"/>
  </cols>
  <sheetData>
    <row r="1" spans="1:6" ht="85.5" customHeight="1" thickBot="1" x14ac:dyDescent="0.4">
      <c r="A1" s="50" t="s">
        <v>111</v>
      </c>
      <c r="B1" s="10"/>
      <c r="C1" s="20"/>
      <c r="D1" s="20"/>
      <c r="E1" s="20"/>
      <c r="F1" s="10"/>
    </row>
    <row r="2" spans="1:6" ht="45" customHeight="1" thickTop="1" x14ac:dyDescent="0.35">
      <c r="A2" s="164"/>
      <c r="B2" s="199" t="s">
        <v>44</v>
      </c>
      <c r="C2" s="199"/>
      <c r="D2" s="199"/>
      <c r="E2" s="199"/>
      <c r="F2" s="199"/>
    </row>
    <row r="3" spans="1:6" ht="52" customHeight="1" thickBot="1" x14ac:dyDescent="0.4">
      <c r="A3" s="168" t="s">
        <v>43</v>
      </c>
      <c r="B3" s="36" t="s">
        <v>73</v>
      </c>
      <c r="C3" s="36" t="s">
        <v>74</v>
      </c>
      <c r="D3" s="36" t="s">
        <v>75</v>
      </c>
      <c r="E3" s="36" t="s">
        <v>76</v>
      </c>
      <c r="F3" s="37" t="s">
        <v>42</v>
      </c>
    </row>
    <row r="4" spans="1:6" ht="24" customHeight="1" thickTop="1" x14ac:dyDescent="0.35">
      <c r="A4" s="165" t="s">
        <v>23</v>
      </c>
      <c r="B4" s="13">
        <v>861362</v>
      </c>
      <c r="C4" s="13">
        <v>294555</v>
      </c>
      <c r="D4" s="13">
        <v>40606</v>
      </c>
      <c r="E4" s="13">
        <v>980</v>
      </c>
      <c r="F4" s="21">
        <f>SUM(B4:E4)</f>
        <v>1197503</v>
      </c>
    </row>
    <row r="5" spans="1:6" ht="24" customHeight="1" x14ac:dyDescent="0.35">
      <c r="A5" s="165" t="s">
        <v>24</v>
      </c>
      <c r="B5" s="13">
        <v>788115</v>
      </c>
      <c r="C5" s="13">
        <v>864227</v>
      </c>
      <c r="D5" s="13">
        <v>202807</v>
      </c>
      <c r="E5" s="13">
        <v>1323</v>
      </c>
      <c r="F5" s="21">
        <f t="shared" ref="F5:F9" si="0">SUM(B5:E5)</f>
        <v>1856472</v>
      </c>
    </row>
    <row r="6" spans="1:6" ht="24" customHeight="1" x14ac:dyDescent="0.35">
      <c r="A6" s="165" t="s">
        <v>25</v>
      </c>
      <c r="B6" s="13">
        <v>460373</v>
      </c>
      <c r="C6" s="13">
        <v>563107</v>
      </c>
      <c r="D6" s="13">
        <v>183209</v>
      </c>
      <c r="E6" s="13">
        <v>690</v>
      </c>
      <c r="F6" s="21">
        <f t="shared" si="0"/>
        <v>1207379</v>
      </c>
    </row>
    <row r="7" spans="1:6" ht="24" customHeight="1" x14ac:dyDescent="0.35">
      <c r="A7" s="165" t="s">
        <v>26</v>
      </c>
      <c r="B7" s="13">
        <v>193456</v>
      </c>
      <c r="C7" s="13">
        <v>240739</v>
      </c>
      <c r="D7" s="13">
        <v>65489</v>
      </c>
      <c r="E7" s="13">
        <v>421</v>
      </c>
      <c r="F7" s="21">
        <f t="shared" si="0"/>
        <v>500105</v>
      </c>
    </row>
    <row r="8" spans="1:6" ht="24" customHeight="1" x14ac:dyDescent="0.35">
      <c r="A8" s="165" t="s">
        <v>27</v>
      </c>
      <c r="B8" s="13">
        <v>175247</v>
      </c>
      <c r="C8" s="13">
        <v>212355</v>
      </c>
      <c r="D8" s="13">
        <v>48613</v>
      </c>
      <c r="E8" s="13">
        <v>568</v>
      </c>
      <c r="F8" s="21">
        <f t="shared" si="0"/>
        <v>436783</v>
      </c>
    </row>
    <row r="9" spans="1:6" ht="24" customHeight="1" x14ac:dyDescent="0.35">
      <c r="A9" s="166" t="s">
        <v>88</v>
      </c>
      <c r="B9" s="22">
        <v>231224</v>
      </c>
      <c r="C9" s="22">
        <v>246347</v>
      </c>
      <c r="D9" s="22">
        <v>54124</v>
      </c>
      <c r="E9" s="22">
        <v>811</v>
      </c>
      <c r="F9" s="23">
        <f t="shared" si="0"/>
        <v>532506</v>
      </c>
    </row>
    <row r="10" spans="1:6" ht="30" customHeight="1" x14ac:dyDescent="0.35">
      <c r="A10" s="167" t="s">
        <v>42</v>
      </c>
      <c r="B10" s="28">
        <f>SUM(B4:B9)</f>
        <v>2709777</v>
      </c>
      <c r="C10" s="28">
        <f t="shared" ref="C10:D10" si="1">SUM(C4:C9)</f>
        <v>2421330</v>
      </c>
      <c r="D10" s="28">
        <f t="shared" si="1"/>
        <v>594848</v>
      </c>
      <c r="E10" s="28">
        <f>SUM(E4:E9)</f>
        <v>4793</v>
      </c>
      <c r="F10" s="28">
        <f>SUM(B10:E10)</f>
        <v>5730748</v>
      </c>
    </row>
    <row r="11" spans="1:6" ht="33.5" customHeight="1" x14ac:dyDescent="0.35">
      <c r="A11" s="77" t="str">
        <f>+COPERTINA!B36</f>
        <v xml:space="preserve"> Lettura dati 29 luglio 2022</v>
      </c>
      <c r="B11" s="65"/>
      <c r="C11" s="65"/>
      <c r="D11" s="65"/>
      <c r="E11" s="65"/>
      <c r="F11" s="10"/>
    </row>
  </sheetData>
  <mergeCells count="1">
    <mergeCell ref="B2:F2"/>
  </mergeCells>
  <pageMargins left="0.70866141732283472" right="0.70866141732283472" top="0.94488188976377963" bottom="0.74803149606299213" header="0.31496062992125984" footer="0.31496062992125984"/>
  <pageSetup paperSize="9" scale="71" orientation="portrait" r:id="rId1"/>
  <headerFooter>
    <oddHeader>&amp;C&amp;"Verdana,Normale"OSSERVATORIO ASSEGNO UNICO UNIVERSALE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F0A4-D231-4C47-B2EA-FCF7E77E4DAA}">
  <sheetPr>
    <tabColor rgb="FF92D050"/>
    <pageSetUpPr fitToPage="1"/>
  </sheetPr>
  <dimension ref="A1:H36"/>
  <sheetViews>
    <sheetView showGridLines="0" zoomScale="80" zoomScaleNormal="80" workbookViewId="0">
      <selection sqref="A1:E1"/>
    </sheetView>
  </sheetViews>
  <sheetFormatPr defaultColWidth="32.54296875" defaultRowHeight="15" x14ac:dyDescent="0.3"/>
  <cols>
    <col min="1" max="1" width="31.81640625" style="10" customWidth="1"/>
    <col min="2" max="2" width="17.26953125" style="10" customWidth="1"/>
    <col min="3" max="3" width="29.54296875" style="10" customWidth="1"/>
    <col min="4" max="4" width="22.81640625" style="10" customWidth="1"/>
    <col min="5" max="5" width="26.1796875" style="10" customWidth="1"/>
    <col min="6" max="6" width="11.453125" style="10" customWidth="1"/>
    <col min="7" max="7" width="19.54296875" style="10" customWidth="1"/>
    <col min="8" max="16384" width="32.54296875" style="10"/>
  </cols>
  <sheetData>
    <row r="1" spans="1:8" ht="63.5" customHeight="1" thickBot="1" x14ac:dyDescent="0.35">
      <c r="A1" s="202" t="s">
        <v>103</v>
      </c>
      <c r="B1" s="202"/>
      <c r="C1" s="202"/>
      <c r="D1" s="202"/>
      <c r="E1" s="202"/>
      <c r="F1" s="69"/>
      <c r="G1" s="69"/>
      <c r="H1" s="69"/>
    </row>
    <row r="2" spans="1:8" ht="52.5" customHeight="1" thickTop="1" x14ac:dyDescent="0.3">
      <c r="A2" s="70"/>
      <c r="B2" s="203" t="s">
        <v>45</v>
      </c>
      <c r="C2" s="204"/>
      <c r="D2" s="205" t="s">
        <v>46</v>
      </c>
      <c r="E2" s="205"/>
    </row>
    <row r="3" spans="1:8" ht="9" customHeight="1" x14ac:dyDescent="0.3">
      <c r="A3" s="206" t="s">
        <v>102</v>
      </c>
      <c r="B3" s="208" t="s">
        <v>50</v>
      </c>
      <c r="C3" s="210" t="s">
        <v>49</v>
      </c>
      <c r="D3" s="208" t="s">
        <v>50</v>
      </c>
      <c r="E3" s="200" t="s">
        <v>49</v>
      </c>
      <c r="F3" s="200"/>
      <c r="G3" s="200"/>
    </row>
    <row r="4" spans="1:8" ht="35" customHeight="1" thickBot="1" x14ac:dyDescent="0.35">
      <c r="A4" s="207"/>
      <c r="B4" s="209"/>
      <c r="C4" s="211"/>
      <c r="D4" s="209"/>
      <c r="E4" s="212"/>
      <c r="F4" s="200"/>
      <c r="G4" s="200"/>
    </row>
    <row r="5" spans="1:8" ht="23" customHeight="1" thickTop="1" x14ac:dyDescent="0.3">
      <c r="A5" s="71" t="s">
        <v>4</v>
      </c>
      <c r="B5" s="13">
        <v>376120</v>
      </c>
      <c r="C5" s="25">
        <f>+B5/B$27</f>
        <v>6.5631920998794571E-2</v>
      </c>
      <c r="D5" s="13">
        <v>591067</v>
      </c>
      <c r="E5" s="24">
        <f>+D5/D$27</f>
        <v>6.6816593189933979E-2</v>
      </c>
      <c r="F5" s="34"/>
      <c r="G5" s="34"/>
    </row>
    <row r="6" spans="1:8" ht="21.5" customHeight="1" x14ac:dyDescent="0.3">
      <c r="A6" s="71" t="s">
        <v>5</v>
      </c>
      <c r="B6" s="13">
        <v>11126</v>
      </c>
      <c r="C6" s="25">
        <f t="shared" ref="C6:C26" si="0">+B6/B$27</f>
        <v>1.9414568569408391E-3</v>
      </c>
      <c r="D6" s="13">
        <v>17982</v>
      </c>
      <c r="E6" s="24">
        <f t="shared" ref="E6:E25" si="1">+D6/D$27</f>
        <v>2.0327576717045492E-3</v>
      </c>
      <c r="F6" s="34"/>
      <c r="G6" s="34"/>
    </row>
    <row r="7" spans="1:8" ht="18.75" customHeight="1" x14ac:dyDescent="0.3">
      <c r="A7" s="71" t="s">
        <v>6</v>
      </c>
      <c r="B7" s="13">
        <v>950765</v>
      </c>
      <c r="C7" s="25">
        <f t="shared" si="0"/>
        <v>0.16590591664473817</v>
      </c>
      <c r="D7" s="13">
        <v>1527328</v>
      </c>
      <c r="E7" s="24">
        <f t="shared" si="1"/>
        <v>0.17265530581743774</v>
      </c>
      <c r="F7" s="34"/>
      <c r="G7" s="34"/>
    </row>
    <row r="8" spans="1:8" ht="18.75" customHeight="1" x14ac:dyDescent="0.3">
      <c r="A8" s="71" t="s">
        <v>9</v>
      </c>
      <c r="B8" s="13">
        <v>121996</v>
      </c>
      <c r="C8" s="25">
        <f t="shared" si="0"/>
        <v>2.1287971482954755E-2</v>
      </c>
      <c r="D8" s="13">
        <v>185003</v>
      </c>
      <c r="E8" s="24">
        <f t="shared" si="1"/>
        <v>2.0913483902700293E-2</v>
      </c>
      <c r="F8" s="34"/>
      <c r="G8" s="34"/>
    </row>
    <row r="9" spans="1:8" ht="18.75" customHeight="1" x14ac:dyDescent="0.3">
      <c r="A9" s="89" t="s">
        <v>96</v>
      </c>
      <c r="B9" s="13">
        <v>53485</v>
      </c>
      <c r="C9" s="25">
        <f t="shared" si="0"/>
        <v>9.3329875960345837E-3</v>
      </c>
      <c r="D9" s="13">
        <v>90971</v>
      </c>
      <c r="E9" s="24">
        <f t="shared" si="1"/>
        <v>1.0283728069882913E-2</v>
      </c>
      <c r="F9" s="34"/>
      <c r="G9" s="34"/>
    </row>
    <row r="10" spans="1:8" ht="18.75" customHeight="1" x14ac:dyDescent="0.3">
      <c r="A10" s="89" t="s">
        <v>97</v>
      </c>
      <c r="B10" s="13">
        <v>52320</v>
      </c>
      <c r="C10" s="25">
        <f t="shared" si="0"/>
        <v>9.1296982523049342E-3</v>
      </c>
      <c r="D10" s="13">
        <v>93370</v>
      </c>
      <c r="E10" s="24">
        <f t="shared" si="1"/>
        <v>1.0554920687746288E-2</v>
      </c>
      <c r="F10" s="34"/>
      <c r="G10" s="34"/>
    </row>
    <row r="11" spans="1:8" ht="18.75" customHeight="1" x14ac:dyDescent="0.3">
      <c r="A11" s="71" t="s">
        <v>7</v>
      </c>
      <c r="B11" s="13">
        <v>454155</v>
      </c>
      <c r="C11" s="25">
        <f t="shared" si="0"/>
        <v>7.9248817082865977E-2</v>
      </c>
      <c r="D11" s="13">
        <v>727734</v>
      </c>
      <c r="E11" s="24">
        <f t="shared" si="1"/>
        <v>8.2265981062186536E-2</v>
      </c>
      <c r="F11" s="34"/>
      <c r="G11" s="34"/>
    </row>
    <row r="12" spans="1:8" ht="18.75" customHeight="1" x14ac:dyDescent="0.3">
      <c r="A12" s="71" t="s">
        <v>8</v>
      </c>
      <c r="B12" s="13">
        <v>106455</v>
      </c>
      <c r="C12" s="25">
        <f t="shared" si="0"/>
        <v>1.857610908733031E-2</v>
      </c>
      <c r="D12" s="13">
        <v>166798</v>
      </c>
      <c r="E12" s="24">
        <f t="shared" si="1"/>
        <v>1.8855517413245211E-2</v>
      </c>
      <c r="F12" s="34"/>
      <c r="G12" s="34"/>
    </row>
    <row r="13" spans="1:8" ht="18.75" customHeight="1" x14ac:dyDescent="0.3">
      <c r="A13" s="71" t="s">
        <v>10</v>
      </c>
      <c r="B13" s="13">
        <v>421592</v>
      </c>
      <c r="C13" s="25">
        <f t="shared" si="0"/>
        <v>7.3566661804008837E-2</v>
      </c>
      <c r="D13" s="13">
        <v>663289</v>
      </c>
      <c r="E13" s="24">
        <f t="shared" si="1"/>
        <v>7.498085882033359E-2</v>
      </c>
      <c r="F13" s="34"/>
      <c r="G13" s="34"/>
    </row>
    <row r="14" spans="1:8" ht="18.75" customHeight="1" x14ac:dyDescent="0.3">
      <c r="A14" s="71" t="s">
        <v>11</v>
      </c>
      <c r="B14" s="13">
        <v>333800</v>
      </c>
      <c r="C14" s="25">
        <f t="shared" si="0"/>
        <v>5.8247195654040275E-2</v>
      </c>
      <c r="D14" s="13">
        <v>507285</v>
      </c>
      <c r="E14" s="24">
        <f t="shared" si="1"/>
        <v>5.7345538621434891E-2</v>
      </c>
      <c r="F14" s="34"/>
      <c r="G14" s="34"/>
    </row>
    <row r="15" spans="1:8" ht="18.75" customHeight="1" x14ac:dyDescent="0.3">
      <c r="A15" s="71" t="s">
        <v>12</v>
      </c>
      <c r="B15" s="13">
        <v>81237</v>
      </c>
      <c r="C15" s="25">
        <f t="shared" si="0"/>
        <v>1.4175636409069112E-2</v>
      </c>
      <c r="D15" s="13">
        <v>125001</v>
      </c>
      <c r="E15" s="24">
        <f t="shared" si="1"/>
        <v>1.413061626741966E-2</v>
      </c>
      <c r="F15" s="34"/>
      <c r="G15" s="34"/>
    </row>
    <row r="16" spans="1:8" ht="18.75" customHeight="1" x14ac:dyDescent="0.3">
      <c r="A16" s="71" t="s">
        <v>13</v>
      </c>
      <c r="B16" s="13">
        <v>142201</v>
      </c>
      <c r="C16" s="25">
        <f t="shared" si="0"/>
        <v>2.4813689242660818E-2</v>
      </c>
      <c r="D16" s="13">
        <v>222259</v>
      </c>
      <c r="E16" s="24">
        <f t="shared" si="1"/>
        <v>2.5125052127426391E-2</v>
      </c>
      <c r="F16" s="34"/>
      <c r="G16" s="34"/>
    </row>
    <row r="17" spans="1:7" ht="18.75" customHeight="1" x14ac:dyDescent="0.3">
      <c r="A17" s="71" t="s">
        <v>14</v>
      </c>
      <c r="B17" s="13">
        <v>545069</v>
      </c>
      <c r="C17" s="25">
        <f t="shared" si="0"/>
        <v>9.5113063774571835E-2</v>
      </c>
      <c r="D17" s="13">
        <v>836373</v>
      </c>
      <c r="E17" s="24">
        <f t="shared" si="1"/>
        <v>9.4546970979676834E-2</v>
      </c>
      <c r="F17" s="34"/>
      <c r="G17" s="34"/>
    </row>
    <row r="18" spans="1:7" ht="18.75" customHeight="1" x14ac:dyDescent="0.3">
      <c r="A18" s="71" t="s">
        <v>15</v>
      </c>
      <c r="B18" s="13">
        <v>119352</v>
      </c>
      <c r="C18" s="25">
        <f t="shared" si="0"/>
        <v>2.0826600646198366E-2</v>
      </c>
      <c r="D18" s="13">
        <v>188040</v>
      </c>
      <c r="E18" s="24">
        <f t="shared" si="1"/>
        <v>2.1256798609015873E-2</v>
      </c>
      <c r="F18" s="34"/>
      <c r="G18" s="34"/>
    </row>
    <row r="19" spans="1:7" ht="18.75" customHeight="1" x14ac:dyDescent="0.3">
      <c r="A19" s="71" t="s">
        <v>16</v>
      </c>
      <c r="B19" s="13">
        <v>25549</v>
      </c>
      <c r="C19" s="25">
        <f t="shared" si="0"/>
        <v>4.4582312815011236E-3</v>
      </c>
      <c r="D19" s="13">
        <v>40289</v>
      </c>
      <c r="E19" s="24">
        <f t="shared" si="1"/>
        <v>4.5544307549385257E-3</v>
      </c>
      <c r="F19" s="34"/>
      <c r="G19" s="34"/>
    </row>
    <row r="20" spans="1:7" ht="18.75" customHeight="1" x14ac:dyDescent="0.3">
      <c r="A20" s="71" t="s">
        <v>17</v>
      </c>
      <c r="B20" s="13">
        <v>555687</v>
      </c>
      <c r="C20" s="25">
        <f t="shared" si="0"/>
        <v>9.6965876007809107E-2</v>
      </c>
      <c r="D20" s="13">
        <v>897626</v>
      </c>
      <c r="E20" s="24">
        <f t="shared" si="1"/>
        <v>0.10147125669121719</v>
      </c>
      <c r="F20" s="34"/>
      <c r="G20" s="34"/>
    </row>
    <row r="21" spans="1:7" ht="18.75" customHeight="1" x14ac:dyDescent="0.3">
      <c r="A21" s="71" t="s">
        <v>18</v>
      </c>
      <c r="B21" s="13">
        <v>390322</v>
      </c>
      <c r="C21" s="25">
        <f t="shared" si="0"/>
        <v>6.8110131522097994E-2</v>
      </c>
      <c r="D21" s="13">
        <v>612728</v>
      </c>
      <c r="E21" s="24">
        <f t="shared" si="1"/>
        <v>6.9265239832509456E-2</v>
      </c>
      <c r="F21" s="34"/>
      <c r="G21" s="34"/>
    </row>
    <row r="22" spans="1:7" ht="18.75" customHeight="1" x14ac:dyDescent="0.3">
      <c r="A22" s="71" t="s">
        <v>19</v>
      </c>
      <c r="B22" s="13">
        <v>50933</v>
      </c>
      <c r="C22" s="25">
        <f t="shared" si="0"/>
        <v>8.887670510027661E-3</v>
      </c>
      <c r="D22" s="13">
        <v>81738</v>
      </c>
      <c r="E22" s="24">
        <f t="shared" si="1"/>
        <v>9.2399925797901471E-3</v>
      </c>
      <c r="F22" s="34"/>
      <c r="G22" s="34"/>
    </row>
    <row r="23" spans="1:7" ht="18.75" customHeight="1" x14ac:dyDescent="0.3">
      <c r="A23" s="71" t="s">
        <v>20</v>
      </c>
      <c r="B23" s="13">
        <v>177563</v>
      </c>
      <c r="C23" s="25">
        <f t="shared" si="0"/>
        <v>3.0984262438341383E-2</v>
      </c>
      <c r="D23" s="13">
        <v>288617</v>
      </c>
      <c r="E23" s="24">
        <f t="shared" si="1"/>
        <v>3.2626427590610158E-2</v>
      </c>
      <c r="F23" s="34"/>
      <c r="G23" s="34"/>
    </row>
    <row r="24" spans="1:7" ht="18.75" customHeight="1" x14ac:dyDescent="0.3">
      <c r="A24" s="71" t="s">
        <v>21</v>
      </c>
      <c r="B24" s="13">
        <v>470192</v>
      </c>
      <c r="C24" s="25">
        <f t="shared" si="0"/>
        <v>8.2047230134704927E-2</v>
      </c>
      <c r="D24" s="13">
        <v>750382</v>
      </c>
      <c r="E24" s="24">
        <f t="shared" si="1"/>
        <v>8.4826202158213931E-2</v>
      </c>
      <c r="F24" s="34"/>
      <c r="G24" s="34"/>
    </row>
    <row r="25" spans="1:7" ht="18.75" customHeight="1" x14ac:dyDescent="0.3">
      <c r="A25" s="71" t="s">
        <v>22</v>
      </c>
      <c r="B25" s="13">
        <v>139136</v>
      </c>
      <c r="C25" s="25">
        <f t="shared" si="0"/>
        <v>2.4278855046496548E-2</v>
      </c>
      <c r="D25" s="13">
        <v>205560</v>
      </c>
      <c r="E25" s="24">
        <f t="shared" si="1"/>
        <v>2.3237329940806756E-2</v>
      </c>
      <c r="F25" s="34"/>
      <c r="G25" s="34"/>
    </row>
    <row r="26" spans="1:7" ht="18.75" customHeight="1" x14ac:dyDescent="0.3">
      <c r="A26" s="26" t="s">
        <v>77</v>
      </c>
      <c r="B26" s="13">
        <v>151693</v>
      </c>
      <c r="C26" s="25">
        <f t="shared" si="0"/>
        <v>2.6470017526507884E-2</v>
      </c>
      <c r="D26" s="13">
        <v>26671</v>
      </c>
      <c r="E26" s="72">
        <f>+D26/D$27</f>
        <v>3.0149972117691042E-3</v>
      </c>
      <c r="F26" s="33"/>
    </row>
    <row r="27" spans="1:7" ht="31" customHeight="1" x14ac:dyDescent="0.3">
      <c r="A27" s="27" t="s">
        <v>42</v>
      </c>
      <c r="B27" s="28">
        <f>SUM(B5:B26)</f>
        <v>5730748</v>
      </c>
      <c r="C27" s="73">
        <f>SUM(C5:C26)</f>
        <v>1</v>
      </c>
      <c r="D27" s="28">
        <f>SUM(D5:D26)</f>
        <v>8846111</v>
      </c>
      <c r="E27" s="74">
        <f>SUM(E5:E26)</f>
        <v>0.99999999999999989</v>
      </c>
      <c r="F27" s="38"/>
      <c r="G27" s="38"/>
    </row>
    <row r="28" spans="1:7" ht="24.5" customHeight="1" x14ac:dyDescent="0.3">
      <c r="A28" s="75" t="s">
        <v>0</v>
      </c>
      <c r="B28" s="12">
        <f>+B5+B6+B7+B8+B9+B10+B11+B12+B13</f>
        <v>2548014</v>
      </c>
      <c r="C28" s="25">
        <f>+B28/(B$27-B$26)</f>
        <v>0.4567106794967965</v>
      </c>
      <c r="D28" s="12">
        <f>+D5+D6+D7+D8+D9+D10+D11+D12+D13</f>
        <v>4063542</v>
      </c>
      <c r="E28" s="24">
        <f>+D28/(D$27-D$26)</f>
        <v>0.460748301479459</v>
      </c>
    </row>
    <row r="29" spans="1:7" ht="18.75" customHeight="1" x14ac:dyDescent="0.3">
      <c r="A29" s="75" t="s">
        <v>1</v>
      </c>
      <c r="B29" s="12">
        <f>+B14+B15+B16+B17</f>
        <v>1102307</v>
      </c>
      <c r="C29" s="25">
        <f t="shared" ref="C29:E30" si="2">+B29/(B$27-B$26)</f>
        <v>0.1975795183951404</v>
      </c>
      <c r="D29" s="12">
        <f>+D14+D15+D16+D17</f>
        <v>1690918</v>
      </c>
      <c r="E29" s="24">
        <f t="shared" si="2"/>
        <v>0.19172623205101458</v>
      </c>
    </row>
    <row r="30" spans="1:7" ht="18.75" customHeight="1" x14ac:dyDescent="0.3">
      <c r="A30" s="75" t="s">
        <v>2</v>
      </c>
      <c r="B30" s="12">
        <f>+B18+B19+B20+B21+B22+B23+B24+B25</f>
        <v>1928734</v>
      </c>
      <c r="C30" s="25">
        <f t="shared" si="2"/>
        <v>0.34570980210806312</v>
      </c>
      <c r="D30" s="12">
        <f>+D18+D19+D20+D21+D22+D23+D24+D25</f>
        <v>3064980</v>
      </c>
      <c r="E30" s="24">
        <f t="shared" si="2"/>
        <v>0.34752546646952642</v>
      </c>
    </row>
    <row r="31" spans="1:7" ht="18.75" customHeight="1" x14ac:dyDescent="0.3">
      <c r="A31" s="75"/>
      <c r="B31" s="12"/>
      <c r="C31" s="29"/>
      <c r="D31" s="12"/>
      <c r="E31" s="24"/>
    </row>
    <row r="32" spans="1:7" ht="68.5" customHeight="1" x14ac:dyDescent="0.3">
      <c r="A32" s="201" t="s">
        <v>64</v>
      </c>
      <c r="B32" s="201"/>
      <c r="C32" s="201"/>
      <c r="D32" s="201"/>
      <c r="E32" s="201"/>
    </row>
    <row r="33" spans="1:3" ht="18" customHeight="1" x14ac:dyDescent="0.3">
      <c r="A33" s="77" t="str">
        <f>+COPERTINA!B36</f>
        <v xml:space="preserve"> Lettura dati 29 luglio 2022</v>
      </c>
      <c r="B33" s="65"/>
      <c r="C33" s="65"/>
    </row>
    <row r="34" spans="1:3" ht="44.5" customHeight="1" x14ac:dyDescent="0.3"/>
    <row r="35" spans="1:3" ht="44.5" customHeight="1" x14ac:dyDescent="0.3"/>
    <row r="36" spans="1:3" ht="44.5" customHeight="1" x14ac:dyDescent="0.3"/>
  </sheetData>
  <mergeCells count="11">
    <mergeCell ref="F3:F4"/>
    <mergeCell ref="G3:G4"/>
    <mergeCell ref="A32:E32"/>
    <mergeCell ref="A1:E1"/>
    <mergeCell ref="B2:C2"/>
    <mergeCell ref="D2:E2"/>
    <mergeCell ref="A3:A4"/>
    <mergeCell ref="B3:B4"/>
    <mergeCell ref="C3:C4"/>
    <mergeCell ref="D3:D4"/>
    <mergeCell ref="E3:E4"/>
  </mergeCells>
  <pageMargins left="0.70866141732283472" right="0.70866141732283472" top="0.94488188976377963" bottom="0.74803149606299213" header="0.31496062992125984" footer="0.31496062992125984"/>
  <pageSetup paperSize="9" scale="68" orientation="portrait" r:id="rId1"/>
  <headerFooter>
    <oddHeader>&amp;C&amp;"Verdana,Normale"OSSERVATORIO ASSEGNO UNICO UNIVERSALE</oddHeader>
  </headerFooter>
  <ignoredErrors>
    <ignoredError sqref="C28:C30 D28:D3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AAEF5-8D40-4CCC-8556-4FD40EC0D577}">
  <sheetPr>
    <tabColor rgb="FF92D050"/>
    <pageSetUpPr fitToPage="1"/>
  </sheetPr>
  <dimension ref="A1:P27"/>
  <sheetViews>
    <sheetView showGridLines="0" zoomScale="80" zoomScaleNormal="80" zoomScaleSheetLayoutView="62" workbookViewId="0"/>
  </sheetViews>
  <sheetFormatPr defaultColWidth="13.26953125" defaultRowHeight="10" x14ac:dyDescent="0.35"/>
  <cols>
    <col min="1" max="1" width="35.54296875" style="1" customWidth="1"/>
    <col min="2" max="2" width="16" style="1" customWidth="1"/>
    <col min="3" max="3" width="17" style="1" customWidth="1"/>
    <col min="4" max="4" width="21.1796875" style="1" customWidth="1"/>
    <col min="5" max="5" width="22.90625" style="1" customWidth="1"/>
    <col min="6" max="6" width="18.54296875" style="1" customWidth="1"/>
    <col min="7" max="7" width="18.6328125" style="1" customWidth="1"/>
    <col min="8" max="8" width="15.7265625" style="1" customWidth="1"/>
    <col min="9" max="10" width="11.453125" style="1" customWidth="1"/>
    <col min="11" max="16384" width="13.26953125" style="1"/>
  </cols>
  <sheetData>
    <row r="1" spans="1:16" ht="57.5" customHeight="1" thickBot="1" x14ac:dyDescent="0.4">
      <c r="A1" s="179" t="s">
        <v>129</v>
      </c>
      <c r="B1" s="179"/>
      <c r="C1" s="179"/>
      <c r="D1" s="179"/>
      <c r="E1" s="179"/>
      <c r="F1" s="179"/>
    </row>
    <row r="2" spans="1:16" ht="64" customHeight="1" thickTop="1" thickBot="1" x14ac:dyDescent="0.4">
      <c r="A2" s="78" t="s">
        <v>47</v>
      </c>
      <c r="B2" s="79" t="s">
        <v>48</v>
      </c>
      <c r="C2" s="79" t="s">
        <v>38</v>
      </c>
      <c r="D2" s="80" t="s">
        <v>51</v>
      </c>
      <c r="E2" s="79" t="s">
        <v>65</v>
      </c>
      <c r="F2" s="79" t="s">
        <v>52</v>
      </c>
      <c r="G2" s="81"/>
    </row>
    <row r="3" spans="1:16" ht="32.5" customHeight="1" thickTop="1" x14ac:dyDescent="0.35">
      <c r="A3" s="148" t="s">
        <v>3</v>
      </c>
      <c r="B3" s="82">
        <v>5168585</v>
      </c>
      <c r="C3" s="82">
        <v>8289211</v>
      </c>
      <c r="D3" s="83">
        <v>1200.0999999999999</v>
      </c>
      <c r="E3" s="82">
        <f>+D3*1000000/B3</f>
        <v>232.19120900594649</v>
      </c>
      <c r="F3" s="82">
        <f>+D3*1000000/C3</f>
        <v>144.7785561255468</v>
      </c>
      <c r="G3" s="81"/>
      <c r="H3" s="30"/>
      <c r="I3" s="30"/>
      <c r="J3" s="9"/>
      <c r="N3" s="30"/>
      <c r="O3" s="30"/>
      <c r="P3" s="30"/>
    </row>
    <row r="4" spans="1:16" ht="25.5" customHeight="1" x14ac:dyDescent="0.35">
      <c r="A4" s="148" t="s">
        <v>29</v>
      </c>
      <c r="B4" s="82">
        <v>5151616</v>
      </c>
      <c r="C4" s="82">
        <v>8256947</v>
      </c>
      <c r="D4" s="83">
        <v>1194.3</v>
      </c>
      <c r="E4" s="82">
        <f t="shared" ref="E4:E6" si="0">+D4*1000000/B4</f>
        <v>231.83016746589809</v>
      </c>
      <c r="F4" s="82">
        <f t="shared" ref="F4:F6" si="1">+D4*1000000/C4</f>
        <v>144.6418391688841</v>
      </c>
      <c r="G4" s="81"/>
      <c r="H4" s="30"/>
      <c r="I4" s="30"/>
      <c r="J4" s="9"/>
      <c r="N4" s="30"/>
      <c r="O4" s="30"/>
      <c r="P4" s="30"/>
    </row>
    <row r="5" spans="1:16" ht="25.5" customHeight="1" x14ac:dyDescent="0.35">
      <c r="A5" s="148" t="s">
        <v>30</v>
      </c>
      <c r="B5" s="82">
        <v>5186935</v>
      </c>
      <c r="C5" s="82">
        <v>8321911</v>
      </c>
      <c r="D5" s="83">
        <v>1203.9000000000001</v>
      </c>
      <c r="E5" s="82">
        <f t="shared" si="0"/>
        <v>232.10238801912882</v>
      </c>
      <c r="F5" s="82">
        <f t="shared" si="1"/>
        <v>144.66629119201107</v>
      </c>
      <c r="G5" s="81"/>
      <c r="H5" s="30"/>
      <c r="I5" s="30"/>
      <c r="J5" s="9"/>
      <c r="N5" s="30"/>
      <c r="O5" s="30"/>
      <c r="P5" s="30"/>
    </row>
    <row r="6" spans="1:16" ht="32.5" customHeight="1" thickBot="1" x14ac:dyDescent="0.4">
      <c r="A6" s="149" t="s">
        <v>89</v>
      </c>
      <c r="B6" s="84">
        <v>5153801</v>
      </c>
      <c r="C6" s="84">
        <v>8262016</v>
      </c>
      <c r="D6" s="85">
        <v>1196.2</v>
      </c>
      <c r="E6" s="84">
        <f t="shared" si="0"/>
        <v>232.10054094056019</v>
      </c>
      <c r="F6" s="84">
        <f t="shared" si="1"/>
        <v>144.78306505337196</v>
      </c>
      <c r="G6" s="81"/>
      <c r="I6" s="30"/>
      <c r="J6" s="9"/>
    </row>
    <row r="7" spans="1:16" ht="32.5" customHeight="1" thickTop="1" x14ac:dyDescent="0.35">
      <c r="A7" s="213" t="s">
        <v>92</v>
      </c>
      <c r="B7" s="214"/>
      <c r="C7" s="123"/>
      <c r="D7" s="124">
        <f>SUM(D3:D6)</f>
        <v>4794.5</v>
      </c>
      <c r="E7" s="123"/>
      <c r="F7" s="123"/>
      <c r="G7" s="81"/>
      <c r="I7" s="30"/>
      <c r="J7" s="9"/>
    </row>
    <row r="8" spans="1:16" ht="29" customHeight="1" x14ac:dyDescent="0.35">
      <c r="A8" s="127" t="s">
        <v>93</v>
      </c>
      <c r="B8" s="125">
        <f>AVERAGE(B3:B6)</f>
        <v>5165234.25</v>
      </c>
      <c r="C8" s="123">
        <f>AVERAGE(C3:C6)</f>
        <v>8282521.25</v>
      </c>
      <c r="D8" s="124"/>
      <c r="E8" s="123"/>
      <c r="F8" s="123"/>
      <c r="G8" s="81"/>
      <c r="H8" s="30"/>
      <c r="I8" s="30"/>
      <c r="J8" s="9"/>
    </row>
    <row r="9" spans="1:16" ht="29" customHeight="1" x14ac:dyDescent="0.35">
      <c r="A9" s="128" t="s">
        <v>53</v>
      </c>
      <c r="B9" s="125"/>
      <c r="C9" s="123"/>
      <c r="D9" s="124"/>
      <c r="E9" s="123">
        <f>+D7*1000000/B8/4</f>
        <v>232.05627121364341</v>
      </c>
      <c r="F9" s="123">
        <f>+D7*1000000/C8/4</f>
        <v>144.7174071542527</v>
      </c>
      <c r="G9" s="86"/>
      <c r="H9" s="30"/>
      <c r="I9" s="30"/>
      <c r="J9" s="9"/>
    </row>
    <row r="10" spans="1:16" ht="83" customHeight="1" x14ac:dyDescent="0.35">
      <c r="A10" s="215" t="s">
        <v>63</v>
      </c>
      <c r="B10" s="215"/>
      <c r="C10" s="215"/>
      <c r="D10" s="215"/>
      <c r="E10" s="215"/>
      <c r="F10" s="215"/>
    </row>
    <row r="11" spans="1:16" ht="34.5" customHeight="1" x14ac:dyDescent="0.3">
      <c r="A11" s="77" t="str">
        <f>+COPERTINA!B36</f>
        <v xml:space="preserve"> Lettura dati 29 luglio 2022</v>
      </c>
      <c r="B11" s="7"/>
      <c r="E11" s="76"/>
    </row>
    <row r="12" spans="1:16" x14ac:dyDescent="0.35">
      <c r="B12" s="5"/>
      <c r="C12" s="35"/>
    </row>
    <row r="13" spans="1:16" x14ac:dyDescent="0.35">
      <c r="B13" s="5"/>
    </row>
    <row r="14" spans="1:16" x14ac:dyDescent="0.35">
      <c r="B14" s="5"/>
    </row>
    <row r="15" spans="1:16" x14ac:dyDescent="0.35">
      <c r="B15" s="5"/>
    </row>
    <row r="16" spans="1:16" x14ac:dyDescent="0.35">
      <c r="B16" s="5"/>
    </row>
    <row r="17" spans="2:2" x14ac:dyDescent="0.35">
      <c r="B17" s="5"/>
    </row>
    <row r="18" spans="2:2" x14ac:dyDescent="0.35">
      <c r="B18" s="5"/>
    </row>
    <row r="19" spans="2:2" x14ac:dyDescent="0.35">
      <c r="B19" s="5"/>
    </row>
    <row r="20" spans="2:2" x14ac:dyDescent="0.35">
      <c r="B20" s="5"/>
    </row>
    <row r="21" spans="2:2" x14ac:dyDescent="0.35">
      <c r="B21" s="5"/>
    </row>
    <row r="22" spans="2:2" x14ac:dyDescent="0.35">
      <c r="B22" s="5"/>
    </row>
    <row r="23" spans="2:2" x14ac:dyDescent="0.35">
      <c r="B23" s="5"/>
    </row>
    <row r="24" spans="2:2" x14ac:dyDescent="0.35">
      <c r="B24" s="5"/>
    </row>
    <row r="25" spans="2:2" x14ac:dyDescent="0.35">
      <c r="B25" s="5"/>
    </row>
    <row r="26" spans="2:2" x14ac:dyDescent="0.35">
      <c r="B26" s="5"/>
    </row>
    <row r="27" spans="2:2" x14ac:dyDescent="0.35">
      <c r="B27" s="5"/>
    </row>
  </sheetData>
  <mergeCells count="2">
    <mergeCell ref="A7:B7"/>
    <mergeCell ref="A10:F10"/>
  </mergeCells>
  <pageMargins left="0.70866141732283472" right="0.70866141732283472" top="0.94488188976377963" bottom="0.74803149606299213" header="0.31496062992125984" footer="0.31496062992125984"/>
  <pageSetup paperSize="9" scale="66" orientation="portrait" r:id="rId1"/>
  <headerFooter>
    <oddHeader>&amp;C&amp;"Verdana,Normale"OSSERVATORIO ASSEGNO UNICO UNIVERSALE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E3DF-CA53-425C-AA15-7C6E68EE0ACE}">
  <sheetPr>
    <tabColor rgb="FF92D050"/>
    <pageSetUpPr fitToPage="1"/>
  </sheetPr>
  <dimension ref="A1:M42"/>
  <sheetViews>
    <sheetView showGridLines="0" zoomScale="86" zoomScaleNormal="86" zoomScaleSheetLayoutView="62" workbookViewId="0"/>
  </sheetViews>
  <sheetFormatPr defaultColWidth="13.26953125" defaultRowHeight="10" x14ac:dyDescent="0.35"/>
  <cols>
    <col min="1" max="1" width="27.26953125" style="1" bestFit="1" customWidth="1"/>
    <col min="2" max="2" width="15.54296875" style="1" bestFit="1" customWidth="1"/>
    <col min="3" max="3" width="15.08984375" style="1" customWidth="1"/>
    <col min="4" max="4" width="14.453125" style="1" customWidth="1"/>
    <col min="5" max="5" width="14.6328125" style="1" customWidth="1"/>
    <col min="6" max="6" width="14.453125" style="1" customWidth="1"/>
    <col min="7" max="7" width="14.7265625" style="1" customWidth="1"/>
    <col min="8" max="8" width="14.453125" style="1" customWidth="1"/>
    <col min="9" max="9" width="16.7265625" style="1" customWidth="1"/>
    <col min="10" max="13" width="11.453125" style="1" customWidth="1"/>
    <col min="14" max="16384" width="13.26953125" style="1"/>
  </cols>
  <sheetData>
    <row r="1" spans="1:13" ht="56.5" customHeight="1" thickBot="1" x14ac:dyDescent="0.4">
      <c r="A1" s="180" t="s">
        <v>121</v>
      </c>
      <c r="B1" s="180"/>
      <c r="C1" s="180"/>
      <c r="D1" s="180"/>
      <c r="E1" s="180"/>
      <c r="F1" s="180"/>
      <c r="G1" s="180"/>
      <c r="H1" s="180"/>
      <c r="I1" s="180"/>
    </row>
    <row r="2" spans="1:13" ht="30.5" customHeight="1" thickTop="1" x14ac:dyDescent="0.35">
      <c r="A2" s="67"/>
      <c r="B2" s="217" t="s">
        <v>47</v>
      </c>
      <c r="C2" s="217"/>
      <c r="D2" s="217"/>
      <c r="E2" s="217"/>
      <c r="F2" s="217"/>
      <c r="G2" s="217"/>
      <c r="H2" s="217"/>
      <c r="I2" s="217"/>
      <c r="J2" s="87"/>
    </row>
    <row r="3" spans="1:13" ht="33" customHeight="1" x14ac:dyDescent="0.35">
      <c r="A3" s="218" t="s">
        <v>40</v>
      </c>
      <c r="B3" s="220" t="s">
        <v>3</v>
      </c>
      <c r="C3" s="221"/>
      <c r="D3" s="220" t="s">
        <v>29</v>
      </c>
      <c r="E3" s="221"/>
      <c r="F3" s="220" t="s">
        <v>30</v>
      </c>
      <c r="G3" s="221"/>
      <c r="H3" s="220" t="s">
        <v>89</v>
      </c>
      <c r="I3" s="221"/>
      <c r="J3" s="87"/>
    </row>
    <row r="4" spans="1:13" ht="76.5" customHeight="1" thickBot="1" x14ac:dyDescent="0.4">
      <c r="A4" s="219"/>
      <c r="B4" s="88" t="s">
        <v>31</v>
      </c>
      <c r="C4" s="88" t="s">
        <v>112</v>
      </c>
      <c r="D4" s="88" t="s">
        <v>31</v>
      </c>
      <c r="E4" s="88" t="s">
        <v>112</v>
      </c>
      <c r="F4" s="88" t="s">
        <v>31</v>
      </c>
      <c r="G4" s="88" t="s">
        <v>112</v>
      </c>
      <c r="H4" s="88" t="s">
        <v>31</v>
      </c>
      <c r="I4" s="88" t="s">
        <v>112</v>
      </c>
      <c r="J4" s="87"/>
    </row>
    <row r="5" spans="1:13" ht="21.75" customHeight="1" thickTop="1" x14ac:dyDescent="0.35">
      <c r="A5" s="89" t="s">
        <v>32</v>
      </c>
      <c r="B5" s="89">
        <v>2602756</v>
      </c>
      <c r="C5" s="89">
        <v>128.32384134740147</v>
      </c>
      <c r="D5" s="89">
        <v>2596629</v>
      </c>
      <c r="E5" s="89">
        <v>128.1164628023476</v>
      </c>
      <c r="F5" s="89">
        <v>2612710</v>
      </c>
      <c r="G5" s="89">
        <v>127.68698846025664</v>
      </c>
      <c r="H5" s="89">
        <v>2600422</v>
      </c>
      <c r="I5" s="89">
        <v>127.55420902453434</v>
      </c>
      <c r="J5" s="90"/>
      <c r="K5" s="9"/>
      <c r="L5" s="9"/>
      <c r="M5" s="9"/>
    </row>
    <row r="6" spans="1:13" ht="21.75" customHeight="1" x14ac:dyDescent="0.35">
      <c r="A6" s="89" t="s">
        <v>33</v>
      </c>
      <c r="B6" s="89">
        <v>2099142</v>
      </c>
      <c r="C6" s="89">
        <v>278.83150824479321</v>
      </c>
      <c r="D6" s="89">
        <v>2091464</v>
      </c>
      <c r="E6" s="89">
        <v>278.74367136608225</v>
      </c>
      <c r="F6" s="89">
        <v>2102954</v>
      </c>
      <c r="G6" s="89">
        <v>278.6808375028599</v>
      </c>
      <c r="H6" s="89">
        <v>2086829</v>
      </c>
      <c r="I6" s="89">
        <v>279.31588027576254</v>
      </c>
      <c r="J6" s="90"/>
      <c r="K6" s="9"/>
      <c r="L6" s="9"/>
      <c r="M6" s="9"/>
    </row>
    <row r="7" spans="1:13" ht="21.75" customHeight="1" x14ac:dyDescent="0.35">
      <c r="A7" s="89" t="s">
        <v>34</v>
      </c>
      <c r="B7" s="89">
        <v>395905</v>
      </c>
      <c r="C7" s="89">
        <v>534.73443457395035</v>
      </c>
      <c r="D7" s="89">
        <v>393648</v>
      </c>
      <c r="E7" s="89">
        <v>534.67383830223889</v>
      </c>
      <c r="F7" s="89">
        <v>399382</v>
      </c>
      <c r="G7" s="89">
        <v>535.59642933331929</v>
      </c>
      <c r="H7" s="89">
        <v>395562</v>
      </c>
      <c r="I7" s="89">
        <v>536.36023748489447</v>
      </c>
      <c r="J7" s="90"/>
      <c r="K7" s="9"/>
      <c r="L7" s="9"/>
      <c r="M7" s="9"/>
    </row>
    <row r="8" spans="1:13" ht="21.75" customHeight="1" x14ac:dyDescent="0.35">
      <c r="A8" s="89" t="s">
        <v>35</v>
      </c>
      <c r="B8" s="89">
        <v>57990</v>
      </c>
      <c r="C8" s="89">
        <v>911.14634109329063</v>
      </c>
      <c r="D8" s="89">
        <v>57398</v>
      </c>
      <c r="E8" s="89">
        <v>911.53466706156894</v>
      </c>
      <c r="F8" s="89">
        <v>58922</v>
      </c>
      <c r="G8" s="89">
        <v>912.64500661891918</v>
      </c>
      <c r="H8" s="89">
        <v>58249</v>
      </c>
      <c r="I8" s="89">
        <v>912.98269429518052</v>
      </c>
      <c r="J8" s="90"/>
      <c r="K8" s="9"/>
      <c r="L8" s="9"/>
      <c r="M8" s="9"/>
    </row>
    <row r="9" spans="1:13" ht="21.75" customHeight="1" x14ac:dyDescent="0.35">
      <c r="A9" s="89" t="s">
        <v>36</v>
      </c>
      <c r="B9" s="89">
        <v>9714</v>
      </c>
      <c r="C9" s="89">
        <v>1176.7273038912911</v>
      </c>
      <c r="D9" s="89">
        <v>9485</v>
      </c>
      <c r="E9" s="89">
        <v>1179.3114707432783</v>
      </c>
      <c r="F9" s="89">
        <v>9883</v>
      </c>
      <c r="G9" s="89">
        <v>1182.9710300516037</v>
      </c>
      <c r="H9" s="89">
        <v>9700</v>
      </c>
      <c r="I9" s="89">
        <v>1184.7314793814428</v>
      </c>
      <c r="J9" s="90"/>
      <c r="K9" s="9"/>
      <c r="L9" s="9"/>
      <c r="M9" s="9"/>
    </row>
    <row r="10" spans="1:13" ht="21.75" customHeight="1" x14ac:dyDescent="0.35">
      <c r="A10" s="89" t="s">
        <v>37</v>
      </c>
      <c r="B10" s="89">
        <v>3078</v>
      </c>
      <c r="C10" s="89">
        <v>1565.2532326185835</v>
      </c>
      <c r="D10" s="89">
        <v>2992</v>
      </c>
      <c r="E10" s="89">
        <v>1569.8358255347594</v>
      </c>
      <c r="F10" s="89">
        <v>3084</v>
      </c>
      <c r="G10" s="89">
        <v>1573.0362127107651</v>
      </c>
      <c r="H10" s="89">
        <v>3039</v>
      </c>
      <c r="I10" s="89">
        <v>1572.4831457716357</v>
      </c>
      <c r="J10" s="90"/>
      <c r="K10" s="9"/>
      <c r="L10" s="9"/>
      <c r="M10" s="9"/>
    </row>
    <row r="11" spans="1:13" ht="27" customHeight="1" thickBot="1" x14ac:dyDescent="0.4">
      <c r="A11" s="91" t="s">
        <v>70</v>
      </c>
      <c r="B11" s="91">
        <f>SUM(B5:B10)</f>
        <v>5168585</v>
      </c>
      <c r="C11" s="91">
        <f>+(B5*C5+B6*C6+B7*C7+B8*C8+B9*C9+B10*C10)/B11</f>
        <v>232.18977128362769</v>
      </c>
      <c r="D11" s="91">
        <f t="shared" ref="D11" si="0">SUM(D5:D10)</f>
        <v>5151616</v>
      </c>
      <c r="E11" s="91">
        <f t="shared" ref="E11" si="1">+(D5*E5+D6*E6+D7*E7+D8*E8+D9*E9+D10*E10)/D11</f>
        <v>231.83590325637402</v>
      </c>
      <c r="F11" s="91">
        <f t="shared" ref="F11" si="2">SUM(F5:F10)</f>
        <v>5186935</v>
      </c>
      <c r="G11" s="91">
        <f t="shared" ref="G11" si="3">+(F5*G5+F6*G6+F7*G7+F8*G8+F9*G9+F10*G10)/F11</f>
        <v>232.09988985016895</v>
      </c>
      <c r="H11" s="91">
        <f t="shared" ref="H11" si="4">SUM(H5:H10)</f>
        <v>5153801</v>
      </c>
      <c r="I11" s="91">
        <f t="shared" ref="I11" si="5">+(H5*I5+H6*I6+H7*I7+H8*I8+H9*I9+H10*I10)/H11</f>
        <v>232.09937273674063</v>
      </c>
      <c r="J11" s="90"/>
      <c r="K11" s="9"/>
      <c r="L11" s="9"/>
      <c r="M11" s="9"/>
    </row>
    <row r="12" spans="1:13" ht="63" customHeight="1" thickTop="1" x14ac:dyDescent="0.35">
      <c r="A12" s="216" t="s">
        <v>90</v>
      </c>
      <c r="B12" s="216"/>
      <c r="C12" s="216"/>
      <c r="D12" s="216"/>
      <c r="E12" s="216"/>
      <c r="F12" s="216"/>
      <c r="G12" s="216"/>
      <c r="H12" s="216"/>
      <c r="I12" s="216"/>
    </row>
    <row r="13" spans="1:13" ht="22" customHeight="1" x14ac:dyDescent="0.3">
      <c r="A13" s="77" t="str">
        <f>+COPERTINA!B36</f>
        <v xml:space="preserve"> Lettura dati 29 luglio 2022</v>
      </c>
      <c r="B13" s="7"/>
      <c r="C13" s="7"/>
      <c r="D13" s="6"/>
      <c r="E13" s="6"/>
      <c r="F13" s="6"/>
    </row>
    <row r="14" spans="1:13" s="4" customFormat="1" x14ac:dyDescent="0.35">
      <c r="A14" s="1"/>
      <c r="B14" s="1"/>
      <c r="C14" s="3"/>
    </row>
    <row r="15" spans="1:13" ht="15" x14ac:dyDescent="0.35">
      <c r="B15" s="8"/>
      <c r="C15" s="16"/>
    </row>
    <row r="22" spans="2:3" x14ac:dyDescent="0.35">
      <c r="B22" s="5"/>
    </row>
    <row r="23" spans="2:3" x14ac:dyDescent="0.35">
      <c r="B23" s="5"/>
    </row>
    <row r="24" spans="2:3" x14ac:dyDescent="0.35">
      <c r="B24" s="5"/>
    </row>
    <row r="25" spans="2:3" ht="13.5" x14ac:dyDescent="0.35">
      <c r="B25" s="5"/>
      <c r="C25" s="16"/>
    </row>
    <row r="26" spans="2:3" x14ac:dyDescent="0.35">
      <c r="B26" s="5"/>
    </row>
    <row r="27" spans="2:3" x14ac:dyDescent="0.35">
      <c r="B27" s="5"/>
    </row>
    <row r="28" spans="2:3" x14ac:dyDescent="0.35">
      <c r="B28" s="5"/>
    </row>
    <row r="29" spans="2:3" x14ac:dyDescent="0.35">
      <c r="B29" s="5"/>
    </row>
    <row r="30" spans="2:3" x14ac:dyDescent="0.35">
      <c r="B30" s="5"/>
    </row>
    <row r="31" spans="2:3" x14ac:dyDescent="0.35">
      <c r="B31" s="5"/>
    </row>
    <row r="32" spans="2:3" x14ac:dyDescent="0.35">
      <c r="B32" s="5"/>
    </row>
    <row r="33" spans="2:2" x14ac:dyDescent="0.35">
      <c r="B33" s="5"/>
    </row>
    <row r="34" spans="2:2" x14ac:dyDescent="0.35">
      <c r="B34" s="5"/>
    </row>
    <row r="35" spans="2:2" x14ac:dyDescent="0.35">
      <c r="B35" s="5"/>
    </row>
    <row r="36" spans="2:2" x14ac:dyDescent="0.35">
      <c r="B36" s="5"/>
    </row>
    <row r="37" spans="2:2" x14ac:dyDescent="0.35">
      <c r="B37" s="5"/>
    </row>
    <row r="38" spans="2:2" x14ac:dyDescent="0.35">
      <c r="B38" s="5"/>
    </row>
    <row r="39" spans="2:2" x14ac:dyDescent="0.35">
      <c r="B39" s="5"/>
    </row>
    <row r="40" spans="2:2" x14ac:dyDescent="0.35">
      <c r="B40" s="5"/>
    </row>
    <row r="41" spans="2:2" x14ac:dyDescent="0.35">
      <c r="B41" s="5"/>
    </row>
    <row r="42" spans="2:2" x14ac:dyDescent="0.35">
      <c r="B42" s="5"/>
    </row>
  </sheetData>
  <mergeCells count="7">
    <mergeCell ref="A12:I12"/>
    <mergeCell ref="B2:I2"/>
    <mergeCell ref="A3:A4"/>
    <mergeCell ref="B3:C3"/>
    <mergeCell ref="D3:E3"/>
    <mergeCell ref="F3:G3"/>
    <mergeCell ref="H3:I3"/>
  </mergeCells>
  <pageMargins left="0.70866141732283472" right="0.70866141732283472" top="0.94488188976377963" bottom="0.74803149606299213" header="0.31496062992125984" footer="0.31496062992125984"/>
  <pageSetup paperSize="9" scale="59" orientation="portrait" r:id="rId1"/>
  <headerFooter>
    <oddHeader>&amp;C&amp;"Verdana,Normale"OSSERVATORIO ASSEGNO UNICO UNIVERSALE</oddHeader>
  </headerFooter>
  <ignoredErrors>
    <ignoredError sqref="C11:I1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3963D-01EC-478E-ADE1-84DB4956E7F8}">
  <sheetPr>
    <tabColor rgb="FF92D050"/>
    <pageSetUpPr fitToPage="1"/>
  </sheetPr>
  <dimension ref="A1:L11"/>
  <sheetViews>
    <sheetView showGridLines="0" zoomScale="81" zoomScaleNormal="81" workbookViewId="0"/>
  </sheetViews>
  <sheetFormatPr defaultRowHeight="14.5" x14ac:dyDescent="0.35"/>
  <cols>
    <col min="1" max="1" width="24.26953125" customWidth="1"/>
    <col min="2" max="2" width="19.26953125" customWidth="1"/>
    <col min="3" max="4" width="14.6328125" customWidth="1"/>
    <col min="5" max="5" width="14.36328125" customWidth="1"/>
    <col min="6" max="6" width="14.6328125" customWidth="1"/>
    <col min="7" max="7" width="15.54296875" customWidth="1"/>
    <col min="8" max="8" width="17.36328125" customWidth="1"/>
    <col min="9" max="9" width="14" customWidth="1"/>
    <col min="10" max="10" width="14.90625" customWidth="1"/>
    <col min="11" max="13" width="25.81640625" bestFit="1" customWidth="1"/>
    <col min="14" max="14" width="32.453125" bestFit="1" customWidth="1"/>
    <col min="15" max="15" width="32.54296875" bestFit="1" customWidth="1"/>
    <col min="16" max="16" width="31.26953125" bestFit="1" customWidth="1"/>
    <col min="17" max="17" width="31.36328125" bestFit="1" customWidth="1"/>
  </cols>
  <sheetData>
    <row r="1" spans="1:12" ht="66" customHeight="1" thickBot="1" x14ac:dyDescent="0.4">
      <c r="A1" s="132" t="s">
        <v>122</v>
      </c>
      <c r="B1" s="46"/>
      <c r="C1" s="46"/>
      <c r="D1" s="46"/>
      <c r="E1" s="46"/>
      <c r="F1" s="46"/>
      <c r="G1" s="46"/>
      <c r="H1" s="46"/>
      <c r="I1" s="46"/>
      <c r="J1" s="46"/>
    </row>
    <row r="2" spans="1:12" s="144" customFormat="1" ht="40.5" customHeight="1" thickTop="1" x14ac:dyDescent="0.35">
      <c r="A2" s="137"/>
      <c r="B2" s="222" t="s">
        <v>114</v>
      </c>
      <c r="C2" s="222"/>
      <c r="D2" s="222"/>
      <c r="E2" s="223" t="s">
        <v>115</v>
      </c>
      <c r="F2" s="222"/>
      <c r="G2" s="224"/>
      <c r="H2" s="223" t="s">
        <v>104</v>
      </c>
      <c r="I2" s="222"/>
      <c r="J2" s="222"/>
      <c r="K2" s="147"/>
    </row>
    <row r="3" spans="1:12" ht="85.5" customHeight="1" thickBot="1" x14ac:dyDescent="0.4">
      <c r="A3" s="146" t="s">
        <v>116</v>
      </c>
      <c r="B3" s="94" t="s">
        <v>113</v>
      </c>
      <c r="C3" s="94" t="s">
        <v>65</v>
      </c>
      <c r="D3" s="94" t="s">
        <v>72</v>
      </c>
      <c r="E3" s="93" t="s">
        <v>113</v>
      </c>
      <c r="F3" s="94" t="s">
        <v>65</v>
      </c>
      <c r="G3" s="145" t="s">
        <v>72</v>
      </c>
      <c r="H3" s="93" t="s">
        <v>113</v>
      </c>
      <c r="I3" s="94" t="s">
        <v>65</v>
      </c>
      <c r="J3" s="94" t="s">
        <v>72</v>
      </c>
      <c r="K3" s="57"/>
    </row>
    <row r="4" spans="1:12" s="141" customFormat="1" ht="32" customHeight="1" thickTop="1" x14ac:dyDescent="0.35">
      <c r="A4" s="148" t="s">
        <v>3</v>
      </c>
      <c r="B4" s="150">
        <v>4888040</v>
      </c>
      <c r="C4" s="150">
        <v>227.12259853233402</v>
      </c>
      <c r="D4" s="142">
        <v>1.5993596615412313</v>
      </c>
      <c r="E4" s="151">
        <v>280545</v>
      </c>
      <c r="F4" s="152">
        <v>320.47700896469399</v>
      </c>
      <c r="G4" s="143">
        <v>1.6808996774136056</v>
      </c>
      <c r="H4" s="150">
        <v>5168585</v>
      </c>
      <c r="I4" s="150">
        <v>232.18977128362809</v>
      </c>
      <c r="J4" s="142">
        <v>1.6037855621993253</v>
      </c>
      <c r="K4" s="140"/>
      <c r="L4" s="140"/>
    </row>
    <row r="5" spans="1:12" s="141" customFormat="1" ht="25.5" customHeight="1" x14ac:dyDescent="0.35">
      <c r="A5" s="148" t="s">
        <v>29</v>
      </c>
      <c r="B5" s="150">
        <v>4872096</v>
      </c>
      <c r="C5" s="150">
        <v>226.72773420310051</v>
      </c>
      <c r="D5" s="142">
        <v>1.5982595581039454</v>
      </c>
      <c r="E5" s="151">
        <v>279520</v>
      </c>
      <c r="F5" s="152">
        <v>320.87243020177459</v>
      </c>
      <c r="G5" s="143">
        <v>1.6818581854607899</v>
      </c>
      <c r="H5" s="150">
        <v>5151616</v>
      </c>
      <c r="I5" s="150">
        <v>231.83590325637397</v>
      </c>
      <c r="J5" s="142">
        <v>1.602795511156111</v>
      </c>
      <c r="K5" s="140"/>
      <c r="L5" s="140"/>
    </row>
    <row r="6" spans="1:12" s="141" customFormat="1" ht="25.5" customHeight="1" x14ac:dyDescent="0.35">
      <c r="A6" s="148" t="s">
        <v>30</v>
      </c>
      <c r="B6" s="150">
        <v>4902841</v>
      </c>
      <c r="C6" s="150">
        <v>226.79500939760968</v>
      </c>
      <c r="D6" s="142">
        <v>1.599468553028744</v>
      </c>
      <c r="E6" s="151">
        <v>284094</v>
      </c>
      <c r="F6" s="152">
        <v>323.65052232711741</v>
      </c>
      <c r="G6" s="143">
        <v>1.6895252979647581</v>
      </c>
      <c r="H6" s="150">
        <v>5186935</v>
      </c>
      <c r="I6" s="150">
        <v>232.09988985016935</v>
      </c>
      <c r="J6" s="142">
        <v>1.6044010576573642</v>
      </c>
      <c r="K6" s="140"/>
      <c r="L6" s="140"/>
    </row>
    <row r="7" spans="1:12" s="141" customFormat="1" ht="25.5" customHeight="1" thickBot="1" x14ac:dyDescent="0.4">
      <c r="A7" s="149" t="s">
        <v>89</v>
      </c>
      <c r="B7" s="153">
        <v>4870206</v>
      </c>
      <c r="C7" s="153">
        <v>226.70911392864841</v>
      </c>
      <c r="D7" s="154">
        <v>1.5980389741214232</v>
      </c>
      <c r="E7" s="155">
        <v>283595</v>
      </c>
      <c r="F7" s="153">
        <v>324.66683968335133</v>
      </c>
      <c r="G7" s="156">
        <v>1.6898993282674235</v>
      </c>
      <c r="H7" s="153">
        <v>5153801</v>
      </c>
      <c r="I7" s="153">
        <v>232.0993727367408</v>
      </c>
      <c r="J7" s="154">
        <v>1.6030937166568906</v>
      </c>
      <c r="K7" s="140"/>
      <c r="L7" s="140"/>
    </row>
    <row r="8" spans="1:12" ht="25.5" customHeight="1" thickTop="1" x14ac:dyDescent="0.35">
      <c r="A8" s="138" t="s">
        <v>78</v>
      </c>
      <c r="B8" s="157">
        <f>AVERAGE(B4:B7)</f>
        <v>4883295.75</v>
      </c>
      <c r="C8" s="158"/>
      <c r="D8" s="159"/>
      <c r="E8" s="157">
        <f>AVERAGE(E4:E7)</f>
        <v>281938.5</v>
      </c>
      <c r="F8" s="158"/>
      <c r="G8" s="159"/>
      <c r="H8" s="157">
        <f>AVERAGE(H4:H7)</f>
        <v>5165234.25</v>
      </c>
      <c r="I8" s="158"/>
      <c r="J8" s="159"/>
      <c r="K8" s="11"/>
      <c r="L8" s="11"/>
    </row>
    <row r="9" spans="1:12" ht="25.5" customHeight="1" thickBot="1" x14ac:dyDescent="0.4">
      <c r="A9" s="138" t="s">
        <v>53</v>
      </c>
      <c r="B9" s="157"/>
      <c r="C9" s="157">
        <f>+(C4*B4+C5*B5+C6*B6+C7*B7)/4/B8</f>
        <v>226.83878971542694</v>
      </c>
      <c r="D9" s="139"/>
      <c r="E9" s="157"/>
      <c r="F9" s="157">
        <f>+(F4*E4+F5*E5+F6*E6+F7*E7)/4/E8</f>
        <v>322.42807213275256</v>
      </c>
      <c r="G9" s="139"/>
      <c r="H9" s="160"/>
      <c r="I9" s="160">
        <f>+(I4*H4+I5*H5+I6*H6+I7*H7)/4/H8</f>
        <v>232.05642314624723</v>
      </c>
      <c r="J9" s="139"/>
      <c r="K9" s="11"/>
      <c r="L9" s="11"/>
    </row>
    <row r="10" spans="1:12" ht="97.5" customHeight="1" thickTop="1" x14ac:dyDescent="0.35">
      <c r="A10" s="225" t="s">
        <v>95</v>
      </c>
      <c r="B10" s="225"/>
      <c r="C10" s="225"/>
      <c r="D10" s="225"/>
      <c r="E10" s="225"/>
      <c r="F10" s="225"/>
      <c r="G10" s="225"/>
      <c r="H10" s="225"/>
      <c r="I10" s="225"/>
      <c r="J10" s="225"/>
      <c r="K10" s="11"/>
      <c r="L10" s="11"/>
    </row>
    <row r="11" spans="1:12" x14ac:dyDescent="0.35">
      <c r="A11" s="96" t="str">
        <f>+COPERTINA!B36</f>
        <v xml:space="preserve"> Lettura dati 29 luglio 2022</v>
      </c>
    </row>
  </sheetData>
  <mergeCells count="4">
    <mergeCell ref="B2:D2"/>
    <mergeCell ref="E2:G2"/>
    <mergeCell ref="H2:J2"/>
    <mergeCell ref="A10:J10"/>
  </mergeCells>
  <phoneticPr fontId="10" type="noConversion"/>
  <pageMargins left="0.70866141732283472" right="0.70866141732283472" top="0.94488188976377963" bottom="0.74803149606299213" header="0.31496062992125984" footer="0.31496062992125984"/>
  <pageSetup paperSize="9" scale="53" orientation="portrait" r:id="rId1"/>
  <headerFooter>
    <oddHeader>&amp;C&amp;"Verdana,Normale"OSSERVATORIO ASSEGNO UNICO UNIVERSALE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5">
    <tabColor rgb="FF92D050"/>
    <pageSetUpPr fitToPage="1"/>
  </sheetPr>
  <dimension ref="A1:M60"/>
  <sheetViews>
    <sheetView showGridLines="0" zoomScale="84" zoomScaleNormal="84" workbookViewId="0"/>
  </sheetViews>
  <sheetFormatPr defaultColWidth="13.26953125" defaultRowHeight="10" x14ac:dyDescent="0.35"/>
  <cols>
    <col min="1" max="1" width="30.453125" style="1" customWidth="1"/>
    <col min="2" max="2" width="14.26953125" style="1" bestFit="1" customWidth="1"/>
    <col min="3" max="3" width="13.08984375" style="100" customWidth="1"/>
    <col min="4" max="4" width="14.453125" style="1" customWidth="1"/>
    <col min="5" max="5" width="14.36328125" style="100" customWidth="1"/>
    <col min="6" max="6" width="14.453125" style="1" customWidth="1"/>
    <col min="7" max="7" width="13.90625" style="100" customWidth="1"/>
    <col min="8" max="8" width="13.54296875" style="1" customWidth="1"/>
    <col min="9" max="9" width="11.453125" style="100" customWidth="1"/>
    <col min="10" max="13" width="11.453125" style="1" customWidth="1"/>
    <col min="14" max="16384" width="13.26953125" style="1"/>
  </cols>
  <sheetData>
    <row r="1" spans="1:13" ht="61.5" customHeight="1" thickBot="1" x14ac:dyDescent="0.4">
      <c r="A1" s="63" t="s">
        <v>123</v>
      </c>
      <c r="B1" s="47"/>
      <c r="C1" s="97"/>
      <c r="D1" s="47"/>
      <c r="E1" s="97"/>
      <c r="F1" s="47"/>
      <c r="G1" s="97"/>
      <c r="H1" s="66"/>
      <c r="I1" s="103"/>
    </row>
    <row r="2" spans="1:13" ht="40.5" customHeight="1" thickTop="1" x14ac:dyDescent="0.35">
      <c r="A2" s="52"/>
      <c r="B2" s="217" t="s">
        <v>47</v>
      </c>
      <c r="C2" s="217"/>
      <c r="D2" s="217"/>
      <c r="E2" s="217"/>
      <c r="F2" s="217"/>
      <c r="G2" s="217"/>
      <c r="H2" s="217"/>
      <c r="I2" s="217"/>
    </row>
    <row r="3" spans="1:13" ht="33" customHeight="1" x14ac:dyDescent="0.35">
      <c r="A3" s="228" t="s">
        <v>105</v>
      </c>
      <c r="B3" s="226" t="s">
        <v>3</v>
      </c>
      <c r="C3" s="227"/>
      <c r="D3" s="226" t="s">
        <v>29</v>
      </c>
      <c r="E3" s="227"/>
      <c r="F3" s="226" t="s">
        <v>30</v>
      </c>
      <c r="G3" s="227"/>
      <c r="H3" s="226" t="s">
        <v>89</v>
      </c>
      <c r="I3" s="227"/>
    </row>
    <row r="4" spans="1:13" ht="48.75" customHeight="1" thickBot="1" x14ac:dyDescent="0.4">
      <c r="A4" s="229"/>
      <c r="B4" s="42" t="s">
        <v>38</v>
      </c>
      <c r="C4" s="98" t="s">
        <v>28</v>
      </c>
      <c r="D4" s="42" t="s">
        <v>38</v>
      </c>
      <c r="E4" s="98" t="s">
        <v>28</v>
      </c>
      <c r="F4" s="42" t="s">
        <v>38</v>
      </c>
      <c r="G4" s="98" t="s">
        <v>28</v>
      </c>
      <c r="H4" s="42" t="s">
        <v>38</v>
      </c>
      <c r="I4" s="98" t="s">
        <v>28</v>
      </c>
    </row>
    <row r="5" spans="1:13" ht="21.75" customHeight="1" thickTop="1" x14ac:dyDescent="0.35">
      <c r="A5" s="2" t="s">
        <v>4</v>
      </c>
      <c r="B5" s="2">
        <v>560415</v>
      </c>
      <c r="C5" s="2">
        <v>137.20679016443162</v>
      </c>
      <c r="D5" s="2">
        <v>558272</v>
      </c>
      <c r="E5" s="2">
        <v>137.09586053035082</v>
      </c>
      <c r="F5" s="2">
        <v>559814</v>
      </c>
      <c r="G5" s="2">
        <v>136.71812948586489</v>
      </c>
      <c r="H5" s="2">
        <v>556168</v>
      </c>
      <c r="I5" s="2">
        <v>136.96245350325799</v>
      </c>
      <c r="J5" s="9"/>
      <c r="K5" s="9"/>
      <c r="L5" s="9"/>
      <c r="M5" s="9"/>
    </row>
    <row r="6" spans="1:13" ht="21.75" customHeight="1" x14ac:dyDescent="0.35">
      <c r="A6" s="2" t="s">
        <v>5</v>
      </c>
      <c r="B6" s="2">
        <v>17426</v>
      </c>
      <c r="C6" s="2">
        <v>134.10359520257089</v>
      </c>
      <c r="D6" s="2">
        <v>17361</v>
      </c>
      <c r="E6" s="2">
        <v>133.82048096307821</v>
      </c>
      <c r="F6" s="2">
        <v>17385</v>
      </c>
      <c r="G6" s="2">
        <v>133.61795743457006</v>
      </c>
      <c r="H6" s="2">
        <v>17315</v>
      </c>
      <c r="I6" s="2">
        <v>133.76037481952062</v>
      </c>
      <c r="J6" s="9"/>
      <c r="K6" s="9"/>
      <c r="L6" s="9"/>
      <c r="M6" s="9"/>
    </row>
    <row r="7" spans="1:13" ht="21.75" customHeight="1" x14ac:dyDescent="0.35">
      <c r="A7" s="2" t="s">
        <v>6</v>
      </c>
      <c r="B7" s="2">
        <v>1451370</v>
      </c>
      <c r="C7" s="2">
        <v>137.28187459434889</v>
      </c>
      <c r="D7" s="2">
        <v>1444078</v>
      </c>
      <c r="E7" s="2">
        <v>137.12402069694303</v>
      </c>
      <c r="F7" s="2">
        <v>1445317</v>
      </c>
      <c r="G7" s="2">
        <v>136.68156705414796</v>
      </c>
      <c r="H7" s="2">
        <v>1435757</v>
      </c>
      <c r="I7" s="2">
        <v>136.84347426479565</v>
      </c>
      <c r="J7" s="9"/>
      <c r="K7" s="9"/>
      <c r="L7" s="9"/>
      <c r="M7" s="9"/>
    </row>
    <row r="8" spans="1:13" ht="21.75" customHeight="1" x14ac:dyDescent="0.35">
      <c r="A8" s="2" t="s">
        <v>96</v>
      </c>
      <c r="B8" s="2">
        <v>87500</v>
      </c>
      <c r="C8" s="2">
        <v>142.17680320000014</v>
      </c>
      <c r="D8" s="2">
        <v>87293</v>
      </c>
      <c r="E8" s="2">
        <v>142.26724983675672</v>
      </c>
      <c r="F8" s="2">
        <v>87266</v>
      </c>
      <c r="G8" s="2">
        <v>141.77583251208961</v>
      </c>
      <c r="H8" s="2">
        <v>86753</v>
      </c>
      <c r="I8" s="2">
        <v>141.75015446151727</v>
      </c>
      <c r="J8" s="9"/>
      <c r="K8" s="9"/>
      <c r="L8" s="9"/>
      <c r="M8" s="9"/>
    </row>
    <row r="9" spans="1:13" ht="21.75" customHeight="1" x14ac:dyDescent="0.35">
      <c r="A9" s="2" t="s">
        <v>97</v>
      </c>
      <c r="B9" s="2">
        <v>90238</v>
      </c>
      <c r="C9" s="2">
        <v>131.99334648374298</v>
      </c>
      <c r="D9" s="2">
        <v>90185</v>
      </c>
      <c r="E9" s="2">
        <v>131.89488562399521</v>
      </c>
      <c r="F9" s="2">
        <v>90232</v>
      </c>
      <c r="G9" s="2">
        <v>131.41407915152058</v>
      </c>
      <c r="H9" s="2">
        <v>89891</v>
      </c>
      <c r="I9" s="2">
        <v>131.19906342125466</v>
      </c>
      <c r="J9" s="9"/>
      <c r="K9" s="9"/>
      <c r="L9" s="9"/>
      <c r="M9" s="9"/>
    </row>
    <row r="10" spans="1:13" ht="21.75" customHeight="1" x14ac:dyDescent="0.35">
      <c r="A10" s="2" t="s">
        <v>7</v>
      </c>
      <c r="B10" s="2">
        <v>700630</v>
      </c>
      <c r="C10" s="2">
        <v>138.83161060759602</v>
      </c>
      <c r="D10" s="2">
        <v>698881</v>
      </c>
      <c r="E10" s="2">
        <v>138.8868684654469</v>
      </c>
      <c r="F10" s="2">
        <v>699189</v>
      </c>
      <c r="G10" s="2">
        <v>138.25896917714667</v>
      </c>
      <c r="H10" s="2">
        <v>695409</v>
      </c>
      <c r="I10" s="2">
        <v>138.60329388892015</v>
      </c>
      <c r="J10" s="9"/>
      <c r="K10" s="9"/>
      <c r="L10" s="9"/>
      <c r="M10" s="9"/>
    </row>
    <row r="11" spans="1:13" ht="21.75" customHeight="1" x14ac:dyDescent="0.35">
      <c r="A11" s="2" t="s">
        <v>79</v>
      </c>
      <c r="B11" s="2">
        <v>159380</v>
      </c>
      <c r="C11" s="2">
        <v>142.82272493411958</v>
      </c>
      <c r="D11" s="2">
        <v>158939</v>
      </c>
      <c r="E11" s="2">
        <v>142.76654339086042</v>
      </c>
      <c r="F11" s="2">
        <v>159077</v>
      </c>
      <c r="G11" s="2">
        <v>142.32701276740167</v>
      </c>
      <c r="H11" s="2">
        <v>158101</v>
      </c>
      <c r="I11" s="2">
        <v>142.54059645416513</v>
      </c>
      <c r="J11" s="9"/>
      <c r="K11" s="9"/>
      <c r="L11" s="9"/>
      <c r="M11" s="9"/>
    </row>
    <row r="12" spans="1:13" ht="21.75" customHeight="1" x14ac:dyDescent="0.35">
      <c r="A12" s="2" t="s">
        <v>9</v>
      </c>
      <c r="B12" s="2">
        <v>174058</v>
      </c>
      <c r="C12" s="2">
        <v>135.20931201093887</v>
      </c>
      <c r="D12" s="2">
        <v>173274</v>
      </c>
      <c r="E12" s="2">
        <v>135.28373073859899</v>
      </c>
      <c r="F12" s="2">
        <v>173490</v>
      </c>
      <c r="G12" s="2">
        <v>134.88779923914922</v>
      </c>
      <c r="H12" s="2">
        <v>172220</v>
      </c>
      <c r="I12" s="2">
        <v>135.03292869585411</v>
      </c>
      <c r="J12" s="9"/>
      <c r="K12" s="9"/>
      <c r="L12" s="9"/>
      <c r="M12" s="9"/>
    </row>
    <row r="13" spans="1:13" ht="21.75" customHeight="1" x14ac:dyDescent="0.35">
      <c r="A13" s="2" t="s">
        <v>10</v>
      </c>
      <c r="B13" s="2">
        <v>630589</v>
      </c>
      <c r="C13" s="2">
        <v>139.10864869193702</v>
      </c>
      <c r="D13" s="2">
        <v>628596</v>
      </c>
      <c r="E13" s="2">
        <v>138.92577647646476</v>
      </c>
      <c r="F13" s="2">
        <v>628789</v>
      </c>
      <c r="G13" s="2">
        <v>138.54470353329941</v>
      </c>
      <c r="H13" s="2">
        <v>624815</v>
      </c>
      <c r="I13" s="2">
        <v>138.66344426750283</v>
      </c>
      <c r="J13" s="9"/>
      <c r="K13" s="9"/>
      <c r="L13" s="9"/>
      <c r="M13" s="9"/>
    </row>
    <row r="14" spans="1:13" ht="21.75" customHeight="1" x14ac:dyDescent="0.35">
      <c r="A14" s="2" t="s">
        <v>11</v>
      </c>
      <c r="B14" s="2">
        <v>481887</v>
      </c>
      <c r="C14" s="2">
        <v>138.14422047077403</v>
      </c>
      <c r="D14" s="2">
        <v>479907</v>
      </c>
      <c r="E14" s="2">
        <v>138.00096037357213</v>
      </c>
      <c r="F14" s="2">
        <v>480627</v>
      </c>
      <c r="G14" s="2">
        <v>137.60013463663066</v>
      </c>
      <c r="H14" s="2">
        <v>477198</v>
      </c>
      <c r="I14" s="2">
        <v>137.69516242733604</v>
      </c>
      <c r="J14" s="9"/>
      <c r="K14" s="9"/>
      <c r="L14" s="9"/>
      <c r="M14" s="9"/>
    </row>
    <row r="15" spans="1:13" ht="21.75" customHeight="1" x14ac:dyDescent="0.35">
      <c r="A15" s="2" t="s">
        <v>12</v>
      </c>
      <c r="B15" s="2">
        <v>119224</v>
      </c>
      <c r="C15" s="2">
        <v>146.65604920150292</v>
      </c>
      <c r="D15" s="2">
        <v>118864</v>
      </c>
      <c r="E15" s="2">
        <v>146.33316025037007</v>
      </c>
      <c r="F15" s="2">
        <v>119122</v>
      </c>
      <c r="G15" s="2">
        <v>146.10763586910886</v>
      </c>
      <c r="H15" s="2">
        <v>118233</v>
      </c>
      <c r="I15" s="2">
        <v>146.1865137482765</v>
      </c>
      <c r="J15" s="9"/>
      <c r="K15" s="9"/>
      <c r="L15" s="9"/>
      <c r="M15" s="9"/>
    </row>
    <row r="16" spans="1:13" ht="21.75" customHeight="1" x14ac:dyDescent="0.35">
      <c r="A16" s="2" t="s">
        <v>13</v>
      </c>
      <c r="B16" s="2">
        <v>212232</v>
      </c>
      <c r="C16" s="2">
        <v>143.41399586301779</v>
      </c>
      <c r="D16" s="2">
        <v>211702</v>
      </c>
      <c r="E16" s="2">
        <v>143.4794022730064</v>
      </c>
      <c r="F16" s="2">
        <v>211986</v>
      </c>
      <c r="G16" s="2">
        <v>143.17295066655336</v>
      </c>
      <c r="H16" s="2">
        <v>210705</v>
      </c>
      <c r="I16" s="2">
        <v>143.35920955838722</v>
      </c>
      <c r="J16" s="9"/>
      <c r="K16" s="9"/>
      <c r="L16" s="9"/>
      <c r="M16" s="9"/>
    </row>
    <row r="17" spans="1:13" ht="21.75" customHeight="1" x14ac:dyDescent="0.35">
      <c r="A17" s="2" t="s">
        <v>14</v>
      </c>
      <c r="B17" s="2">
        <v>790383</v>
      </c>
      <c r="C17" s="2">
        <v>140.379783940191</v>
      </c>
      <c r="D17" s="2">
        <v>785373</v>
      </c>
      <c r="E17" s="2">
        <v>140.05469677465354</v>
      </c>
      <c r="F17" s="2">
        <v>787270</v>
      </c>
      <c r="G17" s="2">
        <v>139.97462394096047</v>
      </c>
      <c r="H17" s="2">
        <v>780519</v>
      </c>
      <c r="I17" s="2">
        <v>140.04770032503998</v>
      </c>
      <c r="J17" s="9"/>
      <c r="K17" s="9"/>
      <c r="L17" s="9"/>
      <c r="M17" s="9"/>
    </row>
    <row r="18" spans="1:13" ht="21.75" customHeight="1" x14ac:dyDescent="0.35">
      <c r="A18" s="2" t="s">
        <v>15</v>
      </c>
      <c r="B18" s="2">
        <v>178858</v>
      </c>
      <c r="C18" s="2">
        <v>147.65134743763213</v>
      </c>
      <c r="D18" s="2">
        <v>178177</v>
      </c>
      <c r="E18" s="2">
        <v>147.60704086386011</v>
      </c>
      <c r="F18" s="2">
        <v>179259</v>
      </c>
      <c r="G18" s="2">
        <v>147.50536921437708</v>
      </c>
      <c r="H18" s="2">
        <v>177830</v>
      </c>
      <c r="I18" s="2">
        <v>147.65439279086777</v>
      </c>
      <c r="J18" s="9"/>
      <c r="K18" s="9"/>
      <c r="L18" s="9"/>
      <c r="M18" s="9"/>
    </row>
    <row r="19" spans="1:13" ht="21.75" customHeight="1" x14ac:dyDescent="0.35">
      <c r="A19" s="2" t="s">
        <v>16</v>
      </c>
      <c r="B19" s="2">
        <v>38162</v>
      </c>
      <c r="C19" s="2">
        <v>147.42227451391443</v>
      </c>
      <c r="D19" s="2">
        <v>38062</v>
      </c>
      <c r="E19" s="2">
        <v>147.3873432820136</v>
      </c>
      <c r="F19" s="2">
        <v>38393</v>
      </c>
      <c r="G19" s="2">
        <v>147.71210585262943</v>
      </c>
      <c r="H19" s="2">
        <v>38144</v>
      </c>
      <c r="I19" s="2">
        <v>147.80407980285244</v>
      </c>
      <c r="J19" s="9"/>
      <c r="K19" s="9"/>
      <c r="L19" s="9"/>
      <c r="M19" s="9"/>
    </row>
    <row r="20" spans="1:13" ht="21.75" customHeight="1" x14ac:dyDescent="0.35">
      <c r="A20" s="2" t="s">
        <v>17</v>
      </c>
      <c r="B20" s="2">
        <v>810059</v>
      </c>
      <c r="C20" s="2">
        <v>155.3604617811788</v>
      </c>
      <c r="D20" s="2">
        <v>807389</v>
      </c>
      <c r="E20" s="2">
        <v>155.1724323838942</v>
      </c>
      <c r="F20" s="2">
        <v>828825</v>
      </c>
      <c r="G20" s="2">
        <v>155.96839572889326</v>
      </c>
      <c r="H20" s="2">
        <v>822188</v>
      </c>
      <c r="I20" s="2">
        <v>155.96238264241268</v>
      </c>
      <c r="J20" s="9"/>
      <c r="K20" s="9"/>
      <c r="L20" s="9"/>
      <c r="M20" s="9"/>
    </row>
    <row r="21" spans="1:13" ht="21.75" customHeight="1" x14ac:dyDescent="0.35">
      <c r="A21" s="2" t="s">
        <v>18</v>
      </c>
      <c r="B21" s="2">
        <v>574306</v>
      </c>
      <c r="C21" s="2">
        <v>154.3179263841925</v>
      </c>
      <c r="D21" s="2">
        <v>572046</v>
      </c>
      <c r="E21" s="2">
        <v>154.13889580558219</v>
      </c>
      <c r="F21" s="2">
        <v>578926</v>
      </c>
      <c r="G21" s="2">
        <v>154.4891613263182</v>
      </c>
      <c r="H21" s="2">
        <v>573882</v>
      </c>
      <c r="I21" s="2">
        <v>154.49793126461546</v>
      </c>
      <c r="J21" s="9"/>
      <c r="K21" s="9"/>
      <c r="L21" s="9"/>
      <c r="M21" s="9"/>
    </row>
    <row r="22" spans="1:13" ht="21.75" customHeight="1" x14ac:dyDescent="0.35">
      <c r="A22" s="2" t="s">
        <v>19</v>
      </c>
      <c r="B22" s="2">
        <v>77725</v>
      </c>
      <c r="C22" s="2">
        <v>154.52626259247347</v>
      </c>
      <c r="D22" s="2">
        <v>77497</v>
      </c>
      <c r="E22" s="2">
        <v>154.39934294230744</v>
      </c>
      <c r="F22" s="2">
        <v>77920</v>
      </c>
      <c r="G22" s="2">
        <v>154.47626257700205</v>
      </c>
      <c r="H22" s="2">
        <v>77253</v>
      </c>
      <c r="I22" s="2">
        <v>154.56790480628587</v>
      </c>
      <c r="J22" s="9"/>
      <c r="K22" s="9"/>
      <c r="L22" s="9"/>
      <c r="M22" s="9"/>
    </row>
    <row r="23" spans="1:13" ht="21.75" customHeight="1" x14ac:dyDescent="0.35">
      <c r="A23" s="2" t="s">
        <v>20</v>
      </c>
      <c r="B23" s="2">
        <v>262693</v>
      </c>
      <c r="C23" s="2">
        <v>165.22017031287467</v>
      </c>
      <c r="D23" s="2">
        <v>261920</v>
      </c>
      <c r="E23" s="2">
        <v>165.13399935094671</v>
      </c>
      <c r="F23" s="2">
        <v>269131</v>
      </c>
      <c r="G23" s="2">
        <v>165.78880214468043</v>
      </c>
      <c r="H23" s="2">
        <v>266031</v>
      </c>
      <c r="I23" s="2">
        <v>165.68588863703846</v>
      </c>
      <c r="J23" s="9"/>
      <c r="K23" s="9"/>
      <c r="L23" s="9"/>
      <c r="M23" s="9"/>
    </row>
    <row r="24" spans="1:13" ht="21.75" customHeight="1" x14ac:dyDescent="0.35">
      <c r="A24" s="2" t="s">
        <v>21</v>
      </c>
      <c r="B24" s="2">
        <v>678126</v>
      </c>
      <c r="C24" s="2">
        <v>159.04366555772853</v>
      </c>
      <c r="D24" s="2">
        <v>675882</v>
      </c>
      <c r="E24" s="2">
        <v>158.92346881556284</v>
      </c>
      <c r="F24" s="2">
        <v>695230</v>
      </c>
      <c r="G24" s="2">
        <v>159.67604861700471</v>
      </c>
      <c r="H24" s="2">
        <v>690313</v>
      </c>
      <c r="I24" s="2">
        <v>159.79299225134142</v>
      </c>
      <c r="J24" s="9"/>
      <c r="K24" s="9"/>
      <c r="L24" s="9"/>
      <c r="M24" s="9"/>
    </row>
    <row r="25" spans="1:13" ht="21.75" customHeight="1" x14ac:dyDescent="0.35">
      <c r="A25" s="2" t="s">
        <v>22</v>
      </c>
      <c r="B25" s="2">
        <v>193950</v>
      </c>
      <c r="C25" s="2">
        <v>158.57740959010039</v>
      </c>
      <c r="D25" s="2">
        <v>193249</v>
      </c>
      <c r="E25" s="2">
        <v>158.45120771646927</v>
      </c>
      <c r="F25" s="2">
        <v>194663</v>
      </c>
      <c r="G25" s="2">
        <v>158.45965925728038</v>
      </c>
      <c r="H25" s="2">
        <v>193291</v>
      </c>
      <c r="I25" s="2">
        <v>158.82615093304881</v>
      </c>
      <c r="J25" s="9"/>
      <c r="K25" s="9"/>
      <c r="L25" s="9"/>
      <c r="M25" s="9"/>
    </row>
    <row r="26" spans="1:13" ht="21.75" customHeight="1" thickBot="1" x14ac:dyDescent="0.4">
      <c r="A26" s="19" t="s">
        <v>42</v>
      </c>
      <c r="B26" s="19">
        <f>SUM(B5:B25)</f>
        <v>8289211</v>
      </c>
      <c r="C26" s="19">
        <f>+(C27*B27+C28*B28+C29*B29)/B26</f>
        <v>144.77765966024992</v>
      </c>
      <c r="D26" s="19">
        <f>SUM(D5:D25)</f>
        <v>8256947</v>
      </c>
      <c r="E26" s="19">
        <f>+(E27*D27+E28*D28+E29*D29)/D26</f>
        <v>144.64541780273024</v>
      </c>
      <c r="F26" s="19">
        <f>SUM(F5:F25)</f>
        <v>8321911</v>
      </c>
      <c r="G26" s="19">
        <f>+(G27*F27+G28*F28+G29*F29)/F26</f>
        <v>144.66473411695938</v>
      </c>
      <c r="H26" s="19">
        <f>SUM(H5:H25)</f>
        <v>8262016</v>
      </c>
      <c r="I26" s="19">
        <f>+(I27*H27+I28*H28+I29*H29)/H26</f>
        <v>144.78233633413441</v>
      </c>
      <c r="J26" s="9"/>
      <c r="K26" s="9"/>
      <c r="L26" s="9"/>
      <c r="M26" s="9"/>
    </row>
    <row r="27" spans="1:13" s="6" customFormat="1" ht="31.5" customHeight="1" thickTop="1" x14ac:dyDescent="0.35">
      <c r="A27" s="15" t="s">
        <v>0</v>
      </c>
      <c r="B27" s="16">
        <f>+B5+B6+B7+B8+B9+B10+B11+B12+B13</f>
        <v>3871606</v>
      </c>
      <c r="C27" s="16">
        <f>+(B5*C5+B6*C6+B7*C7+B8*C8+B9*C9+B10*C10+B11*C11+B12*C12+B13*C13)/B27</f>
        <v>137.95697085653862</v>
      </c>
      <c r="D27" s="16">
        <f>+D5+D6+D7+D8+D9+D10+D11+D12+D13</f>
        <v>3856879</v>
      </c>
      <c r="E27" s="16">
        <f>+(D5*E5+D6*E6+D7*E7+D8*E8+D9*E9+D10*E10+D11*E11+D12*E12+D13*E13)/D27</f>
        <v>137.86214195208092</v>
      </c>
      <c r="F27" s="16">
        <f>+F5+F6+F7+F8+F9+F10+F11+F12+F13</f>
        <v>3860559</v>
      </c>
      <c r="G27" s="16">
        <f>+(F5*G5+F6*G6+F7*G7+F8*G8+F9*G9+F10*G10+F11*G11+F12*G12+F13*G13)/F27</f>
        <v>137.40626760528713</v>
      </c>
      <c r="H27" s="16">
        <f>+H5+H6+H7+H8+H9+H10+H11+H12+H13</f>
        <v>3836429</v>
      </c>
      <c r="I27" s="16">
        <f>+(H5*I5+H6*I6+H7*I7+H8*I8+H9*I9+H10*I10+H11*I11+H12*I12+H13*I13)/H27</f>
        <v>137.59441311698978</v>
      </c>
      <c r="J27" s="14"/>
      <c r="L27" s="14"/>
      <c r="M27" s="14"/>
    </row>
    <row r="28" spans="1:13" ht="23" customHeight="1" x14ac:dyDescent="0.35">
      <c r="A28" s="15" t="s">
        <v>1</v>
      </c>
      <c r="B28" s="16">
        <f>+B14+B15+B16+B17</f>
        <v>1603726</v>
      </c>
      <c r="C28" s="16">
        <f>+(B15*C15+B16*C16+B14*C14+B17*C17)/B28</f>
        <v>140.57616994424225</v>
      </c>
      <c r="D28" s="16">
        <f>+D14+D15+D16+D17</f>
        <v>1595846</v>
      </c>
      <c r="E28" s="16">
        <f>+(D15*E15+D16*E16+D14*E14+D17*E17)/D28</f>
        <v>140.35904807857389</v>
      </c>
      <c r="F28" s="16">
        <f>+F14+F15+F16+F17</f>
        <v>1599005</v>
      </c>
      <c r="G28" s="16">
        <f>+(F15*G15+F16*G16+F14*G14+F17*G17)/F28</f>
        <v>140.14181132641849</v>
      </c>
      <c r="H28" s="16">
        <f>+H14+H15+H16+H17</f>
        <v>1586655</v>
      </c>
      <c r="I28" s="16">
        <f>+(H15*I15+H16*I16+H14*I14+H17*I17)/H28</f>
        <v>140.23736695122741</v>
      </c>
      <c r="J28" s="9"/>
      <c r="K28" s="9"/>
      <c r="L28" s="9"/>
      <c r="M28" s="9"/>
    </row>
    <row r="29" spans="1:13" ht="23" customHeight="1" thickBot="1" x14ac:dyDescent="0.4">
      <c r="A29" s="17" t="s">
        <v>2</v>
      </c>
      <c r="B29" s="18">
        <f>+B25+B24+B23+B22+B21+B20+B19+B18</f>
        <v>2813879</v>
      </c>
      <c r="C29" s="18">
        <f>+(B24*C24+B25*C25+B18*C18+B19*C19+B20*C20+B21*C21+B22*C22+B23*C23)/B29</f>
        <v>156.55679372851503</v>
      </c>
      <c r="D29" s="18">
        <f>+D25+D24+D23+D22+D21+D20+D19+D18</f>
        <v>2804222</v>
      </c>
      <c r="E29" s="18">
        <f>+(D24*E24+D25*E25+D18*E18+D19*E19+D20*E20+D21*E21+D22*E22+D23*E23)/D29</f>
        <v>156.41433629719765</v>
      </c>
      <c r="F29" s="18">
        <f>+F25+F24+F23+F22+F21+F20+F19+F18</f>
        <v>2862347</v>
      </c>
      <c r="G29" s="18">
        <f>+(F24*G24+F25*G25+F18*G18+F19*G19+F20*G20+F21*G21+F22*G22+F23*G23)/F29</f>
        <v>156.98117037522013</v>
      </c>
      <c r="H29" s="18">
        <f>+H25+H24+H23+H22+H21+H20+H19+H18</f>
        <v>2838932</v>
      </c>
      <c r="I29" s="18">
        <f>+(H24*I24+H25*I25+H18*I18+H19*I19+H20*I20+H21*I21+H22*I22+H23*I23)/H29</f>
        <v>157.03597801215395</v>
      </c>
      <c r="J29" s="9"/>
      <c r="K29" s="9"/>
      <c r="L29" s="9"/>
      <c r="M29" s="9"/>
    </row>
    <row r="30" spans="1:13" ht="25" customHeight="1" thickTop="1" x14ac:dyDescent="0.3">
      <c r="A30" s="104" t="str">
        <f>+COPERTINA!B36</f>
        <v xml:space="preserve"> Lettura dati 29 luglio 2022</v>
      </c>
    </row>
    <row r="31" spans="1:13" x14ac:dyDescent="0.35">
      <c r="B31" s="7"/>
      <c r="C31" s="35"/>
      <c r="D31" s="6"/>
      <c r="E31" s="101"/>
      <c r="F31" s="6"/>
    </row>
    <row r="32" spans="1:13" s="4" customFormat="1" x14ac:dyDescent="0.35">
      <c r="A32" s="1"/>
      <c r="B32" s="1"/>
      <c r="C32" s="100"/>
      <c r="E32" s="102"/>
      <c r="G32" s="102"/>
      <c r="I32" s="102"/>
    </row>
    <row r="33" spans="2:6" ht="15" x14ac:dyDescent="0.35">
      <c r="B33" s="8"/>
      <c r="C33" s="99"/>
    </row>
    <row r="37" spans="2:6" x14ac:dyDescent="0.35">
      <c r="F37" s="30"/>
    </row>
    <row r="40" spans="2:6" x14ac:dyDescent="0.35">
      <c r="B40" s="5"/>
    </row>
    <row r="41" spans="2:6" x14ac:dyDescent="0.35">
      <c r="B41" s="5"/>
    </row>
    <row r="42" spans="2:6" x14ac:dyDescent="0.35">
      <c r="B42" s="5"/>
    </row>
    <row r="43" spans="2:6" ht="13.5" x14ac:dyDescent="0.35">
      <c r="B43" s="5"/>
      <c r="C43" s="99"/>
    </row>
    <row r="44" spans="2:6" x14ac:dyDescent="0.35">
      <c r="B44" s="5"/>
    </row>
    <row r="45" spans="2:6" x14ac:dyDescent="0.35">
      <c r="B45" s="5"/>
    </row>
    <row r="46" spans="2:6" x14ac:dyDescent="0.35">
      <c r="B46" s="5"/>
    </row>
    <row r="47" spans="2:6" x14ac:dyDescent="0.35">
      <c r="B47" s="5"/>
    </row>
    <row r="48" spans="2:6" x14ac:dyDescent="0.35">
      <c r="B48" s="5"/>
    </row>
    <row r="49" spans="2:2" x14ac:dyDescent="0.35">
      <c r="B49" s="5"/>
    </row>
    <row r="50" spans="2:2" x14ac:dyDescent="0.35">
      <c r="B50" s="5"/>
    </row>
    <row r="51" spans="2:2" x14ac:dyDescent="0.35">
      <c r="B51" s="5"/>
    </row>
    <row r="52" spans="2:2" x14ac:dyDescent="0.35">
      <c r="B52" s="5"/>
    </row>
    <row r="53" spans="2:2" x14ac:dyDescent="0.35">
      <c r="B53" s="5"/>
    </row>
    <row r="54" spans="2:2" x14ac:dyDescent="0.35">
      <c r="B54" s="5"/>
    </row>
    <row r="55" spans="2:2" x14ac:dyDescent="0.35">
      <c r="B55" s="5"/>
    </row>
    <row r="56" spans="2:2" x14ac:dyDescent="0.35">
      <c r="B56" s="5"/>
    </row>
    <row r="57" spans="2:2" x14ac:dyDescent="0.35">
      <c r="B57" s="5"/>
    </row>
    <row r="58" spans="2:2" x14ac:dyDescent="0.35">
      <c r="B58" s="5"/>
    </row>
    <row r="59" spans="2:2" x14ac:dyDescent="0.35">
      <c r="B59" s="5"/>
    </row>
    <row r="60" spans="2:2" x14ac:dyDescent="0.35">
      <c r="B60" s="5"/>
    </row>
  </sheetData>
  <mergeCells count="6">
    <mergeCell ref="H3:I3"/>
    <mergeCell ref="B2:I2"/>
    <mergeCell ref="A3:A4"/>
    <mergeCell ref="B3:C3"/>
    <mergeCell ref="D3:E3"/>
    <mergeCell ref="F3:G3"/>
  </mergeCells>
  <phoneticPr fontId="10" type="noConversion"/>
  <pageMargins left="0.70866141732283472" right="0.70866141732283472" top="0.94488188976377963" bottom="0.74803149606299213" header="0.31496062992125984" footer="0.31496062992125984"/>
  <pageSetup paperSize="9" scale="62" orientation="portrait" r:id="rId1"/>
  <headerFooter>
    <oddHeader>&amp;C&amp;"Verdana,Normale"OSSERVATORIO ASSEGNO UNICO UNIVERSALE</oddHeader>
  </headerFooter>
  <rowBreaks count="1" manualBreakCount="1">
    <brk id="18" max="8" man="1"/>
  </rowBreaks>
  <ignoredErrors>
    <ignoredError sqref="C26:H2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B5C3-D161-4562-B7EA-256B86A01478}">
  <sheetPr>
    <tabColor rgb="FF92D050"/>
    <pageSetUpPr fitToPage="1"/>
  </sheetPr>
  <dimension ref="A1:S40"/>
  <sheetViews>
    <sheetView showGridLines="0" zoomScale="84" zoomScaleNormal="84" workbookViewId="0"/>
  </sheetViews>
  <sheetFormatPr defaultColWidth="13.26953125" defaultRowHeight="10" x14ac:dyDescent="0.35"/>
  <cols>
    <col min="1" max="1" width="23.7265625" style="1" customWidth="1"/>
    <col min="2" max="2" width="14.26953125" style="1" bestFit="1" customWidth="1"/>
    <col min="3" max="3" width="10.90625" style="1" customWidth="1"/>
    <col min="4" max="4" width="14.453125" style="1" customWidth="1"/>
    <col min="5" max="5" width="11.54296875" style="1" customWidth="1"/>
    <col min="6" max="6" width="14.453125" style="1" customWidth="1"/>
    <col min="7" max="7" width="10.90625" style="1" customWidth="1"/>
    <col min="8" max="8" width="13.54296875" style="1" customWidth="1"/>
    <col min="9" max="13" width="11.453125" style="1" customWidth="1"/>
    <col min="14" max="16384" width="13.26953125" style="1"/>
  </cols>
  <sheetData>
    <row r="1" spans="1:19" ht="61" customHeight="1" thickBot="1" x14ac:dyDescent="0.4">
      <c r="A1" s="63" t="s">
        <v>125</v>
      </c>
      <c r="B1" s="47"/>
      <c r="C1" s="47"/>
      <c r="D1" s="47"/>
      <c r="E1" s="47"/>
      <c r="F1" s="47"/>
      <c r="G1" s="47"/>
      <c r="H1" s="66"/>
      <c r="I1" s="66"/>
    </row>
    <row r="2" spans="1:19" ht="27.5" customHeight="1" thickTop="1" x14ac:dyDescent="0.35">
      <c r="A2" s="52"/>
      <c r="B2" s="230" t="s">
        <v>47</v>
      </c>
      <c r="C2" s="230"/>
      <c r="D2" s="230"/>
      <c r="E2" s="230"/>
      <c r="F2" s="230"/>
      <c r="G2" s="230"/>
      <c r="H2" s="230"/>
      <c r="I2" s="230"/>
    </row>
    <row r="3" spans="1:19" ht="33" customHeight="1" x14ac:dyDescent="0.35">
      <c r="A3" s="231" t="s">
        <v>39</v>
      </c>
      <c r="B3" s="226" t="s">
        <v>3</v>
      </c>
      <c r="C3" s="227"/>
      <c r="D3" s="226" t="s">
        <v>29</v>
      </c>
      <c r="E3" s="227"/>
      <c r="F3" s="226" t="s">
        <v>30</v>
      </c>
      <c r="G3" s="227"/>
      <c r="H3" s="226" t="s">
        <v>89</v>
      </c>
      <c r="I3" s="227"/>
    </row>
    <row r="4" spans="1:19" ht="61.5" customHeight="1" thickBot="1" x14ac:dyDescent="0.4">
      <c r="A4" s="232"/>
      <c r="B4" s="42" t="s">
        <v>38</v>
      </c>
      <c r="C4" s="42" t="s">
        <v>120</v>
      </c>
      <c r="D4" s="42" t="s">
        <v>38</v>
      </c>
      <c r="E4" s="42" t="s">
        <v>120</v>
      </c>
      <c r="F4" s="42" t="s">
        <v>38</v>
      </c>
      <c r="G4" s="42" t="s">
        <v>120</v>
      </c>
      <c r="H4" s="42" t="s">
        <v>38</v>
      </c>
      <c r="I4" s="42" t="s">
        <v>120</v>
      </c>
    </row>
    <row r="5" spans="1:19" ht="27.5" customHeight="1" thickTop="1" x14ac:dyDescent="0.35">
      <c r="A5" s="2" t="s">
        <v>69</v>
      </c>
      <c r="B5" s="2">
        <f>+B6+B7+B8</f>
        <v>3797797</v>
      </c>
      <c r="C5" s="2">
        <f>+(B6*C6+B7*C7+B8*C8)/B5</f>
        <v>194.78095209933531</v>
      </c>
      <c r="D5" s="2">
        <f t="shared" ref="D5" si="0">+D6+D7+D8</f>
        <v>3790324</v>
      </c>
      <c r="E5" s="2">
        <f t="shared" ref="E5" si="1">+(D6*E6+D7*E7+D8*E8)/D5</f>
        <v>194.18752824824458</v>
      </c>
      <c r="F5" s="2">
        <f t="shared" ref="F5" si="2">+F6+F7+F8</f>
        <v>3847191</v>
      </c>
      <c r="G5" s="2">
        <f t="shared" ref="G5" si="3">+(F6*G6+F7*G7+F8*G8)/F5</f>
        <v>194.25816836751781</v>
      </c>
      <c r="H5" s="2">
        <f t="shared" ref="H5" si="4">+H6+H7+H8</f>
        <v>3826359</v>
      </c>
      <c r="I5" s="2">
        <f t="shared" ref="I5" si="5">+(H6*I6+H7*I7+H8*I8)/H5</f>
        <v>193.82535595588374</v>
      </c>
      <c r="J5" s="41"/>
      <c r="K5" s="9"/>
      <c r="L5" s="9"/>
      <c r="M5" s="9"/>
    </row>
    <row r="6" spans="1:19" ht="27.5" customHeight="1" x14ac:dyDescent="0.35">
      <c r="A6" s="45" t="s">
        <v>71</v>
      </c>
      <c r="B6" s="43">
        <v>864944</v>
      </c>
      <c r="C6" s="43">
        <v>193.91084370780047</v>
      </c>
      <c r="D6" s="43">
        <v>858719</v>
      </c>
      <c r="E6" s="43">
        <v>193.07649434797611</v>
      </c>
      <c r="F6" s="43">
        <v>915816</v>
      </c>
      <c r="G6" s="43">
        <v>193.02200387414049</v>
      </c>
      <c r="H6" s="43">
        <v>901028</v>
      </c>
      <c r="I6" s="43">
        <v>192.68189687778829</v>
      </c>
      <c r="J6" s="41"/>
      <c r="K6" s="9"/>
      <c r="L6" s="9"/>
      <c r="M6" s="9"/>
    </row>
    <row r="7" spans="1:19" ht="27.5" customHeight="1" x14ac:dyDescent="0.35">
      <c r="A7" s="44" t="s">
        <v>54</v>
      </c>
      <c r="B7" s="43">
        <v>1664517</v>
      </c>
      <c r="C7" s="43">
        <v>196.22422356755723</v>
      </c>
      <c r="D7" s="43">
        <v>1661795</v>
      </c>
      <c r="E7" s="43">
        <v>195.76290722381498</v>
      </c>
      <c r="F7" s="43">
        <v>1665133</v>
      </c>
      <c r="G7" s="43">
        <v>195.88258608171216</v>
      </c>
      <c r="H7" s="43">
        <v>1658999</v>
      </c>
      <c r="I7" s="43">
        <v>195.45088721572444</v>
      </c>
      <c r="J7" s="41"/>
      <c r="K7" s="9"/>
      <c r="L7" s="9"/>
      <c r="M7" s="9"/>
    </row>
    <row r="8" spans="1:19" ht="27.5" customHeight="1" x14ac:dyDescent="0.35">
      <c r="A8" s="44" t="s">
        <v>55</v>
      </c>
      <c r="B8" s="43">
        <v>1268336</v>
      </c>
      <c r="C8" s="43">
        <v>193.48022826758839</v>
      </c>
      <c r="D8" s="43">
        <v>1269810</v>
      </c>
      <c r="E8" s="43">
        <v>192.87718183035255</v>
      </c>
      <c r="F8" s="43">
        <v>1266242</v>
      </c>
      <c r="G8" s="43">
        <v>193.01608958635069</v>
      </c>
      <c r="H8" s="43">
        <v>1266332</v>
      </c>
      <c r="I8" s="43">
        <v>192.50937713806482</v>
      </c>
      <c r="J8" s="41"/>
      <c r="K8" s="9"/>
      <c r="L8" s="9"/>
      <c r="M8" s="9"/>
    </row>
    <row r="9" spans="1:19" ht="27.5" customHeight="1" x14ac:dyDescent="0.35">
      <c r="A9" s="2" t="s">
        <v>56</v>
      </c>
      <c r="B9" s="2">
        <v>953838</v>
      </c>
      <c r="C9" s="2">
        <v>179.83385992170633</v>
      </c>
      <c r="D9" s="2">
        <v>955739</v>
      </c>
      <c r="E9" s="2">
        <v>179.28722525710535</v>
      </c>
      <c r="F9" s="2">
        <v>951311</v>
      </c>
      <c r="G9" s="2">
        <v>179.39135968153474</v>
      </c>
      <c r="H9" s="2">
        <v>953546</v>
      </c>
      <c r="I9" s="2">
        <v>178.83334666602397</v>
      </c>
      <c r="J9" s="41"/>
      <c r="K9" s="9"/>
      <c r="L9" s="9"/>
      <c r="M9" s="9"/>
    </row>
    <row r="10" spans="1:19" ht="27.5" customHeight="1" x14ac:dyDescent="0.35">
      <c r="A10" s="2" t="s">
        <v>57</v>
      </c>
      <c r="B10" s="2">
        <v>665600</v>
      </c>
      <c r="C10" s="2">
        <v>152.45614349459169</v>
      </c>
      <c r="D10" s="2">
        <v>667153</v>
      </c>
      <c r="E10" s="2">
        <v>152.03975259048556</v>
      </c>
      <c r="F10" s="2">
        <v>663129</v>
      </c>
      <c r="G10" s="2">
        <v>152.16099874986639</v>
      </c>
      <c r="H10" s="2">
        <v>665588</v>
      </c>
      <c r="I10" s="2">
        <v>151.6964568171303</v>
      </c>
      <c r="J10" s="41"/>
      <c r="K10" s="9"/>
      <c r="L10" s="9"/>
      <c r="M10" s="9"/>
    </row>
    <row r="11" spans="1:19" ht="27.5" customHeight="1" x14ac:dyDescent="0.35">
      <c r="A11" s="2" t="s">
        <v>58</v>
      </c>
      <c r="B11" s="2">
        <v>437110</v>
      </c>
      <c r="C11" s="2">
        <v>119.90897243256852</v>
      </c>
      <c r="D11" s="2">
        <v>437791</v>
      </c>
      <c r="E11" s="2">
        <v>119.53474792766416</v>
      </c>
      <c r="F11" s="2">
        <v>434960</v>
      </c>
      <c r="G11" s="2">
        <v>119.55828763564458</v>
      </c>
      <c r="H11" s="2">
        <v>437207</v>
      </c>
      <c r="I11" s="2">
        <v>119.19049948880051</v>
      </c>
      <c r="J11" s="41"/>
      <c r="K11" s="9"/>
      <c r="L11" s="9"/>
      <c r="M11" s="9"/>
      <c r="S11" s="1">
        <f>16+20+10</f>
        <v>46</v>
      </c>
    </row>
    <row r="12" spans="1:19" ht="27.5" customHeight="1" x14ac:dyDescent="0.35">
      <c r="A12" s="2" t="s">
        <v>59</v>
      </c>
      <c r="B12" s="2">
        <v>274454</v>
      </c>
      <c r="C12" s="2">
        <v>91.865124501737952</v>
      </c>
      <c r="D12" s="2">
        <v>273758</v>
      </c>
      <c r="E12" s="2">
        <v>91.657421189517606</v>
      </c>
      <c r="F12" s="2">
        <v>277399</v>
      </c>
      <c r="G12" s="2">
        <v>91.224003943777532</v>
      </c>
      <c r="H12" s="2">
        <v>279175</v>
      </c>
      <c r="I12" s="2">
        <v>90.99177576788729</v>
      </c>
      <c r="J12" s="41"/>
      <c r="K12" s="9"/>
      <c r="L12" s="9"/>
      <c r="M12" s="9"/>
    </row>
    <row r="13" spans="1:19" ht="27.5" customHeight="1" x14ac:dyDescent="0.35">
      <c r="A13" s="2" t="s">
        <v>60</v>
      </c>
      <c r="B13" s="2">
        <v>171426</v>
      </c>
      <c r="C13" s="2">
        <v>63.607979711362518</v>
      </c>
      <c r="D13" s="2">
        <v>170629</v>
      </c>
      <c r="E13" s="2">
        <v>63.458126461504349</v>
      </c>
      <c r="F13" s="2">
        <v>173654</v>
      </c>
      <c r="G13" s="2">
        <v>63.163701037695816</v>
      </c>
      <c r="H13" s="2">
        <v>175154</v>
      </c>
      <c r="I13" s="2">
        <v>63.018672939242236</v>
      </c>
      <c r="J13" s="41"/>
      <c r="K13" s="9"/>
      <c r="L13" s="9"/>
      <c r="M13" s="9"/>
    </row>
    <row r="14" spans="1:19" ht="27.5" customHeight="1" x14ac:dyDescent="0.35">
      <c r="A14" s="2" t="s">
        <v>61</v>
      </c>
      <c r="B14" s="2">
        <v>270540</v>
      </c>
      <c r="C14" s="2">
        <v>48.11649390108672</v>
      </c>
      <c r="D14" s="2">
        <v>269736</v>
      </c>
      <c r="E14" s="2">
        <v>47.815229854376135</v>
      </c>
      <c r="F14" s="2">
        <v>286453</v>
      </c>
      <c r="G14" s="2">
        <v>47.770267164246839</v>
      </c>
      <c r="H14" s="2">
        <v>290411</v>
      </c>
      <c r="I14" s="2">
        <v>47.665993368019805</v>
      </c>
      <c r="J14" s="41"/>
      <c r="K14" s="9"/>
      <c r="L14" s="9"/>
      <c r="M14" s="9"/>
    </row>
    <row r="15" spans="1:19" ht="27.5" customHeight="1" x14ac:dyDescent="0.35">
      <c r="A15" s="106" t="s">
        <v>41</v>
      </c>
      <c r="B15" s="106">
        <v>1718446</v>
      </c>
      <c r="C15" s="106">
        <v>49.928374513950402</v>
      </c>
      <c r="D15" s="106">
        <v>1691817</v>
      </c>
      <c r="E15" s="106">
        <v>49.86464534284741</v>
      </c>
      <c r="F15" s="106">
        <v>1687814</v>
      </c>
      <c r="G15" s="106">
        <v>49.186897661709175</v>
      </c>
      <c r="H15" s="106">
        <v>1634576</v>
      </c>
      <c r="I15" s="106">
        <v>49.346845475523935</v>
      </c>
      <c r="J15" s="41"/>
      <c r="K15" s="9"/>
      <c r="L15" s="9"/>
      <c r="M15" s="9"/>
    </row>
    <row r="16" spans="1:19" ht="27.5" customHeight="1" thickBot="1" x14ac:dyDescent="0.4">
      <c r="A16" s="19" t="s">
        <v>70</v>
      </c>
      <c r="B16" s="19">
        <f>SUM(B6:B15)</f>
        <v>8289211</v>
      </c>
      <c r="C16" s="19">
        <v>144.77765966024995</v>
      </c>
      <c r="D16" s="19">
        <f>SUM(D6:D15)</f>
        <v>8256947</v>
      </c>
      <c r="E16" s="19">
        <v>144.64541780273026</v>
      </c>
      <c r="F16" s="19">
        <f>SUM(F6:F15)</f>
        <v>8321911</v>
      </c>
      <c r="G16" s="19">
        <v>144.66473411695938</v>
      </c>
      <c r="H16" s="19">
        <f>SUM(H6:H15)</f>
        <v>8262016</v>
      </c>
      <c r="I16" s="19">
        <v>144.78233633413441</v>
      </c>
      <c r="J16" s="41"/>
    </row>
    <row r="17" spans="1:13" ht="21.75" customHeight="1" thickTop="1" x14ac:dyDescent="0.35">
      <c r="A17" s="2"/>
      <c r="B17" s="2"/>
      <c r="C17" s="2"/>
      <c r="D17" s="2"/>
      <c r="E17" s="68"/>
      <c r="F17" s="2"/>
      <c r="G17" s="2"/>
      <c r="H17" s="9"/>
      <c r="I17" s="9"/>
      <c r="J17" s="9"/>
      <c r="K17" s="9"/>
      <c r="L17" s="9"/>
      <c r="M17" s="9"/>
    </row>
    <row r="18" spans="1:13" ht="21.75" customHeight="1" x14ac:dyDescent="0.35">
      <c r="A18" s="107" t="str">
        <f>+COPERTINA!B36</f>
        <v xml:space="preserve"> Lettura dati 29 luglio 2022</v>
      </c>
      <c r="B18" s="2"/>
      <c r="C18" s="2"/>
      <c r="D18" s="2"/>
      <c r="E18" s="2"/>
      <c r="F18" s="2"/>
      <c r="G18" s="2"/>
      <c r="H18" s="9"/>
      <c r="I18" s="9"/>
      <c r="J18" s="9"/>
      <c r="K18" s="9"/>
      <c r="L18" s="9"/>
      <c r="M18" s="9"/>
    </row>
    <row r="19" spans="1:13" ht="13.5" x14ac:dyDescent="0.35">
      <c r="A19" s="2"/>
      <c r="B19" s="2"/>
      <c r="C19" s="2"/>
      <c r="D19" s="2"/>
      <c r="E19" s="2"/>
      <c r="F19" s="2"/>
      <c r="G19" s="2"/>
    </row>
    <row r="20" spans="1:13" ht="13.5" x14ac:dyDescent="0.35">
      <c r="A20" s="2"/>
      <c r="B20" s="2"/>
      <c r="C20" s="2"/>
      <c r="D20" s="2"/>
      <c r="E20" s="2"/>
      <c r="F20" s="2"/>
      <c r="G20" s="2"/>
    </row>
    <row r="21" spans="1:13" ht="13.5" x14ac:dyDescent="0.35">
      <c r="A21" s="2"/>
      <c r="B21" s="2"/>
      <c r="C21" s="2"/>
      <c r="D21" s="2"/>
      <c r="E21" s="2"/>
      <c r="F21" s="2"/>
      <c r="G21" s="2"/>
    </row>
    <row r="22" spans="1:13" ht="13.5" x14ac:dyDescent="0.35">
      <c r="A22" s="2"/>
      <c r="B22" s="2"/>
      <c r="C22" s="2"/>
      <c r="D22" s="2"/>
      <c r="E22" s="2"/>
      <c r="F22" s="2"/>
      <c r="G22" s="2"/>
    </row>
    <row r="23" spans="1:13" ht="13.5" x14ac:dyDescent="0.35">
      <c r="A23" s="2"/>
      <c r="B23" s="2"/>
      <c r="C23" s="2"/>
      <c r="D23" s="2"/>
      <c r="E23" s="2"/>
      <c r="F23" s="2"/>
      <c r="G23" s="2"/>
    </row>
    <row r="24" spans="1:13" ht="13.5" x14ac:dyDescent="0.35">
      <c r="A24" s="2"/>
      <c r="B24" s="2"/>
      <c r="C24" s="2"/>
      <c r="D24" s="2"/>
      <c r="E24" s="2"/>
      <c r="F24" s="2"/>
      <c r="G24" s="2"/>
    </row>
    <row r="25" spans="1:13" ht="13.5" x14ac:dyDescent="0.35">
      <c r="A25" s="2"/>
      <c r="B25" s="2"/>
      <c r="C25" s="2"/>
      <c r="D25" s="2"/>
      <c r="E25" s="2"/>
      <c r="F25" s="2"/>
      <c r="G25" s="2"/>
    </row>
    <row r="26" spans="1:13" x14ac:dyDescent="0.35">
      <c r="B26" s="5"/>
    </row>
    <row r="27" spans="1:13" x14ac:dyDescent="0.35">
      <c r="B27" s="5"/>
    </row>
    <row r="28" spans="1:13" x14ac:dyDescent="0.35">
      <c r="B28" s="5"/>
    </row>
    <row r="29" spans="1:13" x14ac:dyDescent="0.35">
      <c r="B29" s="5"/>
    </row>
    <row r="30" spans="1:13" x14ac:dyDescent="0.35">
      <c r="B30" s="5"/>
    </row>
    <row r="31" spans="1:13" x14ac:dyDescent="0.35">
      <c r="B31" s="5"/>
    </row>
    <row r="32" spans="1:13" x14ac:dyDescent="0.35">
      <c r="B32" s="5"/>
    </row>
    <row r="33" spans="2:2" x14ac:dyDescent="0.35">
      <c r="B33" s="5"/>
    </row>
    <row r="34" spans="2:2" x14ac:dyDescent="0.35">
      <c r="B34" s="5"/>
    </row>
    <row r="35" spans="2:2" x14ac:dyDescent="0.35">
      <c r="B35" s="5"/>
    </row>
    <row r="36" spans="2:2" x14ac:dyDescent="0.35">
      <c r="B36" s="5"/>
    </row>
    <row r="37" spans="2:2" x14ac:dyDescent="0.35">
      <c r="B37" s="5"/>
    </row>
    <row r="38" spans="2:2" x14ac:dyDescent="0.35">
      <c r="B38" s="5"/>
    </row>
    <row r="39" spans="2:2" x14ac:dyDescent="0.35">
      <c r="B39" s="5"/>
    </row>
    <row r="40" spans="2:2" x14ac:dyDescent="0.35">
      <c r="B40" s="5"/>
    </row>
  </sheetData>
  <mergeCells count="6">
    <mergeCell ref="H3:I3"/>
    <mergeCell ref="B2:I2"/>
    <mergeCell ref="A3:A4"/>
    <mergeCell ref="B3:C3"/>
    <mergeCell ref="D3:E3"/>
    <mergeCell ref="F3:G3"/>
  </mergeCells>
  <pageMargins left="0.70866141732283472" right="0.70866141732283472" top="0.94488188976377963" bottom="0.74803149606299213" header="0.31496062992125984" footer="0.31496062992125984"/>
  <pageSetup paperSize="9" scale="69" orientation="portrait" r:id="rId1"/>
  <headerFooter>
    <oddHeader>&amp;C&amp;"Verdana,Normale"OSSERVATORIO ASSEGNO UNICO UNIVERSALE</oddHeader>
  </headerFooter>
  <ignoredErrors>
    <ignoredError sqref="C5:J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3AC6B0-E556-4887-BF48-0DC83579B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163CB5-B65E-45E3-8B74-5BD6B00985F8}">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8FF6599A-505C-494E-915E-F12FB9D6F2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13</vt:i4>
      </vt:variant>
    </vt:vector>
  </HeadingPairs>
  <TitlesOfParts>
    <vt:vector size="27" baseType="lpstr">
      <vt:lpstr>COPERTINA</vt:lpstr>
      <vt:lpstr>indice</vt:lpstr>
      <vt:lpstr>Tavola 1</vt:lpstr>
      <vt:lpstr>Tavola 2</vt:lpstr>
      <vt:lpstr>Tavola 3</vt:lpstr>
      <vt:lpstr>Tavola 4</vt:lpstr>
      <vt:lpstr>Tavola 5</vt:lpstr>
      <vt:lpstr>Tavola 6</vt:lpstr>
      <vt:lpstr>Tavola 7</vt:lpstr>
      <vt:lpstr>Tavola 8</vt:lpstr>
      <vt:lpstr>Tavola 9</vt:lpstr>
      <vt:lpstr>Tavola10</vt:lpstr>
      <vt:lpstr>Tavola 11</vt:lpstr>
      <vt:lpstr>Nota metodologica</vt:lpstr>
      <vt:lpstr>'Tavola 3'!_Hlk107209231</vt:lpstr>
      <vt:lpstr>COPERTINA!Area_stampa</vt:lpstr>
      <vt:lpstr>indice!Area_stampa</vt:lpstr>
      <vt:lpstr>'Tavola 11'!Area_stampa</vt:lpstr>
      <vt:lpstr>'Tavola 2'!Area_stampa</vt:lpstr>
      <vt:lpstr>'Tavola 3'!Area_stampa</vt:lpstr>
      <vt:lpstr>'Tavola 4'!Area_stampa</vt:lpstr>
      <vt:lpstr>'Tavola 5'!Area_stampa</vt:lpstr>
      <vt:lpstr>'Tavola 6'!Area_stampa</vt:lpstr>
      <vt:lpstr>'Tavola 7'!Area_stampa</vt:lpstr>
      <vt:lpstr>'Tavola 8'!Area_stampa</vt:lpstr>
      <vt:lpstr>'Tavola 9'!Area_stampa</vt:lpstr>
      <vt:lpstr>Tavola10!Area_stampa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Fioravanti Stefania</dc:creator>
  <cp:lastModifiedBy>Ditommaso Elisabetta</cp:lastModifiedBy>
  <cp:lastPrinted>2022-08-02T14:00:31Z</cp:lastPrinted>
  <dcterms:created xsi:type="dcterms:W3CDTF">2021-02-08T13:18:49Z</dcterms:created>
  <dcterms:modified xsi:type="dcterms:W3CDTF">2022-08-02T14:36:50Z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