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inps-my.sharepoint.com/personal/barbara_ceremigna_inps_it/Documents/Desktop/DCSR/RAPPORTO ANNUALE/Appendici statistiche tolte dal sito/"/>
    </mc:Choice>
  </mc:AlternateContent>
  <xr:revisionPtr revIDLastSave="0" documentId="8_{CD1BB2AA-9576-4B37-836D-EAA15C42E18D}" xr6:coauthVersionLast="47" xr6:coauthVersionMax="47" xr10:uidLastSave="{00000000-0000-0000-0000-000000000000}"/>
  <bookViews>
    <workbookView xWindow="-120" yWindow="-120" windowWidth="29040" windowHeight="15840" firstSheet="13" activeTab="25" xr2:uid="{0EE30F40-C5A3-4EA8-ACB8-55BD9A249EAA}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17" r:id="rId6"/>
    <sheet name="1.7" sheetId="14" r:id="rId7"/>
    <sheet name="1.8" sheetId="18" r:id="rId8"/>
    <sheet name="1.9" sheetId="13" r:id="rId9"/>
    <sheet name="1.10" sheetId="19" r:id="rId10"/>
    <sheet name="1.11" sheetId="20" r:id="rId11"/>
    <sheet name="1.12" sheetId="9" r:id="rId12"/>
    <sheet name="1.13" sheetId="21" r:id="rId13"/>
    <sheet name="1.14" sheetId="22" r:id="rId14"/>
    <sheet name="1.15" sheetId="8" r:id="rId15"/>
    <sheet name="1.16a" sheetId="16" r:id="rId16"/>
    <sheet name="1.16b" sheetId="15" r:id="rId17"/>
    <sheet name="1.16c" sheetId="12" r:id="rId18"/>
    <sheet name="1.16d" sheetId="24" r:id="rId19"/>
    <sheet name="1.16e" sheetId="11" r:id="rId20"/>
    <sheet name="1.16f" sheetId="25" r:id="rId21"/>
    <sheet name="1.17a" sheetId="26" r:id="rId22"/>
    <sheet name="1.17b" sheetId="27" r:id="rId23"/>
    <sheet name="1.18" sheetId="7" r:id="rId24"/>
    <sheet name="1.19" sheetId="6" r:id="rId25"/>
    <sheet name="1.20" sheetId="28" r:id="rId26"/>
  </sheets>
  <definedNames>
    <definedName name="_xlnm.Print_Area" localSheetId="0">'1.1'!$B$1:$C$10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7" l="1"/>
  <c r="G27" i="27"/>
  <c r="F27" i="27"/>
  <c r="E27" i="27"/>
  <c r="D27" i="27"/>
  <c r="C27" i="27"/>
  <c r="D8" i="11"/>
  <c r="F8" i="11" s="1"/>
  <c r="C8" i="11"/>
  <c r="F7" i="11"/>
  <c r="F6" i="11"/>
  <c r="F5" i="11"/>
  <c r="F8" i="24"/>
  <c r="E8" i="24"/>
  <c r="D8" i="24"/>
  <c r="C8" i="24"/>
  <c r="F7" i="24"/>
  <c r="F6" i="24"/>
  <c r="F5" i="24"/>
  <c r="E8" i="12"/>
  <c r="F8" i="12" s="1"/>
  <c r="D8" i="12"/>
  <c r="C8" i="12"/>
  <c r="F7" i="12"/>
  <c r="F6" i="12"/>
  <c r="F5" i="12"/>
  <c r="E7" i="15"/>
  <c r="F7" i="15" s="1"/>
  <c r="D7" i="15"/>
  <c r="C7" i="15"/>
  <c r="F6" i="15"/>
  <c r="F5" i="15"/>
  <c r="F8" i="16"/>
  <c r="E8" i="16"/>
  <c r="F7" i="16"/>
  <c r="F6" i="16"/>
  <c r="F5" i="16"/>
  <c r="D9" i="8"/>
  <c r="C9" i="8"/>
  <c r="F7" i="22"/>
  <c r="F5" i="22"/>
  <c r="F9" i="21"/>
  <c r="F8" i="21"/>
  <c r="F7" i="21"/>
  <c r="F6" i="21"/>
  <c r="F5" i="21"/>
  <c r="F11" i="20"/>
  <c r="F10" i="20"/>
  <c r="F9" i="20"/>
  <c r="F8" i="20"/>
  <c r="F7" i="20"/>
  <c r="F6" i="20"/>
  <c r="F5" i="20"/>
  <c r="F16" i="19"/>
  <c r="F15" i="19"/>
  <c r="F13" i="19"/>
  <c r="F12" i="19"/>
  <c r="F11" i="19"/>
  <c r="F10" i="19"/>
  <c r="F9" i="19"/>
  <c r="F8" i="19"/>
  <c r="F7" i="19"/>
  <c r="F6" i="19"/>
  <c r="F14" i="14"/>
  <c r="F13" i="14"/>
  <c r="F12" i="14"/>
  <c r="F10" i="14"/>
  <c r="F9" i="14"/>
  <c r="F8" i="14"/>
  <c r="F7" i="14"/>
  <c r="F6" i="14"/>
  <c r="F5" i="14"/>
  <c r="D10" i="5"/>
  <c r="C10" i="5"/>
  <c r="E9" i="5"/>
  <c r="E8" i="5"/>
  <c r="E7" i="5"/>
  <c r="E6" i="5"/>
  <c r="E5" i="5"/>
  <c r="H11" i="4"/>
  <c r="G11" i="4"/>
  <c r="F11" i="4"/>
  <c r="E11" i="4"/>
  <c r="D11" i="4"/>
  <c r="C11" i="4"/>
  <c r="J10" i="4"/>
  <c r="I10" i="4"/>
  <c r="K10" i="4" s="1"/>
  <c r="K9" i="4"/>
  <c r="J9" i="4"/>
  <c r="I9" i="4"/>
  <c r="J8" i="4"/>
  <c r="K8" i="4" s="1"/>
  <c r="I8" i="4"/>
  <c r="J7" i="4"/>
  <c r="I7" i="4"/>
  <c r="K7" i="4" s="1"/>
  <c r="J6" i="4"/>
  <c r="I6" i="4"/>
  <c r="K6" i="4" s="1"/>
  <c r="K5" i="4"/>
  <c r="J5" i="4"/>
  <c r="J11" i="4" s="1"/>
  <c r="I5" i="4"/>
  <c r="I11" i="4" s="1"/>
  <c r="F12" i="3"/>
  <c r="E12" i="3"/>
  <c r="D12" i="3"/>
  <c r="C12" i="3"/>
  <c r="H11" i="3"/>
  <c r="G11" i="3"/>
  <c r="H10" i="3"/>
  <c r="G10" i="3"/>
  <c r="H9" i="3"/>
  <c r="G9" i="3"/>
  <c r="H8" i="3"/>
  <c r="G8" i="3"/>
  <c r="H7" i="3"/>
  <c r="G7" i="3"/>
  <c r="H6" i="3"/>
  <c r="H12" i="3" s="1"/>
  <c r="G6" i="3"/>
  <c r="G12" i="3" s="1"/>
  <c r="D10" i="2"/>
  <c r="C10" i="2"/>
  <c r="E10" i="5" l="1"/>
  <c r="K11" i="4"/>
</calcChain>
</file>

<file path=xl/sharedStrings.xml><?xml version="1.0" encoding="utf-8"?>
<sst xmlns="http://schemas.openxmlformats.org/spreadsheetml/2006/main" count="344" uniqueCount="278">
  <si>
    <t>Agenzie e Agenzie complesse</t>
  </si>
  <si>
    <t>Punti INPS</t>
  </si>
  <si>
    <t>Punti Cliente</t>
  </si>
  <si>
    <t>Strutture sociali</t>
  </si>
  <si>
    <t>(*) La struttura di Aosta è stata considerata sia come Direzione Regionale, sia come Direzione Provinciale.</t>
  </si>
  <si>
    <t>Tabella 1.1 – Le strutture INPS. Anno 2022</t>
  </si>
  <si>
    <t>Sedi (Direzioni Regionali e di Coordinamento metropolitano, Direzioni Provinciali, Filiali metropolitane, Filiali provinciali)*</t>
  </si>
  <si>
    <t>Fonte: SAP OM al 31 dicembre 2022 - Strutture sul territorio al 31 dicembre 2022- Sistema gestionale delle Convenzioni PCS al 31 dicembre 2022.</t>
  </si>
  <si>
    <t>Aree</t>
  </si>
  <si>
    <t>Consistenza al 31/12/2022</t>
  </si>
  <si>
    <t>Area C</t>
  </si>
  <si>
    <t>Area B</t>
  </si>
  <si>
    <t>Area A</t>
  </si>
  <si>
    <t>Estrazione dalla procedura VEGA del 22/03/2023.</t>
  </si>
  <si>
    <t>Tabella 1.3 - Personale suddiviso per genere ed area geografica. Anno 2022</t>
  </si>
  <si>
    <t>Area Geografica</t>
  </si>
  <si>
    <t>Donne</t>
  </si>
  <si>
    <t>Uomini</t>
  </si>
  <si>
    <t>Totale</t>
  </si>
  <si>
    <t>Età media</t>
  </si>
  <si>
    <t>Numero dipendenti</t>
  </si>
  <si>
    <t>Nord Ovest</t>
  </si>
  <si>
    <t>Nord Est</t>
  </si>
  <si>
    <t>Centro</t>
  </si>
  <si>
    <t>Sud</t>
  </si>
  <si>
    <t>Isole</t>
  </si>
  <si>
    <t>Direzione Generale</t>
  </si>
  <si>
    <t>Tabella 1.4 - Ripartizione del personale per aree funzionali, genere e titolo di studio. Anno 2022</t>
  </si>
  <si>
    <t>Scuola obbligo</t>
  </si>
  <si>
    <t>Media superiore</t>
  </si>
  <si>
    <t>Laurea</t>
  </si>
  <si>
    <t>Totale Generale</t>
  </si>
  <si>
    <t>U</t>
  </si>
  <si>
    <t>D</t>
  </si>
  <si>
    <t>Dirigenti *</t>
  </si>
  <si>
    <t>Medici e Professionisti</t>
  </si>
  <si>
    <t xml:space="preserve">Area A </t>
  </si>
  <si>
    <t>Insegnanti</t>
  </si>
  <si>
    <t>Tabella 1.5 - Numero ed incidenza percentuale dei dipendenti distinti per genere e classi di anzianità lavorativa. Anno 2022</t>
  </si>
  <si>
    <t>Classi Anzianità</t>
  </si>
  <si>
    <t>Valore assoluto</t>
  </si>
  <si>
    <t>Valore %</t>
  </si>
  <si>
    <t>Fino a 9 anni</t>
  </si>
  <si>
    <t>Da 10 a 19</t>
  </si>
  <si>
    <t>Da 20 a 29</t>
  </si>
  <si>
    <t>Da 30 a 39</t>
  </si>
  <si>
    <t>40 anni e oltre</t>
  </si>
  <si>
    <t>Tabella 1.19 - Numero interazioni* Social. Anni 2020-2022</t>
  </si>
  <si>
    <t>Canale social</t>
  </si>
  <si>
    <t>Facebook</t>
  </si>
  <si>
    <t>Twitter</t>
  </si>
  <si>
    <t>Youtube</t>
  </si>
  <si>
    <t>Linkedin</t>
  </si>
  <si>
    <t>Instagram</t>
  </si>
  <si>
    <t>(*) Le interazioni sono misurate in modo differente sui diversi canali social. Per Facebook si intende la somma di tutti i click degli utenti sui contenuti presenti sulle pagine dell'Istituto (INPS Per la famiglia; INPS per i lavoratori migranti; INPS Giovani; INPS Credito e Welfare Dipendenti Pubblici); per Twitter, Linkedin e Instagram si intende la somma di like, commenti e condivisioni dei contenuti pubblicati; per YouTube si intende la somma dei "mi piace" e delle condivisioni dei video pubblicati (sono esclusi i "non mi piace").</t>
  </si>
  <si>
    <t>Tabella 1.18 - Numero comunicazioni PEC* in entrata ed in uscita. Anni 2021-2022</t>
  </si>
  <si>
    <t>Var. % 2022/2021</t>
  </si>
  <si>
    <t>TOTALE PEC in entrata</t>
  </si>
  <si>
    <t>TOTALE PEC in uscita</t>
  </si>
  <si>
    <t>(*) Dati al 31/12/2022.</t>
  </si>
  <si>
    <t>Descrizione</t>
  </si>
  <si>
    <t>Var % 2022/2021</t>
  </si>
  <si>
    <t xml:space="preserve">Contatti gestiti telefonicamente da operatore CCM (sia inbound che outbound) </t>
  </si>
  <si>
    <t>Quesiti INPS Risponde e altri canali asincroni</t>
  </si>
  <si>
    <t>5.498.688</t>
  </si>
  <si>
    <t>Chiamate via Web e SKYPE**</t>
  </si>
  <si>
    <t>292.793</t>
  </si>
  <si>
    <t>91.160</t>
  </si>
  <si>
    <t>Totale contatti gestiti</t>
  </si>
  <si>
    <t>Numero comunicazioni chiuse direttamente dal CCM</t>
  </si>
  <si>
    <t>Quesiti inoltrati dal CCM alle sedi (Back Office)</t>
  </si>
  <si>
    <t>3.110.453</t>
  </si>
  <si>
    <t>2.917.978</t>
  </si>
  <si>
    <t>Servizi automatici e Portale vocale del CCM</t>
  </si>
  <si>
    <t>(**) I dati relativi al 2022 sono aggiornati al 30/11/2022.</t>
  </si>
  <si>
    <t>Tabella 1.12 - Principali servizi erogati tramite risponditore automatico. Anno 2022*</t>
  </si>
  <si>
    <t>Servizio</t>
  </si>
  <si>
    <t>Numero di richieste</t>
  </si>
  <si>
    <t>% sul totale</t>
  </si>
  <si>
    <t>Prenotazione accesso in Sede</t>
  </si>
  <si>
    <t>CU</t>
  </si>
  <si>
    <t>Stato domanda Reddito di cittadinanza</t>
  </si>
  <si>
    <t>Stato domanda</t>
  </si>
  <si>
    <t>Stato pagamenti</t>
  </si>
  <si>
    <t>Rata pensioni</t>
  </si>
  <si>
    <t>Estratto contributivo</t>
  </si>
  <si>
    <t>Stato richiesta Linea INPS</t>
  </si>
  <si>
    <t>Stato domanda dipendenti pubblici</t>
  </si>
  <si>
    <t>Estratto pagamenti</t>
  </si>
  <si>
    <t>Stato domanda Carta REI**</t>
  </si>
  <si>
    <t>Contributi COLF</t>
  </si>
  <si>
    <t>(*) Dati al 30/11/2022. Dopo tale data i servizi automatici sono stati dismessi.</t>
  </si>
  <si>
    <t>Tabella 1.16e - Comunicazione bidirezionale parasubordinati*. Anni 2020-2022</t>
  </si>
  <si>
    <t>Numero Comunicazioni</t>
  </si>
  <si>
    <t>Istanze telematiche da parte dei committenti</t>
  </si>
  <si>
    <t>Comunicazioni da committenti verso INPS</t>
  </si>
  <si>
    <t>Comunicazioni da INPS verso committenti</t>
  </si>
  <si>
    <t>Tabella 1.16c - Comunicazione bidirezionale lavoratori autonomi (artigiani e commercianti)*. Anni 2020-2022</t>
  </si>
  <si>
    <t>Istanze telematiche da parte dei lavoratori autonomi</t>
  </si>
  <si>
    <t>Comunicazioni da lavoratori autonomi verso INPS</t>
  </si>
  <si>
    <t>Comunicazioni da INPS verso lavoratori autonomi</t>
  </si>
  <si>
    <t>Tabella 1.9 - Numero di utenti distinti (autenticazione PIN/SPID/CNS/CIE) con almeno un accesso al Portale INPS. Anno 2022*</t>
  </si>
  <si>
    <t>Cittadini</t>
  </si>
  <si>
    <t>Aziende</t>
  </si>
  <si>
    <t>Consulenti</t>
  </si>
  <si>
    <t>Patronati</t>
  </si>
  <si>
    <t>CAF</t>
  </si>
  <si>
    <t>Comuni</t>
  </si>
  <si>
    <t>Medico</t>
  </si>
  <si>
    <t>Amministrazioni e Enti pubblici</t>
  </si>
  <si>
    <t>Tabella 1.7 - Accessi al Portale INPS*. Anni 2020 - 2022</t>
  </si>
  <si>
    <t>Numero visitatori nell’anno**</t>
  </si>
  <si>
    <t>Media visitatori giornalieri</t>
  </si>
  <si>
    <t>Picco visitatori giornalieri</t>
  </si>
  <si>
    <t>Numero pagine web visitate nell’anno</t>
  </si>
  <si>
    <t>Media numero pagine visitate al giorno</t>
  </si>
  <si>
    <t>Picco numero pagine visitate al giorno</t>
  </si>
  <si>
    <t>Numero moduli scaricabili on-line</t>
  </si>
  <si>
    <t>Numero moduli compilabili on-line</t>
  </si>
  <si>
    <t>Tabella 1.16b - Comunicazione bidirezionale con i lavoratori domestici*. Anni 2020-2022</t>
  </si>
  <si>
    <t>Comunicazioni da datori di lavoro domestico verso INPS</t>
  </si>
  <si>
    <t>Comunicazioni da INPS verso datori di lavoro domestico</t>
  </si>
  <si>
    <t>Tabella 1.16a - Comunicazione bidirezionale con le aziende*. Anni 2020-2022</t>
  </si>
  <si>
    <t xml:space="preserve">Istanze telematiche da parte di Aziende </t>
  </si>
  <si>
    <t>Comunicazioni da Aziende verso INPS</t>
  </si>
  <si>
    <t xml:space="preserve">Comunicazioni da INPS verso aziende </t>
  </si>
  <si>
    <t>Tabella 1.6 – Servizi di e-government. Anno 2022*</t>
  </si>
  <si>
    <t>Tasso di copertura digitale dei processi e servizi Inps</t>
  </si>
  <si>
    <t>Numero servizi erogati on line (in mln)</t>
  </si>
  <si>
    <t>Contact Center Multicanale (totale contatti e servizi gestiti)</t>
  </si>
  <si>
    <t>Visitatori del sito istituzionale (nell’anno)</t>
  </si>
  <si>
    <t>Numero medio di visitatori al giorno</t>
  </si>
  <si>
    <t>Totale pagine web visitate (nell’anno)</t>
  </si>
  <si>
    <t>Numero medio di pagine web visitate al giorno</t>
  </si>
  <si>
    <t>Accessi con PIN alle applicazioni web - Totale anno</t>
  </si>
  <si>
    <t>Accessi con PIN alle applicazioni web - Media giornaliera</t>
  </si>
  <si>
    <t>Accessi App con PIN - Totale anno</t>
  </si>
  <si>
    <t>Accessi App con PIN - Media giornaliera</t>
  </si>
  <si>
    <t>Accessi con SPID** (applicazioni web e App) - Totale anno</t>
  </si>
  <si>
    <t>Accessi con SPID** (applicazioni web e App) - Media giornaliera</t>
  </si>
  <si>
    <t>Accessi con CNS (applicazioni web) - Totale anno</t>
  </si>
  <si>
    <t>Accessi con CNS (applicazioni web) - Media giornaliera</t>
  </si>
  <si>
    <t>Accessi con CIE** (applicazioni web e App) - Totale anno</t>
  </si>
  <si>
    <t>Accesi con CIE** (applicazioni web e App) - Media giornaliera</t>
  </si>
  <si>
    <t>(**) A seguito della dismissione del PIN gli accessi via SPID e CIE sono indistinti tra applicazioni WEB e App.</t>
  </si>
  <si>
    <t xml:space="preserve">Totale Pin rilasciati al 31 dicembre </t>
  </si>
  <si>
    <t>OBSOLETO - PIN DISMESSO</t>
  </si>
  <si>
    <t>Numero accessi</t>
  </si>
  <si>
    <t>Media giornaliera</t>
  </si>
  <si>
    <t>Picco giornaliero</t>
  </si>
  <si>
    <t>Sito web</t>
  </si>
  <si>
    <t>Mobile/APP</t>
  </si>
  <si>
    <t>(**) Autenticazione attraverso PIN, SPID, CNS e CIE. I dati riportati si riferiscono ad eventi di Login distinti (quindi all’interno di un Login può essere stato utilizzato più di un servizio online).</t>
  </si>
  <si>
    <t>Gestione privata</t>
  </si>
  <si>
    <t>Servizi erogati ai cittadini</t>
  </si>
  <si>
    <t>Servizi erogati alle imprese</t>
  </si>
  <si>
    <t>Servizi erogati ai Patronati</t>
  </si>
  <si>
    <t>Servizi ai CAF</t>
  </si>
  <si>
    <t>Servizi ai Comuni</t>
  </si>
  <si>
    <t>Servizi agli Enti Pubblici Previdenziali</t>
  </si>
  <si>
    <t>Servizi alle ASL</t>
  </si>
  <si>
    <t>Servizi alle Associazioni di Categoria</t>
  </si>
  <si>
    <t>Gestione pubblica e lavoratori dello spettacolo</t>
  </si>
  <si>
    <t>Servizi ex-Inpdap</t>
  </si>
  <si>
    <t>Servizi ex-Enpals**</t>
  </si>
  <si>
    <r>
      <t>(**) I dati riferiti alle denunce dei lavoratori del settore Sport e Spettacolo, dal 2015 sono compresi in quelli dei servizi erogati a cittadini ed imprese della gestione privata. I dati riportati in questa riga sono relativi solo al servizio “Richieste dei Certificati di agibilità”. Il valore del 2020 in forte decrescita risente dell’effetto della pandemia.</t>
    </r>
    <r>
      <rPr>
        <i/>
        <sz val="8"/>
        <color rgb="FFFF0000"/>
        <rFont val="Titillium Web"/>
      </rPr>
      <t xml:space="preserve">  </t>
    </r>
  </si>
  <si>
    <t>Dichiarazioni ISEE rilasciate</t>
  </si>
  <si>
    <t>Lavoratori dipendenti: Denunce contributive individuali</t>
  </si>
  <si>
    <t>Numero certificati medici on-line ricevuti</t>
  </si>
  <si>
    <t>Denunce contributive aziende</t>
  </si>
  <si>
    <t>Numero DURC richiesti di cui:</t>
  </si>
  <si>
    <t xml:space="preserve">INAIL </t>
  </si>
  <si>
    <t xml:space="preserve">INPS </t>
  </si>
  <si>
    <t>Tabella 1.13 - Accessi e servizi erogati su dispositivi mobili* (cellulari, smartphone, tablet). Anni 2020-2022</t>
  </si>
  <si>
    <t>Var. %  2022/2021</t>
  </si>
  <si>
    <t>Numero accessi ai servizi Mobile</t>
  </si>
  <si>
    <t>Numero download nell'anno applicazioni INPS per iPhone</t>
  </si>
  <si>
    <t>Numero download nell'anno applicazioni INPS per iPad</t>
  </si>
  <si>
    <t>Numero Applicazioni** Attive INPS per Android smartphone</t>
  </si>
  <si>
    <t>Numero Applicazioni*** Attive INPS per Android tablet</t>
  </si>
  <si>
    <t>(*) Gli accessi ai servizi mobili includono tutti quelli delle App INPS Mobile, Ufficio Stampa e Museo Multimediale.</t>
  </si>
  <si>
    <t>(**) Dati al 31/12/2022. I dati del 2021 comprendono anche le seguenti applicazioni: Personal INPS, INPS Welfare - GDP (Gestione dipendenti pubbblici), INPS Cassetto Artigiani e Commercianti.</t>
  </si>
  <si>
    <t>(***) Per numero di applicazioni attive si intendono i download effettuati per App attualmente installate e attive.</t>
  </si>
  <si>
    <t>Tabella 1.14 - Servizi mobile erogati (cellulari, smartphone, tablet)*. Anni 2020-2022</t>
  </si>
  <si>
    <t>Servizi ai cittadini</t>
  </si>
  <si>
    <t>Servizi ad aziende/intermediari**</t>
  </si>
  <si>
    <t>Ufficio Stampa</t>
  </si>
  <si>
    <t>(*) Dati al 31/12/2022. I dati riportati si riferiscono alla fruizione di servizi da mobile (inclusi servizi di visualizzazione) e non al numero di utenti distinti.</t>
  </si>
  <si>
    <t>Tabella 1.16d - Comunicazione bidirezionale aziende agricole e autonomi in agricoltura*. Anni 2020-2022</t>
  </si>
  <si>
    <t>Istanze telematiche da parte di aziende/autonomi</t>
  </si>
  <si>
    <t>Comunicazioni da aziende/autonomi verso INPS</t>
  </si>
  <si>
    <t>Comunicazioni da INPS verso aziende/autonomi</t>
  </si>
  <si>
    <t>Tabella 1.16f - Comunicazione con i Patronati (COMPIBAT)*. Anni 2021-2022</t>
  </si>
  <si>
    <t>Numero comunicazioni</t>
  </si>
  <si>
    <t>Numero comunicazioni da Patronati verso INPS e relative risposte</t>
  </si>
  <si>
    <t>(*) Dati al 31/12/2022. Servizio rilasciato nel corso del 2021 per gli Enti di Patronato.</t>
  </si>
  <si>
    <t>Tabella 1.17a - Prenotazioni presso gli sportelli. Anno 2022</t>
  </si>
  <si>
    <t>Categoria Sportello</t>
  </si>
  <si>
    <t>Numero Prenotazioni</t>
  </si>
  <si>
    <t>Sportello Veloce</t>
  </si>
  <si>
    <t>Sportello Fila Unica</t>
  </si>
  <si>
    <t>Fondi Integrativi e Sostitutivi dell’AGO</t>
  </si>
  <si>
    <t>Indennità e Ammortizzatori Sociali</t>
  </si>
  <si>
    <t>Ditte Individuali</t>
  </si>
  <si>
    <t>Enti di Patronato</t>
  </si>
  <si>
    <t>Prodotti ad Elevata Specializzazione</t>
  </si>
  <si>
    <t>Prestazioni Pensionistiche e Conto Individuale</t>
  </si>
  <si>
    <t>Prestazioni Pensionistiche e Conto Individuale, Indennità e Ammortizzatori Sociali*</t>
  </si>
  <si>
    <t>Tabella 1.17b - Prenotazioni contatti con le Sedi INPS. Anni 2021-2022*</t>
  </si>
  <si>
    <t>Regione</t>
  </si>
  <si>
    <t>Tipologia contatto</t>
  </si>
  <si>
    <t>Accesso fisico</t>
  </si>
  <si>
    <t>Ricontatto telefonico</t>
  </si>
  <si>
    <t>Videochiamata (Web-meeting)**</t>
  </si>
  <si>
    <t>Abruzzo</t>
  </si>
  <si>
    <t>Basilicata</t>
  </si>
  <si>
    <t>Calabria</t>
  </si>
  <si>
    <t>Campania***</t>
  </si>
  <si>
    <t>Emilia Romagna</t>
  </si>
  <si>
    <t>Friuli Venezia Giulia</t>
  </si>
  <si>
    <t>Lazio****</t>
  </si>
  <si>
    <t>Liguria</t>
  </si>
  <si>
    <t>Lombardia*****</t>
  </si>
  <si>
    <t xml:space="preserve">Marche 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</si>
  <si>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</si>
  <si>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</si>
  <si>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</si>
  <si>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</si>
  <si>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</si>
  <si>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</si>
  <si>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</si>
  <si>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</si>
  <si>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</si>
  <si>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</si>
  <si>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(**) Servizio attivo dal luglio 2020 in alcune sedi sperimentali (Sede di Rovigo e Filiale della DCM Napoli) con progressiva estensione su tutto il territorio nazionale (ad eccezione della regione Lazio).</t>
  </si>
  <si>
    <t xml:space="preserve">(***) I dati comprendono anche la Direzione di Coordinamento metropolitano di Napoli. </t>
  </si>
  <si>
    <t xml:space="preserve">(****) I dati comprendono anche la Direzione di Coordinamento metropolitano di Roma. </t>
  </si>
  <si>
    <t xml:space="preserve">(*****) I dati comprendono anche la Direzione di Coordinamento metropolitano di Milano. </t>
  </si>
  <si>
    <t>Numero e-mail ricevute**</t>
  </si>
  <si>
    <r>
      <t xml:space="preserve">(**) </t>
    </r>
    <r>
      <rPr>
        <i/>
        <sz val="8"/>
        <color theme="1"/>
        <rFont val="Titillium Web"/>
      </rPr>
      <t>Dal 2022 la piattaforma mail aziendale è transitata al cloud ed è attivo un nuovo sistema di tracciatura e monitoraggio delle comunicazioni.</t>
    </r>
  </si>
  <si>
    <t>Tabella 1.2 - Consistenza del personale INPS ripartito per aree. Anni 2022-2023</t>
  </si>
  <si>
    <t>Tabella 1.8 - Numero di accessi autenticati* al Portale INPS. Anno 2022**</t>
  </si>
  <si>
    <t>La popolazione interessata</t>
  </si>
  <si>
    <t>Utenti INPS su totale residenti**</t>
  </si>
  <si>
    <t>Utenti INPS su totale residenti in età da lavoro e anziani***</t>
  </si>
  <si>
    <t>Gli assicurati</t>
  </si>
  <si>
    <t>Assicurati INPS su forze lavoro****</t>
  </si>
  <si>
    <t xml:space="preserve">Le pensioni e i pensionati </t>
  </si>
  <si>
    <t>Pensioni INPS su totale pensioni</t>
  </si>
  <si>
    <t>Pensionati INPS su totale pensionati</t>
  </si>
  <si>
    <t xml:space="preserve">La sostenibilità del sistema pensionistico </t>
  </si>
  <si>
    <t>Spesa pensionistica INPS su PIL*****</t>
  </si>
  <si>
    <t>Spesa pensionistica INPS su spesa pubblica******</t>
  </si>
  <si>
    <t>Pensionati INPS ogni 1.000 assicurati INPS</t>
  </si>
  <si>
    <t>Spesa per prestazioni istituzionali in percentuale sul PIL nominale</t>
  </si>
  <si>
    <t>(*) Dati provvisori.</t>
  </si>
  <si>
    <t>(**) Tra gli utenti INPS sono compresi gli assicurati (lavoratori dipendenti, autonomi, iscritti alla Gestione separata, fondo clero, ex SPORTASS, assicurazioni facoltative) e i pensionati (comprese le gestioni dei dipendenti pubblici e dello spettacolo e sport). Il totale dei residenti comprende la popolazione residente in Italia al 1° gennaio 2022, secondo i dati ISTAT.</t>
  </si>
  <si>
    <t>(*****) Fonte dati: ISTAT.</t>
  </si>
  <si>
    <t>(******) Fonte dati: Ragioneria Generale dello Stato.</t>
  </si>
  <si>
    <t xml:space="preserve">Nota: I dati relativi alla spesa per prestazioni istituzionali:  per la famiglia e per il sostegno del reddito sono relativi al  Preventivo 2023 (Preventivo assestato 2022). </t>
  </si>
  <si>
    <t>(*) Il dato relativo ai Dirigenti è comprensivo del Dirigente di 1^ fascia con funzioni di Direttore Generale.</t>
  </si>
  <si>
    <t>(**) Il servizio  Stato domanda Carta REI" è stato disattivato il 27 ottobre 2022.</t>
  </si>
  <si>
    <t>(**) L'App per aziende/intermediari non risulta attiva nel 2021.</t>
  </si>
  <si>
    <t>Tabella 1.15 - Il Contact Center Multicanale in numeri*. Anni 2020-2022</t>
  </si>
  <si>
    <t>(*) Categoria di sportello presente nelle Agenzie Territoriali, che raggruppa in uno le categorie "Prestazioni Pensionistiche e Conto Individuale" "Indennità e Ammortizzatori Sociali".</t>
  </si>
  <si>
    <t>Tabella 1.20 – Impatto dell’INPS sul sistema socioeconomico nazionale 2022*</t>
  </si>
  <si>
    <t xml:space="preserve">(***) Il totale dei residenti in età da lavoro e anziani comprende la popolazione residente in Italia al 1° gennaio 2023, dai 15 anni in poi, secondo i dati ISTAT. </t>
  </si>
  <si>
    <t>(****)  Forze lavoro (persone occupate e in cerca di lavoro) secondo la rilevazione ISTAT.</t>
  </si>
  <si>
    <r>
      <t xml:space="preserve">Tabella 1.11 - Numero servizi </t>
    </r>
    <r>
      <rPr>
        <b/>
        <sz val="11"/>
        <color theme="0"/>
        <rFont val="Titillium Web"/>
      </rPr>
      <t xml:space="preserve">online*. </t>
    </r>
    <r>
      <rPr>
        <b/>
        <sz val="10"/>
        <color theme="0"/>
        <rFont val="Titillium Web"/>
      </rPr>
      <t>Gestione privata. Anni 2020-2022</t>
    </r>
  </si>
  <si>
    <t>Previsione di consistenza al 31/12/2023</t>
  </si>
  <si>
    <t>Professionisti**</t>
  </si>
  <si>
    <t>Insegnanti ***</t>
  </si>
  <si>
    <t>(*) Il dato relativo ai dirigenti è comprensivo del dirigente di 1^ fascia con funzioni di Direttore Generale e dei dirigenti a tempo determinato.</t>
  </si>
  <si>
    <t>(**) Nell’Area dei professionisti sono stati computati anche i medici, che al 31/12/2022 ammontavano a 538 unità. La previsione di consistenza dei medici al 31/12/2023 è di 711 (538+173) unità.</t>
  </si>
  <si>
    <t>(***) Il dato relativo agli insegnanti è comprensivo degli insegnanti a tempo determinato.</t>
  </si>
  <si>
    <r>
      <t>Tabella 1.10 - Numero servizi online erogati</t>
    </r>
    <r>
      <rPr>
        <b/>
        <sz val="11"/>
        <color theme="0"/>
        <rFont val="Garamond"/>
        <family val="1"/>
      </rPr>
      <t xml:space="preserve"> </t>
    </r>
    <r>
      <rPr>
        <b/>
        <sz val="10"/>
        <color theme="0"/>
        <rFont val="Titillium Web"/>
      </rPr>
      <t>per tipologia di utente*. Anni 2020-2022</t>
    </r>
  </si>
  <si>
    <t>Spesa per prestazioni a sostegno del reddito in rapporto al PIL*******</t>
  </si>
  <si>
    <r>
      <t>Spesa prestazioni a sostegno della</t>
    </r>
    <r>
      <rPr>
        <sz val="10"/>
        <rFont val="Titillium Web"/>
      </rPr>
      <t xml:space="preserve"> famiglia in</t>
    </r>
    <r>
      <rPr>
        <sz val="10"/>
        <color theme="1"/>
        <rFont val="Titillium Web"/>
      </rPr>
      <t xml:space="preserve"> rapporto al PIL*******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</si>
</sst>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0"/>
      <color theme="0"/>
      <name val="Titillium Web"/>
    </font>
    <font>
      <sz val="10"/>
      <color theme="1"/>
      <name val="Titillium Web"/>
    </font>
    <font>
      <i/>
      <sz val="8"/>
      <color theme="1"/>
      <name val="Titillium Web"/>
    </font>
    <font>
      <sz val="11"/>
      <color theme="1"/>
      <name val="Calibri"/>
      <family val="2"/>
      <scheme val="minor"/>
    </font>
    <font>
      <b/>
      <sz val="10"/>
      <color theme="1"/>
      <name val="Titillium Web"/>
    </font>
    <font>
      <i/>
      <sz val="11"/>
      <color theme="1"/>
      <name val="Titillium Web"/>
    </font>
    <font>
      <i/>
      <sz val="8"/>
      <name val="Titillium Web"/>
    </font>
    <font>
      <i/>
      <sz val="11"/>
      <name val="Titillium Web"/>
    </font>
    <font>
      <sz val="11"/>
      <color theme="1"/>
      <name val="Titillium Web"/>
    </font>
    <font>
      <b/>
      <sz val="10"/>
      <name val="Titillium Web"/>
    </font>
    <font>
      <b/>
      <sz val="11"/>
      <color theme="1"/>
      <name val="Calibri"/>
      <family val="2"/>
      <scheme val="minor"/>
    </font>
    <font>
      <sz val="10"/>
      <color rgb="FF000000"/>
      <name val="Titillium Web"/>
    </font>
    <font>
      <i/>
      <sz val="8"/>
      <color rgb="FF000000"/>
      <name val="Titillium Web"/>
    </font>
    <font>
      <sz val="11"/>
      <color theme="1"/>
      <name val="Arial Nova"/>
      <family val="2"/>
    </font>
    <font>
      <sz val="8"/>
      <name val="Titillium Web"/>
    </font>
    <font>
      <sz val="8"/>
      <color theme="1"/>
      <name val="Titillium Web"/>
    </font>
    <font>
      <b/>
      <sz val="11"/>
      <color theme="0"/>
      <name val="Garamond"/>
      <family val="1"/>
    </font>
    <font>
      <i/>
      <sz val="8"/>
      <color rgb="FFFF0000"/>
      <name val="Titillium Web"/>
    </font>
    <font>
      <i/>
      <sz val="10"/>
      <color theme="1"/>
      <name val="Titillium Web"/>
    </font>
    <font>
      <i/>
      <sz val="8"/>
      <color rgb="FF000000"/>
      <name val="Arial Nova"/>
      <family val="2"/>
    </font>
    <font>
      <b/>
      <sz val="11"/>
      <color theme="0"/>
      <name val="Titillium Web"/>
    </font>
    <font>
      <sz val="10"/>
      <name val="Titillium Web"/>
    </font>
    <font>
      <sz val="11"/>
      <name val="Titillium Web"/>
    </font>
  </fonts>
  <fills count="4">
    <fill>
      <patternFill patternType="none"/>
    </fill>
    <fill>
      <patternFill patternType="gray125"/>
    </fill>
    <fill>
      <patternFill patternType="solid">
        <fgColor rgb="FF84A9E6"/>
        <bgColor indexed="64"/>
      </patternFill>
    </fill>
    <fill>
      <patternFill patternType="solid">
        <fgColor rgb="FFF2F6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9" fillId="0" borderId="1" xfId="0" applyFont="1" applyBorder="1"/>
    <xf numFmtId="3" fontId="9" fillId="0" borderId="1" xfId="0" applyNumberFormat="1" applyFont="1" applyBorder="1"/>
    <xf numFmtId="0" fontId="7" fillId="0" borderId="0" xfId="0" applyFont="1" applyAlignment="1">
      <alignment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/>
    <xf numFmtId="0" fontId="14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right"/>
    </xf>
    <xf numFmtId="165" fontId="6" fillId="0" borderId="1" xfId="6" applyNumberFormat="1" applyFont="1" applyBorder="1"/>
    <xf numFmtId="9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165" fontId="6" fillId="0" borderId="1" xfId="6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3" fontId="6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49" fontId="19" fillId="0" borderId="0" xfId="0" applyNumberFormat="1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0" fillId="0" borderId="0" xfId="0" applyFont="1"/>
    <xf numFmtId="10" fontId="6" fillId="0" borderId="1" xfId="7" applyNumberFormat="1" applyFont="1" applyBorder="1"/>
    <xf numFmtId="0" fontId="9" fillId="0" borderId="1" xfId="0" applyFont="1" applyBorder="1" applyAlignment="1">
      <alignment vertical="center" wrapText="1"/>
    </xf>
    <xf numFmtId="165" fontId="9" fillId="0" borderId="1" xfId="6" applyNumberFormat="1" applyFont="1" applyBorder="1"/>
    <xf numFmtId="10" fontId="9" fillId="0" borderId="1" xfId="7" applyNumberFormat="1" applyFont="1" applyBorder="1"/>
    <xf numFmtId="0" fontId="6" fillId="0" borderId="0" xfId="0" applyFont="1"/>
    <xf numFmtId="0" fontId="15" fillId="0" borderId="0" xfId="0" applyFont="1"/>
    <xf numFmtId="9" fontId="6" fillId="0" borderId="1" xfId="0" applyNumberFormat="1" applyFont="1" applyBorder="1"/>
    <xf numFmtId="165" fontId="6" fillId="0" borderId="1" xfId="6" applyNumberFormat="1" applyFont="1" applyBorder="1" applyAlignment="1">
      <alignment vertical="center" wrapText="1"/>
    </xf>
    <xf numFmtId="9" fontId="6" fillId="0" borderId="1" xfId="6" applyNumberFormat="1" applyFont="1" applyBorder="1" applyAlignment="1">
      <alignment vertical="center"/>
    </xf>
    <xf numFmtId="165" fontId="9" fillId="0" borderId="1" xfId="6" applyNumberFormat="1" applyFont="1" applyBorder="1" applyAlignment="1">
      <alignment vertical="center" wrapText="1"/>
    </xf>
    <xf numFmtId="9" fontId="9" fillId="0" borderId="1" xfId="6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/>
    </xf>
    <xf numFmtId="165" fontId="6" fillId="0" borderId="1" xfId="6" applyNumberFormat="1" applyFont="1" applyBorder="1" applyAlignment="1">
      <alignment horizontal="center"/>
    </xf>
    <xf numFmtId="0" fontId="7" fillId="0" borderId="0" xfId="0" applyFont="1"/>
    <xf numFmtId="3" fontId="6" fillId="0" borderId="1" xfId="0" applyNumberFormat="1" applyFont="1" applyBorder="1" applyAlignment="1">
      <alignment horizontal="right"/>
    </xf>
    <xf numFmtId="165" fontId="6" fillId="0" borderId="1" xfId="6" applyNumberFormat="1" applyFont="1" applyBorder="1" applyAlignment="1">
      <alignment horizontal="right"/>
    </xf>
    <xf numFmtId="9" fontId="6" fillId="0" borderId="1" xfId="7" applyFont="1" applyBorder="1"/>
    <xf numFmtId="0" fontId="23" fillId="0" borderId="1" xfId="0" applyFont="1" applyBorder="1"/>
    <xf numFmtId="165" fontId="6" fillId="0" borderId="0" xfId="0" applyNumberFormat="1" applyFont="1"/>
    <xf numFmtId="165" fontId="6" fillId="0" borderId="1" xfId="6" applyNumberFormat="1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3" fontId="6" fillId="0" borderId="0" xfId="0" applyNumberFormat="1" applyFont="1"/>
    <xf numFmtId="165" fontId="6" fillId="0" borderId="0" xfId="6" applyNumberFormat="1" applyFont="1" applyBorder="1"/>
    <xf numFmtId="10" fontId="6" fillId="0" borderId="0" xfId="0" applyNumberFormat="1" applyFont="1"/>
    <xf numFmtId="0" fontId="11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165" fontId="6" fillId="0" borderId="1" xfId="6" applyNumberFormat="1" applyFont="1" applyBorder="1" applyAlignment="1"/>
    <xf numFmtId="165" fontId="6" fillId="0" borderId="0" xfId="6" applyNumberFormat="1" applyFont="1" applyAlignment="1"/>
    <xf numFmtId="0" fontId="1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1" xfId="6" applyNumberFormat="1" applyFont="1" applyBorder="1" applyAlignment="1">
      <alignment vertical="center"/>
    </xf>
    <xf numFmtId="165" fontId="20" fillId="0" borderId="0" xfId="0" applyNumberFormat="1" applyFont="1"/>
    <xf numFmtId="9" fontId="16" fillId="0" borderId="1" xfId="0" applyNumberFormat="1" applyFont="1" applyBorder="1"/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0" fontId="9" fillId="0" borderId="1" xfId="7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6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9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justify" vertical="center"/>
    </xf>
    <xf numFmtId="49" fontId="13" fillId="0" borderId="0" xfId="0" applyNumberFormat="1" applyFont="1"/>
    <xf numFmtId="0" fontId="11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right"/>
    </xf>
    <xf numFmtId="0" fontId="17" fillId="0" borderId="0" xfId="0" applyFo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3" fontId="6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1" fillId="0" borderId="0" xfId="0" applyFont="1" applyAlignment="1">
      <alignment horizontal="justify" vertical="center" wrapText="1"/>
    </xf>
    <xf numFmtId="0" fontId="19" fillId="0" borderId="0" xfId="0" applyFont="1" applyAlignment="1">
      <alignment wrapText="1"/>
    </xf>
    <xf numFmtId="0" fontId="7" fillId="0" borderId="0" xfId="0" applyFont="1" applyAlignment="1">
      <alignment vertical="justify" wrapText="1"/>
    </xf>
    <xf numFmtId="9" fontId="6" fillId="0" borderId="1" xfId="7" applyFont="1" applyFill="1" applyBorder="1" applyAlignment="1">
      <alignment horizontal="right" vertical="center" wrapText="1"/>
    </xf>
    <xf numFmtId="9" fontId="6" fillId="0" borderId="1" xfId="7" applyFont="1" applyBorder="1" applyAlignment="1">
      <alignment horizontal="right" vertical="center" wrapText="1"/>
    </xf>
    <xf numFmtId="9" fontId="9" fillId="0" borderId="1" xfId="7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49" fontId="7" fillId="0" borderId="0" xfId="6" applyNumberFormat="1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27" fillId="0" borderId="0" xfId="0" applyFont="1"/>
    <xf numFmtId="0" fontId="17" fillId="0" borderId="0" xfId="0" applyFont="1" applyAlignment="1">
      <alignment horizontal="justify" vertical="center"/>
    </xf>
    <xf numFmtId="0" fontId="13" fillId="0" borderId="0" xfId="0" applyFont="1"/>
    <xf numFmtId="0" fontId="6" fillId="0" borderId="1" xfId="0" applyFont="1" applyBorder="1" applyAlignment="1">
      <alignment horizontal="left" vertical="center"/>
    </xf>
  </cellXfs>
  <cellStyles count="8">
    <cellStyle name="Migliaia" xfId="6" builtinId="3"/>
    <cellStyle name="Migliaia 2" xfId="3" xr:uid="{E085FB13-3636-4B67-841F-5451776DB65E}"/>
    <cellStyle name="Migliaia 2 2" xfId="4" xr:uid="{6E5D830A-1C0F-42E2-BC10-FC70AF7CD3E5}"/>
    <cellStyle name="Migliaia 3 2 2 2" xfId="5" xr:uid="{65CEE085-BE87-4976-8015-816B1AD75F0E}"/>
    <cellStyle name="Normale" xfId="0" builtinId="0"/>
    <cellStyle name="Normale 2" xfId="1" xr:uid="{52B5B84B-88F3-4B73-9074-B51482AAB612}"/>
    <cellStyle name="Percentuale" xfId="7" builtinId="5"/>
    <cellStyle name="Percentuale 2" xfId="2" xr:uid="{67EFFA1D-6B00-4591-BECF-002023ADE343}"/>
  </cellStyles>
  <dxfs count="0"/>
  <tableStyles count="0" defaultTableStyle="TableStyleMedium2" defaultPivotStyle="PivotStyleLight16"/>
  <colors>
    <mruColors>
      <color rgb="FF84A9E6"/>
      <color rgb="FF2F6DD5"/>
      <color rgb="FF18CEE7"/>
      <color rgb="FF002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2250-3A73-4817-9FA6-C876662AC9B8}">
  <sheetPr>
    <pageSetUpPr fitToPage="1"/>
  </sheetPr>
  <dimension ref="B2:C10"/>
  <sheetViews>
    <sheetView workbookViewId="0">
      <selection activeCell="B13" sqref="B13"/>
    </sheetView>
  </sheetViews>
  <sheetFormatPr defaultRowHeight="15" x14ac:dyDescent="0.25"/>
  <cols>
    <col min="2" max="2" width="72.85546875" customWidth="1"/>
    <col min="3" max="3" width="13.28515625" customWidth="1"/>
  </cols>
  <sheetData>
    <row r="2" spans="2:3" ht="45.75" customHeight="1" x14ac:dyDescent="0.25">
      <c r="B2" s="85" t="s">
        <v>5</v>
      </c>
      <c r="C2" s="85"/>
    </row>
    <row r="3" spans="2:3" ht="39.75" customHeight="1" x14ac:dyDescent="0.25">
      <c r="B3" s="2" t="s">
        <v>6</v>
      </c>
      <c r="C3" s="3">
        <v>138</v>
      </c>
    </row>
    <row r="4" spans="2:3" ht="17.25" x14ac:dyDescent="0.4">
      <c r="B4" s="4" t="s">
        <v>0</v>
      </c>
      <c r="C4" s="4">
        <v>311</v>
      </c>
    </row>
    <row r="5" spans="2:3" ht="17.25" x14ac:dyDescent="0.4">
      <c r="B5" s="4" t="s">
        <v>1</v>
      </c>
      <c r="C5" s="4">
        <v>88</v>
      </c>
    </row>
    <row r="6" spans="2:3" ht="17.25" x14ac:dyDescent="0.4">
      <c r="B6" s="4" t="s">
        <v>2</v>
      </c>
      <c r="C6" s="5">
        <v>168</v>
      </c>
    </row>
    <row r="7" spans="2:3" ht="17.25" x14ac:dyDescent="0.4">
      <c r="B7" s="4" t="s">
        <v>3</v>
      </c>
      <c r="C7" s="5">
        <v>9</v>
      </c>
    </row>
    <row r="8" spans="2:3" ht="16.5" customHeight="1" x14ac:dyDescent="0.25">
      <c r="B8" s="86" t="s">
        <v>7</v>
      </c>
      <c r="C8" s="86"/>
    </row>
    <row r="9" spans="2:3" ht="16.5" customHeight="1" x14ac:dyDescent="0.25">
      <c r="B9" s="86" t="s">
        <v>4</v>
      </c>
      <c r="C9" s="86"/>
    </row>
    <row r="10" spans="2:3" x14ac:dyDescent="0.25">
      <c r="B10" s="1"/>
    </row>
  </sheetData>
  <mergeCells count="3">
    <mergeCell ref="B2:C2"/>
    <mergeCell ref="B9:C9"/>
    <mergeCell ref="B8:C8"/>
  </mergeCells>
  <phoneticPr fontId="4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AEDE-8C3F-42A0-9238-C9EBAC7CA46E}">
  <sheetPr>
    <pageSetUpPr fitToPage="1"/>
  </sheetPr>
  <dimension ref="B3:F18"/>
  <sheetViews>
    <sheetView topLeftCell="A4" workbookViewId="0">
      <selection activeCell="I3" sqref="I3"/>
    </sheetView>
  </sheetViews>
  <sheetFormatPr defaultRowHeight="15" x14ac:dyDescent="0.25"/>
  <cols>
    <col min="2" max="2" width="32.42578125" customWidth="1"/>
    <col min="3" max="3" width="25.28515625" customWidth="1"/>
    <col min="4" max="4" width="18" customWidth="1"/>
    <col min="5" max="5" width="18.85546875" customWidth="1"/>
    <col min="6" max="6" width="17.140625" customWidth="1"/>
  </cols>
  <sheetData>
    <row r="3" spans="2:6" ht="35.25" customHeight="1" x14ac:dyDescent="0.25">
      <c r="B3" s="87" t="s">
        <v>275</v>
      </c>
      <c r="C3" s="87"/>
      <c r="D3" s="87"/>
      <c r="E3" s="87"/>
      <c r="F3" s="87"/>
    </row>
    <row r="4" spans="2:6" ht="27" customHeight="1" x14ac:dyDescent="0.25">
      <c r="B4" s="43" t="s">
        <v>60</v>
      </c>
      <c r="C4" s="43">
        <v>2020</v>
      </c>
      <c r="D4" s="43">
        <v>2021</v>
      </c>
      <c r="E4" s="43">
        <v>2022</v>
      </c>
      <c r="F4" s="43" t="s">
        <v>56</v>
      </c>
    </row>
    <row r="5" spans="2:6" ht="17.25" x14ac:dyDescent="0.4">
      <c r="B5" s="100" t="s">
        <v>153</v>
      </c>
      <c r="C5" s="100"/>
      <c r="D5" s="100"/>
      <c r="E5" s="100"/>
      <c r="F5" s="100"/>
    </row>
    <row r="6" spans="2:6" ht="17.25" x14ac:dyDescent="0.4">
      <c r="B6" s="4" t="s">
        <v>154</v>
      </c>
      <c r="C6" s="47">
        <v>548811219</v>
      </c>
      <c r="D6" s="48">
        <v>533490458</v>
      </c>
      <c r="E6" s="48">
        <v>549980743.99622977</v>
      </c>
      <c r="F6" s="49">
        <f>+(E6-D6)/D6</f>
        <v>3.0910179833487796E-2</v>
      </c>
    </row>
    <row r="7" spans="2:6" ht="17.25" x14ac:dyDescent="0.4">
      <c r="B7" s="4" t="s">
        <v>155</v>
      </c>
      <c r="C7" s="7">
        <v>39976646</v>
      </c>
      <c r="D7" s="17">
        <v>41774733</v>
      </c>
      <c r="E7" s="17">
        <v>26819453.078116365</v>
      </c>
      <c r="F7" s="49">
        <f t="shared" ref="F7:F13" si="0">+(E7-D7)/D7</f>
        <v>-0.35799821681406402</v>
      </c>
    </row>
    <row r="8" spans="2:6" ht="17.25" x14ac:dyDescent="0.4">
      <c r="B8" s="4" t="s">
        <v>156</v>
      </c>
      <c r="C8" s="7">
        <v>45481475</v>
      </c>
      <c r="D8" s="17">
        <v>45000523</v>
      </c>
      <c r="E8" s="17">
        <v>40031713.723936662</v>
      </c>
      <c r="F8" s="49">
        <f t="shared" si="0"/>
        <v>-0.11041670062508691</v>
      </c>
    </row>
    <row r="9" spans="2:6" ht="17.25" x14ac:dyDescent="0.4">
      <c r="B9" s="4" t="s">
        <v>157</v>
      </c>
      <c r="C9" s="7">
        <v>12281469</v>
      </c>
      <c r="D9" s="17">
        <v>14708165</v>
      </c>
      <c r="E9" s="17">
        <v>16671007.427389186</v>
      </c>
      <c r="F9" s="49">
        <f t="shared" si="0"/>
        <v>0.13345257055446316</v>
      </c>
    </row>
    <row r="10" spans="2:6" ht="17.25" x14ac:dyDescent="0.4">
      <c r="B10" s="4" t="s">
        <v>158</v>
      </c>
      <c r="C10" s="7">
        <v>2963534</v>
      </c>
      <c r="D10" s="17">
        <v>2851164</v>
      </c>
      <c r="E10" s="17">
        <v>2551297.005764849</v>
      </c>
      <c r="F10" s="49">
        <f t="shared" si="0"/>
        <v>-0.10517353411980195</v>
      </c>
    </row>
    <row r="11" spans="2:6" ht="17.25" x14ac:dyDescent="0.4">
      <c r="B11" s="4" t="s">
        <v>159</v>
      </c>
      <c r="C11" s="7">
        <v>11121595</v>
      </c>
      <c r="D11" s="17">
        <v>9446900</v>
      </c>
      <c r="E11" s="17">
        <v>7350713.6661599092</v>
      </c>
      <c r="F11" s="49">
        <f t="shared" si="0"/>
        <v>-0.22189144945326941</v>
      </c>
    </row>
    <row r="12" spans="2:6" ht="17.25" x14ac:dyDescent="0.4">
      <c r="B12" s="4" t="s">
        <v>160</v>
      </c>
      <c r="C12" s="7">
        <v>1200801</v>
      </c>
      <c r="D12" s="17">
        <v>1527652</v>
      </c>
      <c r="E12" s="17">
        <v>1539754.0285284107</v>
      </c>
      <c r="F12" s="49">
        <f t="shared" si="0"/>
        <v>7.9219799590552753E-3</v>
      </c>
    </row>
    <row r="13" spans="2:6" ht="17.25" x14ac:dyDescent="0.4">
      <c r="B13" s="4" t="s">
        <v>161</v>
      </c>
      <c r="C13" s="7">
        <v>2620413</v>
      </c>
      <c r="D13" s="17">
        <v>2733713</v>
      </c>
      <c r="E13" s="17">
        <v>1836237.5526062483</v>
      </c>
      <c r="F13" s="49">
        <f t="shared" si="0"/>
        <v>-0.32829907433360844</v>
      </c>
    </row>
    <row r="14" spans="2:6" ht="17.25" x14ac:dyDescent="0.4">
      <c r="B14" s="100" t="s">
        <v>162</v>
      </c>
      <c r="C14" s="100"/>
      <c r="D14" s="100"/>
      <c r="E14" s="100"/>
      <c r="F14" s="100"/>
    </row>
    <row r="15" spans="2:6" ht="17.25" x14ac:dyDescent="0.4">
      <c r="B15" s="4" t="s">
        <v>163</v>
      </c>
      <c r="C15" s="7">
        <v>390063</v>
      </c>
      <c r="D15" s="17">
        <v>498267</v>
      </c>
      <c r="E15" s="17">
        <v>481334.11993275024</v>
      </c>
      <c r="F15" s="49">
        <f t="shared" ref="F15:F16" si="1">+(E15-D15)/D15</f>
        <v>-3.3983547108778545E-2</v>
      </c>
    </row>
    <row r="16" spans="2:6" ht="17.25" x14ac:dyDescent="0.4">
      <c r="B16" s="4" t="s">
        <v>164</v>
      </c>
      <c r="C16" s="7">
        <v>172785</v>
      </c>
      <c r="D16" s="17">
        <v>256521</v>
      </c>
      <c r="E16" s="17">
        <v>359838.41412713815</v>
      </c>
      <c r="F16" s="49">
        <f t="shared" si="1"/>
        <v>0.40276396134093562</v>
      </c>
    </row>
    <row r="17" spans="2:6" ht="15.75" x14ac:dyDescent="0.3">
      <c r="B17" s="24" t="s">
        <v>59</v>
      </c>
      <c r="C17" s="31"/>
      <c r="D17" s="31"/>
      <c r="E17" s="31"/>
      <c r="F17" s="31"/>
    </row>
    <row r="18" spans="2:6" ht="31.5" customHeight="1" x14ac:dyDescent="0.25">
      <c r="B18" s="90" t="s">
        <v>165</v>
      </c>
      <c r="C18" s="101"/>
      <c r="D18" s="101"/>
      <c r="E18" s="101"/>
      <c r="F18" s="101"/>
    </row>
  </sheetData>
  <mergeCells count="4">
    <mergeCell ref="B3:F3"/>
    <mergeCell ref="B5:F5"/>
    <mergeCell ref="B14:F14"/>
    <mergeCell ref="B18:F1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BC09-29F8-4AF6-8DC3-F7E31A027BDA}">
  <sheetPr>
    <pageSetUpPr fitToPage="1"/>
  </sheetPr>
  <dimension ref="B3:F12"/>
  <sheetViews>
    <sheetView workbookViewId="0">
      <selection activeCell="E1" sqref="E1"/>
    </sheetView>
  </sheetViews>
  <sheetFormatPr defaultRowHeight="15" x14ac:dyDescent="0.25"/>
  <cols>
    <col min="2" max="2" width="43.5703125" customWidth="1"/>
    <col min="3" max="4" width="18.42578125" customWidth="1"/>
    <col min="5" max="5" width="16.7109375" customWidth="1"/>
    <col min="6" max="6" width="15.5703125" customWidth="1"/>
  </cols>
  <sheetData>
    <row r="3" spans="2:6" ht="33" customHeight="1" x14ac:dyDescent="0.25">
      <c r="B3" s="87" t="s">
        <v>268</v>
      </c>
      <c r="C3" s="87"/>
      <c r="D3" s="87"/>
      <c r="E3" s="87"/>
      <c r="F3" s="87"/>
    </row>
    <row r="4" spans="2:6" ht="30" customHeight="1" x14ac:dyDescent="0.25">
      <c r="B4" s="43" t="s">
        <v>60</v>
      </c>
      <c r="C4" s="43">
        <v>2020</v>
      </c>
      <c r="D4" s="43">
        <v>2021</v>
      </c>
      <c r="E4" s="43">
        <v>2022</v>
      </c>
      <c r="F4" s="43" t="s">
        <v>56</v>
      </c>
    </row>
    <row r="5" spans="2:6" ht="17.25" x14ac:dyDescent="0.4">
      <c r="B5" s="4" t="s">
        <v>166</v>
      </c>
      <c r="C5" s="7">
        <v>9501967</v>
      </c>
      <c r="D5" s="17">
        <v>9873856</v>
      </c>
      <c r="E5" s="17">
        <v>10824477</v>
      </c>
      <c r="F5" s="49">
        <f t="shared" ref="F5:F11" si="0">+(E5-D5)/D5</f>
        <v>9.6276571179486514E-2</v>
      </c>
    </row>
    <row r="6" spans="2:6" ht="17.25" x14ac:dyDescent="0.4">
      <c r="B6" s="4" t="s">
        <v>167</v>
      </c>
      <c r="C6" s="7">
        <v>169512936</v>
      </c>
      <c r="D6" s="17">
        <v>174433615</v>
      </c>
      <c r="E6" s="17">
        <v>187467304</v>
      </c>
      <c r="F6" s="49">
        <f t="shared" si="0"/>
        <v>7.4720053242031362E-2</v>
      </c>
    </row>
    <row r="7" spans="2:6" ht="17.25" x14ac:dyDescent="0.4">
      <c r="B7" s="4" t="s">
        <v>168</v>
      </c>
      <c r="C7" s="7">
        <v>24406419</v>
      </c>
      <c r="D7" s="17">
        <v>26821206</v>
      </c>
      <c r="E7" s="17">
        <v>39043760</v>
      </c>
      <c r="F7" s="49">
        <f t="shared" si="0"/>
        <v>0.45570486278655775</v>
      </c>
    </row>
    <row r="8" spans="2:6" ht="17.25" x14ac:dyDescent="0.4">
      <c r="B8" s="4" t="s">
        <v>169</v>
      </c>
      <c r="C8" s="7">
        <v>17824189</v>
      </c>
      <c r="D8" s="17">
        <v>18116020</v>
      </c>
      <c r="E8" s="17">
        <v>18502277</v>
      </c>
      <c r="F8" s="49">
        <f t="shared" si="0"/>
        <v>2.13212946331479E-2</v>
      </c>
    </row>
    <row r="9" spans="2:6" ht="17.25" x14ac:dyDescent="0.4">
      <c r="B9" s="4" t="s">
        <v>170</v>
      </c>
      <c r="C9" s="7">
        <v>3985226</v>
      </c>
      <c r="D9" s="17">
        <v>4638457</v>
      </c>
      <c r="E9" s="17">
        <v>4559091</v>
      </c>
      <c r="F9" s="49">
        <f t="shared" si="0"/>
        <v>-1.7110431335247908E-2</v>
      </c>
    </row>
    <row r="10" spans="2:6" ht="17.25" x14ac:dyDescent="0.4">
      <c r="B10" s="50" t="s">
        <v>171</v>
      </c>
      <c r="C10" s="7">
        <v>1744684</v>
      </c>
      <c r="D10" s="17">
        <v>1859792</v>
      </c>
      <c r="E10" s="17">
        <v>1838491</v>
      </c>
      <c r="F10" s="49">
        <f t="shared" si="0"/>
        <v>-1.1453431351462959E-2</v>
      </c>
    </row>
    <row r="11" spans="2:6" ht="17.25" x14ac:dyDescent="0.4">
      <c r="B11" s="50" t="s">
        <v>172</v>
      </c>
      <c r="C11" s="7">
        <v>2240542</v>
      </c>
      <c r="D11" s="17">
        <v>2778665</v>
      </c>
      <c r="E11" s="17">
        <v>2720600</v>
      </c>
      <c r="F11" s="49">
        <f t="shared" si="0"/>
        <v>-2.0896725585847879E-2</v>
      </c>
    </row>
    <row r="12" spans="2:6" ht="17.25" x14ac:dyDescent="0.4">
      <c r="B12" s="24" t="s">
        <v>59</v>
      </c>
      <c r="C12" s="36"/>
      <c r="D12" s="36"/>
      <c r="E12" s="51"/>
      <c r="F12" s="36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3482-3E6B-4366-8D29-82F49A980C04}">
  <sheetPr>
    <pageSetUpPr fitToPage="1"/>
  </sheetPr>
  <dimension ref="B3:D19"/>
  <sheetViews>
    <sheetView topLeftCell="A4" workbookViewId="0">
      <selection activeCell="B17" sqref="B17"/>
    </sheetView>
  </sheetViews>
  <sheetFormatPr defaultRowHeight="15" x14ac:dyDescent="0.25"/>
  <cols>
    <col min="2" max="2" width="43.5703125" customWidth="1"/>
    <col min="3" max="3" width="21.28515625" customWidth="1"/>
    <col min="4" max="4" width="23.42578125" customWidth="1"/>
  </cols>
  <sheetData>
    <row r="3" spans="2:4" ht="40.5" customHeight="1" x14ac:dyDescent="0.25">
      <c r="B3" s="87" t="s">
        <v>75</v>
      </c>
      <c r="C3" s="87"/>
      <c r="D3" s="87"/>
    </row>
    <row r="4" spans="2:4" ht="30" customHeight="1" x14ac:dyDescent="0.25">
      <c r="B4" s="43" t="s">
        <v>76</v>
      </c>
      <c r="C4" s="43" t="s">
        <v>77</v>
      </c>
      <c r="D4" s="43" t="s">
        <v>78</v>
      </c>
    </row>
    <row r="5" spans="2:4" ht="17.25" x14ac:dyDescent="0.4">
      <c r="B5" s="4" t="s">
        <v>79</v>
      </c>
      <c r="C5" s="58">
        <v>1100623</v>
      </c>
      <c r="D5" s="76">
        <v>0.60053122386098701</v>
      </c>
    </row>
    <row r="6" spans="2:4" ht="17.25" x14ac:dyDescent="0.4">
      <c r="B6" s="4" t="s">
        <v>80</v>
      </c>
      <c r="C6" s="58">
        <v>299942</v>
      </c>
      <c r="D6" s="76">
        <v>0.16365688918668078</v>
      </c>
    </row>
    <row r="7" spans="2:4" ht="17.25" x14ac:dyDescent="0.4">
      <c r="B7" s="4" t="s">
        <v>81</v>
      </c>
      <c r="C7" s="58">
        <v>286660</v>
      </c>
      <c r="D7" s="76">
        <v>0.15640985208558292</v>
      </c>
    </row>
    <row r="8" spans="2:4" ht="17.25" x14ac:dyDescent="0.4">
      <c r="B8" s="4" t="s">
        <v>82</v>
      </c>
      <c r="C8" s="58">
        <v>98388</v>
      </c>
      <c r="D8" s="76">
        <v>5.3683292147479009E-2</v>
      </c>
    </row>
    <row r="9" spans="2:4" ht="17.25" x14ac:dyDescent="0.4">
      <c r="B9" s="4" t="s">
        <v>83</v>
      </c>
      <c r="C9" s="58">
        <v>13931</v>
      </c>
      <c r="D9" s="76">
        <v>7.6011499665256943E-3</v>
      </c>
    </row>
    <row r="10" spans="2:4" ht="17.25" x14ac:dyDescent="0.4">
      <c r="B10" s="4" t="s">
        <v>84</v>
      </c>
      <c r="C10" s="58">
        <v>11988</v>
      </c>
      <c r="D10" s="76">
        <v>6.54099388405068E-3</v>
      </c>
    </row>
    <row r="11" spans="2:4" ht="17.25" x14ac:dyDescent="0.4">
      <c r="B11" s="4" t="s">
        <v>85</v>
      </c>
      <c r="C11" s="58">
        <v>7164</v>
      </c>
      <c r="D11" s="76">
        <v>3.9088822310092653E-3</v>
      </c>
    </row>
    <row r="12" spans="2:4" ht="17.25" x14ac:dyDescent="0.4">
      <c r="B12" s="4" t="s">
        <v>86</v>
      </c>
      <c r="C12" s="58">
        <v>4758</v>
      </c>
      <c r="D12" s="76">
        <v>2.5961001752012958E-3</v>
      </c>
    </row>
    <row r="13" spans="2:4" ht="17.25" x14ac:dyDescent="0.4">
      <c r="B13" s="4" t="s">
        <v>87</v>
      </c>
      <c r="C13" s="58">
        <v>4164</v>
      </c>
      <c r="D13" s="76">
        <v>2.2719968746402262E-3</v>
      </c>
    </row>
    <row r="14" spans="2:4" ht="17.25" x14ac:dyDescent="0.4">
      <c r="B14" s="4" t="s">
        <v>88</v>
      </c>
      <c r="C14" s="58">
        <v>3260</v>
      </c>
      <c r="D14" s="76">
        <v>1.7787487539210225E-3</v>
      </c>
    </row>
    <row r="15" spans="2:4" ht="17.25" x14ac:dyDescent="0.4">
      <c r="B15" s="4" t="s">
        <v>89</v>
      </c>
      <c r="C15" s="58">
        <v>1768</v>
      </c>
      <c r="D15" s="76">
        <v>9.6467110335348707E-4</v>
      </c>
    </row>
    <row r="16" spans="2:4" ht="17.25" x14ac:dyDescent="0.4">
      <c r="B16" s="4" t="s">
        <v>90</v>
      </c>
      <c r="C16" s="58">
        <v>103</v>
      </c>
      <c r="D16" s="76">
        <v>5.619973056867034E-5</v>
      </c>
    </row>
    <row r="17" spans="2:4" ht="17.25" x14ac:dyDescent="0.4">
      <c r="B17" s="8" t="s">
        <v>18</v>
      </c>
      <c r="C17" s="78">
        <v>1832749</v>
      </c>
      <c r="D17" s="77">
        <v>1</v>
      </c>
    </row>
    <row r="18" spans="2:4" ht="15.75" x14ac:dyDescent="0.3">
      <c r="B18" s="24" t="s">
        <v>91</v>
      </c>
      <c r="C18" s="31"/>
      <c r="D18" s="31"/>
    </row>
    <row r="19" spans="2:4" ht="15.75" x14ac:dyDescent="0.3">
      <c r="B19" s="24" t="s">
        <v>261</v>
      </c>
      <c r="C19" s="31"/>
      <c r="D19" s="31"/>
    </row>
  </sheetData>
  <mergeCells count="1">
    <mergeCell ref="B3:D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8E06-7FB1-46AD-A3A2-01D9CD4E275E}">
  <sheetPr>
    <pageSetUpPr fitToPage="1"/>
  </sheetPr>
  <dimension ref="B3:G13"/>
  <sheetViews>
    <sheetView workbookViewId="0">
      <selection activeCell="B15" sqref="B15"/>
    </sheetView>
  </sheetViews>
  <sheetFormatPr defaultRowHeight="15" x14ac:dyDescent="0.25"/>
  <cols>
    <col min="2" max="2" width="48.85546875" customWidth="1"/>
    <col min="3" max="3" width="20.28515625" customWidth="1"/>
    <col min="4" max="4" width="14.85546875" customWidth="1"/>
    <col min="5" max="5" width="15.85546875" customWidth="1"/>
    <col min="6" max="6" width="17.28515625" customWidth="1"/>
  </cols>
  <sheetData>
    <row r="3" spans="2:7" ht="35.25" customHeight="1" x14ac:dyDescent="0.25">
      <c r="B3" s="87" t="s">
        <v>173</v>
      </c>
      <c r="C3" s="87"/>
      <c r="D3" s="87"/>
      <c r="E3" s="87"/>
      <c r="F3" s="87"/>
    </row>
    <row r="4" spans="2:7" ht="27" customHeight="1" x14ac:dyDescent="0.25">
      <c r="B4" s="43" t="s">
        <v>60</v>
      </c>
      <c r="C4" s="43">
        <v>2020</v>
      </c>
      <c r="D4" s="43">
        <v>2021</v>
      </c>
      <c r="E4" s="43">
        <v>2022</v>
      </c>
      <c r="F4" s="43" t="s">
        <v>174</v>
      </c>
    </row>
    <row r="5" spans="2:7" ht="24.75" customHeight="1" x14ac:dyDescent="0.4">
      <c r="B5" s="2" t="s">
        <v>175</v>
      </c>
      <c r="C5" s="23">
        <v>139123498</v>
      </c>
      <c r="D5" s="52">
        <v>150787730</v>
      </c>
      <c r="E5" s="52">
        <v>281938348</v>
      </c>
      <c r="F5" s="53">
        <f>+(E5-D5)/D5</f>
        <v>0.86976982808879744</v>
      </c>
      <c r="G5" s="36"/>
    </row>
    <row r="6" spans="2:7" ht="24.75" customHeight="1" x14ac:dyDescent="0.4">
      <c r="B6" s="2" t="s">
        <v>176</v>
      </c>
      <c r="C6" s="23">
        <v>511354</v>
      </c>
      <c r="D6" s="52">
        <v>391880</v>
      </c>
      <c r="E6" s="52">
        <v>611259</v>
      </c>
      <c r="F6" s="53">
        <f t="shared" ref="F6:F9" si="0">+(E6-D6)/D6</f>
        <v>0.55981167704399304</v>
      </c>
      <c r="G6" s="36"/>
    </row>
    <row r="7" spans="2:7" ht="24.75" customHeight="1" x14ac:dyDescent="0.4">
      <c r="B7" s="2" t="s">
        <v>177</v>
      </c>
      <c r="C7" s="23">
        <v>4774</v>
      </c>
      <c r="D7" s="52">
        <v>9839</v>
      </c>
      <c r="E7" s="52">
        <v>15457</v>
      </c>
      <c r="F7" s="53">
        <f t="shared" si="0"/>
        <v>0.57099298709218416</v>
      </c>
      <c r="G7" s="36"/>
    </row>
    <row r="8" spans="2:7" ht="24.75" customHeight="1" x14ac:dyDescent="0.4">
      <c r="B8" s="2" t="s">
        <v>178</v>
      </c>
      <c r="C8" s="23">
        <v>3763162</v>
      </c>
      <c r="D8" s="52">
        <v>2964054</v>
      </c>
      <c r="E8" s="52">
        <v>2716586</v>
      </c>
      <c r="F8" s="53">
        <f t="shared" si="0"/>
        <v>-8.3489707002638955E-2</v>
      </c>
      <c r="G8" s="36"/>
    </row>
    <row r="9" spans="2:7" ht="24.75" customHeight="1" x14ac:dyDescent="0.4">
      <c r="B9" s="2" t="s">
        <v>179</v>
      </c>
      <c r="C9" s="23">
        <v>155201</v>
      </c>
      <c r="D9" s="52">
        <v>56453</v>
      </c>
      <c r="E9" s="52">
        <v>136242</v>
      </c>
      <c r="F9" s="53">
        <f t="shared" si="0"/>
        <v>1.4133704143269623</v>
      </c>
      <c r="G9" s="36"/>
    </row>
    <row r="10" spans="2:7" ht="15.75" customHeight="1" x14ac:dyDescent="0.3">
      <c r="B10" s="97" t="s">
        <v>180</v>
      </c>
      <c r="C10" s="102"/>
      <c r="D10" s="102"/>
      <c r="E10" s="102"/>
      <c r="F10" s="102"/>
      <c r="G10" s="102"/>
    </row>
    <row r="11" spans="2:7" ht="15.75" customHeight="1" x14ac:dyDescent="0.3">
      <c r="B11" s="103" t="s">
        <v>181</v>
      </c>
      <c r="C11" s="104"/>
      <c r="D11" s="104"/>
      <c r="E11" s="104"/>
      <c r="F11" s="104"/>
      <c r="G11" s="104"/>
    </row>
    <row r="12" spans="2:7" ht="15" customHeight="1" x14ac:dyDescent="0.25">
      <c r="B12" s="105" t="s">
        <v>182</v>
      </c>
      <c r="C12" s="105"/>
      <c r="D12" s="105"/>
      <c r="E12" s="105"/>
      <c r="F12" s="105"/>
      <c r="G12" s="105"/>
    </row>
    <row r="13" spans="2:7" ht="17.25" x14ac:dyDescent="0.4">
      <c r="B13" s="36"/>
      <c r="C13" s="36"/>
      <c r="D13" s="36"/>
      <c r="E13" s="36"/>
      <c r="F13" s="36"/>
      <c r="G13" s="36"/>
    </row>
  </sheetData>
  <mergeCells count="4">
    <mergeCell ref="B3:F3"/>
    <mergeCell ref="B10:G10"/>
    <mergeCell ref="B11:G11"/>
    <mergeCell ref="B12:G12"/>
  </mergeCells>
  <pageMargins left="0.7" right="0.7" top="0.75" bottom="0.75" header="0.3" footer="0.3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4ABC-5B8C-4774-B346-71F4FEBD8109}">
  <sheetPr>
    <pageSetUpPr fitToPage="1"/>
  </sheetPr>
  <dimension ref="B3:F9"/>
  <sheetViews>
    <sheetView workbookViewId="0">
      <selection activeCell="B14" sqref="B14"/>
    </sheetView>
  </sheetViews>
  <sheetFormatPr defaultRowHeight="15" x14ac:dyDescent="0.25"/>
  <cols>
    <col min="2" max="2" width="28.140625" customWidth="1"/>
    <col min="3" max="3" width="21.5703125" customWidth="1"/>
    <col min="4" max="4" width="20.28515625" customWidth="1"/>
    <col min="5" max="5" width="20.7109375" customWidth="1"/>
    <col min="6" max="6" width="17.140625" customWidth="1"/>
  </cols>
  <sheetData>
    <row r="3" spans="2:6" ht="33" customHeight="1" x14ac:dyDescent="0.25">
      <c r="B3" s="87" t="s">
        <v>183</v>
      </c>
      <c r="C3" s="87"/>
      <c r="D3" s="87"/>
      <c r="E3" s="87"/>
      <c r="F3" s="87"/>
    </row>
    <row r="4" spans="2:6" ht="30" customHeight="1" x14ac:dyDescent="0.25">
      <c r="B4" s="43" t="s">
        <v>60</v>
      </c>
      <c r="C4" s="43">
        <v>2020</v>
      </c>
      <c r="D4" s="43">
        <v>2021</v>
      </c>
      <c r="E4" s="43">
        <v>2022</v>
      </c>
      <c r="F4" s="43" t="s">
        <v>56</v>
      </c>
    </row>
    <row r="5" spans="2:6" ht="17.25" x14ac:dyDescent="0.4">
      <c r="B5" s="4" t="s">
        <v>184</v>
      </c>
      <c r="C5" s="7">
        <v>359923537</v>
      </c>
      <c r="D5" s="48">
        <v>464804509</v>
      </c>
      <c r="E5" s="48">
        <v>972676795</v>
      </c>
      <c r="F5" s="16">
        <f>+(E5-D5)/D5</f>
        <v>1.0926578296167089</v>
      </c>
    </row>
    <row r="6" spans="2:6" ht="17.25" x14ac:dyDescent="0.4">
      <c r="B6" s="4" t="s">
        <v>185</v>
      </c>
      <c r="C6" s="7">
        <v>1910805</v>
      </c>
      <c r="D6" s="75">
        <v>0</v>
      </c>
      <c r="E6" s="75">
        <v>0</v>
      </c>
      <c r="F6" s="75">
        <v>0</v>
      </c>
    </row>
    <row r="7" spans="2:6" ht="17.25" x14ac:dyDescent="0.4">
      <c r="B7" s="4" t="s">
        <v>186</v>
      </c>
      <c r="C7" s="7">
        <v>204858</v>
      </c>
      <c r="D7" s="48">
        <v>206120</v>
      </c>
      <c r="E7" s="48">
        <v>138294</v>
      </c>
      <c r="F7" s="16">
        <f>+(E7-D7)/D7</f>
        <v>-0.32906074131573843</v>
      </c>
    </row>
    <row r="8" spans="2:6" ht="17.25" x14ac:dyDescent="0.4">
      <c r="B8" s="46" t="s">
        <v>187</v>
      </c>
      <c r="C8" s="54"/>
      <c r="D8" s="55"/>
      <c r="E8" s="55"/>
      <c r="F8" s="56"/>
    </row>
    <row r="9" spans="2:6" ht="17.25" x14ac:dyDescent="0.4">
      <c r="B9" s="57" t="s">
        <v>262</v>
      </c>
      <c r="C9" s="54"/>
      <c r="D9" s="55"/>
      <c r="E9" s="55"/>
      <c r="F9" s="56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DCD6-4009-40E8-B61F-35AB2B4D7DEF}">
  <sheetPr>
    <pageSetUpPr fitToPage="1"/>
  </sheetPr>
  <dimension ref="B4:G14"/>
  <sheetViews>
    <sheetView topLeftCell="A3" workbookViewId="0">
      <selection activeCell="B19" sqref="B19"/>
    </sheetView>
  </sheetViews>
  <sheetFormatPr defaultRowHeight="15" x14ac:dyDescent="0.25"/>
  <cols>
    <col min="2" max="2" width="41.5703125" customWidth="1"/>
    <col min="3" max="3" width="20.140625" customWidth="1"/>
    <col min="4" max="4" width="18.5703125" customWidth="1"/>
    <col min="5" max="5" width="18.85546875" customWidth="1"/>
    <col min="7" max="7" width="7.28515625" customWidth="1"/>
  </cols>
  <sheetData>
    <row r="4" spans="2:7" ht="33.75" customHeight="1" x14ac:dyDescent="0.25">
      <c r="B4" s="87" t="s">
        <v>263</v>
      </c>
      <c r="C4" s="87"/>
      <c r="D4" s="87"/>
      <c r="E4" s="87"/>
      <c r="F4" s="87"/>
      <c r="G4" s="87"/>
    </row>
    <row r="5" spans="2:7" ht="23.25" customHeight="1" x14ac:dyDescent="0.25">
      <c r="B5" s="43" t="s">
        <v>60</v>
      </c>
      <c r="C5" s="43">
        <v>2020</v>
      </c>
      <c r="D5" s="43">
        <v>2021</v>
      </c>
      <c r="E5" s="43">
        <v>2022</v>
      </c>
      <c r="F5" s="95" t="s">
        <v>61</v>
      </c>
      <c r="G5" s="95"/>
    </row>
    <row r="6" spans="2:7" ht="38.25" customHeight="1" x14ac:dyDescent="0.25">
      <c r="B6" s="26" t="s">
        <v>62</v>
      </c>
      <c r="C6" s="71">
        <v>26049236</v>
      </c>
      <c r="D6" s="71">
        <v>24638642</v>
      </c>
      <c r="E6" s="71">
        <v>23184049</v>
      </c>
      <c r="F6" s="107">
        <v>-5.9037060565269792E-2</v>
      </c>
      <c r="G6" s="107"/>
    </row>
    <row r="7" spans="2:7" ht="26.25" customHeight="1" x14ac:dyDescent="0.25">
      <c r="B7" s="26" t="s">
        <v>63</v>
      </c>
      <c r="C7" s="71" t="s">
        <v>64</v>
      </c>
      <c r="D7" s="71">
        <v>3304160</v>
      </c>
      <c r="E7" s="71">
        <v>3442649</v>
      </c>
      <c r="F7" s="107">
        <v>4.191352718996659E-2</v>
      </c>
      <c r="G7" s="107"/>
    </row>
    <row r="8" spans="2:7" ht="26.25" customHeight="1" x14ac:dyDescent="0.25">
      <c r="B8" s="26" t="s">
        <v>65</v>
      </c>
      <c r="C8" s="72" t="s">
        <v>66</v>
      </c>
      <c r="D8" s="74" t="s">
        <v>67</v>
      </c>
      <c r="E8" s="71">
        <v>103400</v>
      </c>
      <c r="F8" s="107">
        <v>0.13426941641070644</v>
      </c>
      <c r="G8" s="107"/>
    </row>
    <row r="9" spans="2:7" ht="19.5" customHeight="1" x14ac:dyDescent="0.25">
      <c r="B9" s="27" t="s">
        <v>68</v>
      </c>
      <c r="C9" s="73">
        <f>C6+C7+C8</f>
        <v>31840717</v>
      </c>
      <c r="D9" s="73">
        <f>D6+D7+D8</f>
        <v>28033962</v>
      </c>
      <c r="E9" s="73">
        <v>26730098</v>
      </c>
      <c r="F9" s="108">
        <v>-4.6510157929157497E-2</v>
      </c>
      <c r="G9" s="108"/>
    </row>
    <row r="10" spans="2:7" ht="33.75" customHeight="1" x14ac:dyDescent="0.25">
      <c r="B10" s="26" t="s">
        <v>69</v>
      </c>
      <c r="C10" s="71">
        <v>28730264</v>
      </c>
      <c r="D10" s="71">
        <v>25115984</v>
      </c>
      <c r="E10" s="71">
        <v>22092752</v>
      </c>
      <c r="F10" s="106">
        <v>-0.12037083635664046</v>
      </c>
      <c r="G10" s="106"/>
    </row>
    <row r="11" spans="2:7" ht="19.5" customHeight="1" x14ac:dyDescent="0.25">
      <c r="B11" s="26" t="s">
        <v>70</v>
      </c>
      <c r="C11" s="72" t="s">
        <v>71</v>
      </c>
      <c r="D11" s="74" t="s">
        <v>72</v>
      </c>
      <c r="E11" s="71">
        <v>4637346</v>
      </c>
      <c r="F11" s="106">
        <v>0.5892326809866284</v>
      </c>
      <c r="G11" s="106"/>
    </row>
    <row r="12" spans="2:7" ht="22.5" customHeight="1" x14ac:dyDescent="0.25">
      <c r="B12" s="26" t="s">
        <v>73</v>
      </c>
      <c r="C12" s="71">
        <v>1180782</v>
      </c>
      <c r="D12" s="71">
        <v>1718215</v>
      </c>
      <c r="E12" s="71">
        <v>1832749</v>
      </c>
      <c r="F12" s="107">
        <v>6.665871267565468E-2</v>
      </c>
      <c r="G12" s="107"/>
    </row>
    <row r="13" spans="2:7" x14ac:dyDescent="0.25">
      <c r="B13" s="28" t="s">
        <v>59</v>
      </c>
      <c r="C13" s="29"/>
      <c r="D13" s="29"/>
      <c r="E13" s="29"/>
      <c r="F13" s="30"/>
      <c r="G13" s="30"/>
    </row>
    <row r="14" spans="2:7" x14ac:dyDescent="0.25">
      <c r="B14" s="28" t="s">
        <v>74</v>
      </c>
    </row>
  </sheetData>
  <mergeCells count="9">
    <mergeCell ref="F10:G10"/>
    <mergeCell ref="F11:G11"/>
    <mergeCell ref="F12:G12"/>
    <mergeCell ref="B4:G4"/>
    <mergeCell ref="F5:G5"/>
    <mergeCell ref="F6:G6"/>
    <mergeCell ref="F7:G7"/>
    <mergeCell ref="F8:G8"/>
    <mergeCell ref="F9:G9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5EA4-F0E6-43F7-BA75-BD756F83A862}">
  <sheetPr>
    <pageSetUpPr fitToPage="1"/>
  </sheetPr>
  <dimension ref="B3:F11"/>
  <sheetViews>
    <sheetView workbookViewId="0">
      <selection activeCell="B14" sqref="B14"/>
    </sheetView>
  </sheetViews>
  <sheetFormatPr defaultRowHeight="15" x14ac:dyDescent="0.25"/>
  <cols>
    <col min="2" max="2" width="39.85546875" customWidth="1"/>
    <col min="3" max="3" width="18.7109375" customWidth="1"/>
    <col min="4" max="4" width="17.42578125" customWidth="1"/>
    <col min="5" max="5" width="20.28515625" customWidth="1"/>
    <col min="6" max="6" width="16.85546875" customWidth="1"/>
  </cols>
  <sheetData>
    <row r="3" spans="2:6" ht="39.75" customHeight="1" x14ac:dyDescent="0.25">
      <c r="B3" s="87" t="s">
        <v>122</v>
      </c>
      <c r="C3" s="87"/>
      <c r="D3" s="87"/>
      <c r="E3" s="87"/>
      <c r="F3" s="87"/>
    </row>
    <row r="4" spans="2:6" ht="33.75" customHeight="1" x14ac:dyDescent="0.25">
      <c r="B4" s="43" t="s">
        <v>93</v>
      </c>
      <c r="C4" s="43">
        <v>2020</v>
      </c>
      <c r="D4" s="43">
        <v>2021</v>
      </c>
      <c r="E4" s="43">
        <v>2022</v>
      </c>
      <c r="F4" s="43" t="s">
        <v>61</v>
      </c>
    </row>
    <row r="5" spans="2:6" ht="17.25" x14ac:dyDescent="0.4">
      <c r="B5" s="4" t="s">
        <v>123</v>
      </c>
      <c r="C5" s="7">
        <v>395392</v>
      </c>
      <c r="D5" s="7">
        <v>391476</v>
      </c>
      <c r="E5" s="7">
        <v>446989</v>
      </c>
      <c r="F5" s="40">
        <f>(E5-D5)/D5</f>
        <v>0.14180435071370914</v>
      </c>
    </row>
    <row r="6" spans="2:6" ht="17.25" x14ac:dyDescent="0.4">
      <c r="B6" s="4" t="s">
        <v>124</v>
      </c>
      <c r="C6" s="7">
        <v>1752373</v>
      </c>
      <c r="D6" s="7">
        <v>2482503</v>
      </c>
      <c r="E6" s="7">
        <v>1915023</v>
      </c>
      <c r="F6" s="40">
        <f t="shared" ref="F6:F8" si="0">(E6-D6)/D6</f>
        <v>-0.22859186877115556</v>
      </c>
    </row>
    <row r="7" spans="2:6" ht="17.25" x14ac:dyDescent="0.4">
      <c r="B7" s="4" t="s">
        <v>125</v>
      </c>
      <c r="C7" s="7">
        <v>1572700</v>
      </c>
      <c r="D7" s="7">
        <v>2313980</v>
      </c>
      <c r="E7" s="7">
        <v>1257696</v>
      </c>
      <c r="F7" s="40">
        <f t="shared" si="0"/>
        <v>-0.4564793126993319</v>
      </c>
    </row>
    <row r="8" spans="2:6" ht="17.25" x14ac:dyDescent="0.4">
      <c r="B8" s="8" t="s">
        <v>18</v>
      </c>
      <c r="C8" s="9">
        <v>3720465</v>
      </c>
      <c r="D8" s="9">
        <v>5187959</v>
      </c>
      <c r="E8" s="9">
        <f>SUM(E5:E7)</f>
        <v>3619708</v>
      </c>
      <c r="F8" s="42">
        <f t="shared" si="0"/>
        <v>-0.3022866988732949</v>
      </c>
    </row>
    <row r="9" spans="2:6" ht="17.25" x14ac:dyDescent="0.4">
      <c r="B9" s="24" t="s">
        <v>59</v>
      </c>
      <c r="C9" s="36"/>
      <c r="D9" s="36"/>
      <c r="E9" s="36"/>
      <c r="F9" s="36"/>
    </row>
    <row r="10" spans="2:6" x14ac:dyDescent="0.25">
      <c r="B10" s="69"/>
      <c r="C10" s="25"/>
      <c r="D10" s="25"/>
      <c r="E10" s="25"/>
      <c r="F10" s="25"/>
    </row>
    <row r="11" spans="2:6" x14ac:dyDescent="0.25">
      <c r="B11" s="69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255B-C5AE-4920-AC8D-F86372A9ED08}">
  <sheetPr>
    <pageSetUpPr fitToPage="1"/>
  </sheetPr>
  <dimension ref="B3:F8"/>
  <sheetViews>
    <sheetView workbookViewId="0">
      <selection activeCell="B7" sqref="B7"/>
    </sheetView>
  </sheetViews>
  <sheetFormatPr defaultRowHeight="15" x14ac:dyDescent="0.25"/>
  <cols>
    <col min="2" max="2" width="39.140625" customWidth="1"/>
    <col min="3" max="3" width="25.28515625" customWidth="1"/>
    <col min="4" max="4" width="19.85546875" customWidth="1"/>
    <col min="5" max="5" width="18.7109375" customWidth="1"/>
    <col min="6" max="6" width="16.7109375" customWidth="1"/>
  </cols>
  <sheetData>
    <row r="3" spans="2:6" ht="34.5" customHeight="1" x14ac:dyDescent="0.25">
      <c r="B3" s="87" t="s">
        <v>119</v>
      </c>
      <c r="C3" s="87"/>
      <c r="D3" s="87"/>
      <c r="E3" s="87"/>
      <c r="F3" s="87"/>
    </row>
    <row r="4" spans="2:6" ht="25.5" customHeight="1" x14ac:dyDescent="0.25">
      <c r="B4" s="43" t="s">
        <v>93</v>
      </c>
      <c r="C4" s="43">
        <v>2020</v>
      </c>
      <c r="D4" s="43">
        <v>2021</v>
      </c>
      <c r="E4" s="43">
        <v>2022</v>
      </c>
      <c r="F4" s="43" t="s">
        <v>61</v>
      </c>
    </row>
    <row r="5" spans="2:6" ht="43.5" customHeight="1" x14ac:dyDescent="0.25">
      <c r="B5" s="2" t="s">
        <v>120</v>
      </c>
      <c r="C5" s="39">
        <v>25976</v>
      </c>
      <c r="D5" s="39">
        <v>32180</v>
      </c>
      <c r="E5" s="39">
        <v>31401</v>
      </c>
      <c r="F5" s="40">
        <f>(E5-D5)/D5</f>
        <v>-2.4207582349285269E-2</v>
      </c>
    </row>
    <row r="6" spans="2:6" ht="32.25" customHeight="1" x14ac:dyDescent="0.25">
      <c r="B6" s="2" t="s">
        <v>121</v>
      </c>
      <c r="C6" s="39">
        <v>1342</v>
      </c>
      <c r="D6" s="39">
        <v>2465</v>
      </c>
      <c r="E6" s="39">
        <v>2574</v>
      </c>
      <c r="F6" s="40">
        <f t="shared" ref="F6:F7" si="0">(E6-D6)/D6</f>
        <v>4.4219066937119675E-2</v>
      </c>
    </row>
    <row r="7" spans="2:6" ht="22.5" customHeight="1" x14ac:dyDescent="0.25">
      <c r="B7" s="33" t="s">
        <v>18</v>
      </c>
      <c r="C7" s="41">
        <f>SUM(C5:C6)</f>
        <v>27318</v>
      </c>
      <c r="D7" s="41">
        <f>SUM(D5:D6)</f>
        <v>34645</v>
      </c>
      <c r="E7" s="41">
        <f>SUM(E5:E6)</f>
        <v>33975</v>
      </c>
      <c r="F7" s="42">
        <f t="shared" si="0"/>
        <v>-1.933900995814692E-2</v>
      </c>
    </row>
    <row r="8" spans="2:6" ht="17.25" x14ac:dyDescent="0.4">
      <c r="B8" s="24" t="s">
        <v>59</v>
      </c>
      <c r="C8" s="36"/>
      <c r="D8" s="36"/>
      <c r="E8" s="36"/>
      <c r="F8" s="36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CD44-139C-4FB9-A254-09ECE64BEFCD}">
  <sheetPr>
    <pageSetUpPr fitToPage="1"/>
  </sheetPr>
  <dimension ref="B3:F9"/>
  <sheetViews>
    <sheetView workbookViewId="0">
      <selection activeCell="B8" sqref="B8"/>
    </sheetView>
  </sheetViews>
  <sheetFormatPr defaultRowHeight="15" x14ac:dyDescent="0.25"/>
  <cols>
    <col min="2" max="2" width="43" customWidth="1"/>
    <col min="3" max="3" width="19.7109375" customWidth="1"/>
    <col min="4" max="4" width="18.5703125" customWidth="1"/>
    <col min="5" max="5" width="16.7109375" customWidth="1"/>
    <col min="6" max="6" width="22.140625" customWidth="1"/>
  </cols>
  <sheetData>
    <row r="3" spans="2:6" ht="52.5" customHeight="1" x14ac:dyDescent="0.25">
      <c r="B3" s="87" t="s">
        <v>97</v>
      </c>
      <c r="C3" s="87"/>
      <c r="D3" s="87"/>
      <c r="E3" s="87"/>
      <c r="F3" s="87"/>
    </row>
    <row r="4" spans="2:6" ht="51.75" customHeight="1" x14ac:dyDescent="0.25">
      <c r="B4" s="43" t="s">
        <v>93</v>
      </c>
      <c r="C4" s="43">
        <v>2020</v>
      </c>
      <c r="D4" s="43">
        <v>2021</v>
      </c>
      <c r="E4" s="43">
        <v>2022</v>
      </c>
      <c r="F4" s="43" t="s">
        <v>61</v>
      </c>
    </row>
    <row r="5" spans="2:6" ht="26.25" customHeight="1" x14ac:dyDescent="0.4">
      <c r="B5" s="2" t="s">
        <v>98</v>
      </c>
      <c r="C5" s="17">
        <v>287127</v>
      </c>
      <c r="D5" s="17">
        <v>321808</v>
      </c>
      <c r="E5" s="17">
        <v>344932</v>
      </c>
      <c r="F5" s="32">
        <f>(E5-D5)/E5</f>
        <v>6.7039300499808663E-2</v>
      </c>
    </row>
    <row r="6" spans="2:6" ht="26.25" customHeight="1" x14ac:dyDescent="0.4">
      <c r="B6" s="2" t="s">
        <v>99</v>
      </c>
      <c r="C6" s="17">
        <v>298834</v>
      </c>
      <c r="D6" s="17">
        <v>414777</v>
      </c>
      <c r="E6" s="17">
        <v>504197</v>
      </c>
      <c r="F6" s="32">
        <f>(E6-D6)/E6</f>
        <v>0.17735131307802307</v>
      </c>
    </row>
    <row r="7" spans="2:6" ht="26.25" customHeight="1" x14ac:dyDescent="0.4">
      <c r="B7" s="2" t="s">
        <v>100</v>
      </c>
      <c r="C7" s="17">
        <v>61286</v>
      </c>
      <c r="D7" s="17">
        <v>79171</v>
      </c>
      <c r="E7" s="17">
        <v>94070</v>
      </c>
      <c r="F7" s="32">
        <f>(E7-D7)/E7</f>
        <v>0.15838205591580737</v>
      </c>
    </row>
    <row r="8" spans="2:6" s="37" customFormat="1" ht="26.25" customHeight="1" x14ac:dyDescent="0.4">
      <c r="B8" s="33" t="s">
        <v>18</v>
      </c>
      <c r="C8" s="34">
        <f>SUM(C5:C7)</f>
        <v>647247</v>
      </c>
      <c r="D8" s="34">
        <f>SUM(D5:D7)</f>
        <v>815756</v>
      </c>
      <c r="E8" s="34">
        <f>SUM(E5:E7)</f>
        <v>943199</v>
      </c>
      <c r="F8" s="35">
        <f>(E8-D8)/E8</f>
        <v>0.13511782773306588</v>
      </c>
    </row>
    <row r="9" spans="2:6" x14ac:dyDescent="0.25">
      <c r="B9" s="24" t="s">
        <v>59</v>
      </c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8E6E-61C8-454E-B83B-AEC8E3131FB9}">
  <sheetPr>
    <pageSetUpPr fitToPage="1"/>
  </sheetPr>
  <dimension ref="B3:F9"/>
  <sheetViews>
    <sheetView workbookViewId="0">
      <selection activeCell="B8" sqref="B8"/>
    </sheetView>
  </sheetViews>
  <sheetFormatPr defaultRowHeight="15" x14ac:dyDescent="0.25"/>
  <cols>
    <col min="2" max="2" width="42.42578125" customWidth="1"/>
    <col min="3" max="3" width="19.42578125" customWidth="1"/>
    <col min="4" max="4" width="15.42578125" customWidth="1"/>
    <col min="5" max="5" width="15.85546875" customWidth="1"/>
    <col min="6" max="6" width="18.42578125" customWidth="1"/>
  </cols>
  <sheetData>
    <row r="3" spans="2:6" ht="40.5" customHeight="1" x14ac:dyDescent="0.25">
      <c r="B3" s="87" t="s">
        <v>188</v>
      </c>
      <c r="C3" s="87"/>
      <c r="D3" s="87"/>
      <c r="E3" s="87"/>
      <c r="F3" s="87"/>
    </row>
    <row r="4" spans="2:6" ht="31.5" customHeight="1" x14ac:dyDescent="0.25">
      <c r="B4" s="43" t="s">
        <v>93</v>
      </c>
      <c r="C4" s="43">
        <v>2020</v>
      </c>
      <c r="D4" s="43">
        <v>2021</v>
      </c>
      <c r="E4" s="43">
        <v>2022</v>
      </c>
      <c r="F4" s="43" t="s">
        <v>61</v>
      </c>
    </row>
    <row r="5" spans="2:6" ht="17.25" x14ac:dyDescent="0.4">
      <c r="B5" s="23" t="s">
        <v>189</v>
      </c>
      <c r="C5" s="23">
        <v>79406</v>
      </c>
      <c r="D5" s="23">
        <v>86092</v>
      </c>
      <c r="E5" s="58">
        <v>271003</v>
      </c>
      <c r="F5" s="32">
        <f>(E5-D5)/E5</f>
        <v>0.6823208599166799</v>
      </c>
    </row>
    <row r="6" spans="2:6" ht="17.25" x14ac:dyDescent="0.4">
      <c r="B6" s="23" t="s">
        <v>190</v>
      </c>
      <c r="C6" s="23">
        <v>21746</v>
      </c>
      <c r="D6" s="23">
        <v>22206</v>
      </c>
      <c r="E6" s="58">
        <v>77246</v>
      </c>
      <c r="F6" s="32">
        <f>(E6-D6)/E6</f>
        <v>0.71252880408047015</v>
      </c>
    </row>
    <row r="7" spans="2:6" ht="17.25" x14ac:dyDescent="0.4">
      <c r="B7" s="23" t="s">
        <v>191</v>
      </c>
      <c r="C7" s="23">
        <v>281</v>
      </c>
      <c r="D7" s="23">
        <v>611</v>
      </c>
      <c r="E7" s="58">
        <v>1386</v>
      </c>
      <c r="F7" s="32">
        <f>(E7-D7)/E7</f>
        <v>0.5591630591630592</v>
      </c>
    </row>
    <row r="8" spans="2:6" ht="17.25" x14ac:dyDescent="0.4">
      <c r="B8" s="33" t="s">
        <v>18</v>
      </c>
      <c r="C8" s="59">
        <f>SUM(C5:C7)</f>
        <v>101433</v>
      </c>
      <c r="D8" s="59">
        <f>SUM(D5:D7)</f>
        <v>108909</v>
      </c>
      <c r="E8" s="59">
        <f>SUM(E5:E7)</f>
        <v>349635</v>
      </c>
      <c r="F8" s="35">
        <f>(E8-D8)/E8</f>
        <v>0.68850658543910082</v>
      </c>
    </row>
    <row r="9" spans="2:6" ht="17.25" x14ac:dyDescent="0.4">
      <c r="B9" s="24" t="s">
        <v>59</v>
      </c>
      <c r="C9" s="36"/>
      <c r="D9" s="36"/>
      <c r="E9" s="36"/>
      <c r="F9" s="36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8280-20FA-44FF-AA4B-170E42F357BF}">
  <sheetPr>
    <pageSetUpPr fitToPage="1"/>
  </sheetPr>
  <dimension ref="B2:D14"/>
  <sheetViews>
    <sheetView workbookViewId="0">
      <selection activeCell="B15" sqref="B15"/>
    </sheetView>
  </sheetViews>
  <sheetFormatPr defaultRowHeight="15" x14ac:dyDescent="0.25"/>
  <cols>
    <col min="2" max="2" width="30.5703125" customWidth="1"/>
    <col min="3" max="3" width="25" customWidth="1"/>
    <col min="4" max="4" width="33.42578125" customWidth="1"/>
  </cols>
  <sheetData>
    <row r="2" spans="2:4" ht="35.25" customHeight="1" x14ac:dyDescent="0.25">
      <c r="B2" s="87" t="s">
        <v>240</v>
      </c>
      <c r="C2" s="85"/>
      <c r="D2" s="85"/>
    </row>
    <row r="3" spans="2:4" ht="36" customHeight="1" x14ac:dyDescent="0.25">
      <c r="B3" s="43" t="s">
        <v>8</v>
      </c>
      <c r="C3" s="43" t="s">
        <v>9</v>
      </c>
      <c r="D3" s="43" t="s">
        <v>269</v>
      </c>
    </row>
    <row r="4" spans="2:4" ht="17.25" x14ac:dyDescent="0.4">
      <c r="B4" s="4" t="s">
        <v>34</v>
      </c>
      <c r="C4" s="4">
        <v>404</v>
      </c>
      <c r="D4" s="7">
        <v>390</v>
      </c>
    </row>
    <row r="5" spans="2:4" ht="17.25" x14ac:dyDescent="0.4">
      <c r="B5" s="4" t="s">
        <v>270</v>
      </c>
      <c r="C5" s="4">
        <v>917</v>
      </c>
      <c r="D5" s="7">
        <v>1071</v>
      </c>
    </row>
    <row r="6" spans="2:4" ht="17.25" x14ac:dyDescent="0.4">
      <c r="B6" s="4" t="s">
        <v>10</v>
      </c>
      <c r="C6" s="7">
        <v>18003</v>
      </c>
      <c r="D6" s="7">
        <v>21613</v>
      </c>
    </row>
    <row r="7" spans="2:4" ht="17.25" x14ac:dyDescent="0.4">
      <c r="B7" s="4" t="s">
        <v>11</v>
      </c>
      <c r="C7" s="7">
        <v>3258</v>
      </c>
      <c r="D7" s="7">
        <v>3091.4</v>
      </c>
    </row>
    <row r="8" spans="2:4" ht="17.25" x14ac:dyDescent="0.4">
      <c r="B8" s="4" t="s">
        <v>12</v>
      </c>
      <c r="C8" s="4">
        <v>684</v>
      </c>
      <c r="D8" s="7">
        <v>645</v>
      </c>
    </row>
    <row r="9" spans="2:4" ht="17.25" x14ac:dyDescent="0.4">
      <c r="B9" s="4" t="s">
        <v>271</v>
      </c>
      <c r="C9" s="4">
        <v>24</v>
      </c>
      <c r="D9" s="7">
        <v>26.5</v>
      </c>
    </row>
    <row r="10" spans="2:4" ht="17.25" x14ac:dyDescent="0.4">
      <c r="B10" s="8" t="s">
        <v>18</v>
      </c>
      <c r="C10" s="9">
        <f>SUM(C4:C9)</f>
        <v>23290</v>
      </c>
      <c r="D10" s="9">
        <f>SUM(D4:D9)</f>
        <v>26836.9</v>
      </c>
    </row>
    <row r="11" spans="2:4" ht="19.5" x14ac:dyDescent="0.45">
      <c r="B11" s="10" t="s">
        <v>13</v>
      </c>
      <c r="C11" s="11"/>
      <c r="D11" s="11"/>
    </row>
    <row r="12" spans="2:4" ht="19.5" x14ac:dyDescent="0.25">
      <c r="B12" s="90" t="s">
        <v>272</v>
      </c>
      <c r="C12" s="91"/>
      <c r="D12" s="91"/>
    </row>
    <row r="13" spans="2:4" ht="27.75" customHeight="1" x14ac:dyDescent="0.25">
      <c r="B13" s="88" t="s">
        <v>273</v>
      </c>
      <c r="C13" s="89"/>
      <c r="D13" s="89"/>
    </row>
    <row r="14" spans="2:4" ht="19.5" x14ac:dyDescent="0.25">
      <c r="B14" s="90" t="s">
        <v>274</v>
      </c>
      <c r="C14" s="91"/>
      <c r="D14" s="91"/>
    </row>
  </sheetData>
  <mergeCells count="4">
    <mergeCell ref="B2:D2"/>
    <mergeCell ref="B13:D13"/>
    <mergeCell ref="B12:D12"/>
    <mergeCell ref="B14:D1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3D35-1082-4A7B-9801-17D3310C7C29}">
  <sheetPr>
    <pageSetUpPr fitToPage="1"/>
  </sheetPr>
  <dimension ref="B3:F9"/>
  <sheetViews>
    <sheetView workbookViewId="0">
      <selection activeCell="B8" sqref="B8"/>
    </sheetView>
  </sheetViews>
  <sheetFormatPr defaultRowHeight="15" x14ac:dyDescent="0.25"/>
  <cols>
    <col min="2" max="2" width="37.28515625" customWidth="1"/>
    <col min="3" max="3" width="19" customWidth="1"/>
    <col min="4" max="4" width="19.140625" customWidth="1"/>
    <col min="5" max="5" width="18" customWidth="1"/>
    <col min="6" max="6" width="17.42578125" customWidth="1"/>
  </cols>
  <sheetData>
    <row r="3" spans="2:6" ht="31.5" customHeight="1" x14ac:dyDescent="0.25">
      <c r="B3" s="87" t="s">
        <v>92</v>
      </c>
      <c r="C3" s="87"/>
      <c r="D3" s="87"/>
      <c r="E3" s="87"/>
      <c r="F3" s="87"/>
    </row>
    <row r="4" spans="2:6" ht="36" customHeight="1" x14ac:dyDescent="0.25">
      <c r="B4" s="43" t="s">
        <v>93</v>
      </c>
      <c r="C4" s="43">
        <v>2020</v>
      </c>
      <c r="D4" s="43">
        <v>2021</v>
      </c>
      <c r="E4" s="43">
        <v>2022</v>
      </c>
      <c r="F4" s="43" t="s">
        <v>61</v>
      </c>
    </row>
    <row r="5" spans="2:6" ht="24.75" customHeight="1" x14ac:dyDescent="0.4">
      <c r="B5" s="2" t="s">
        <v>94</v>
      </c>
      <c r="C5" s="7">
        <v>26816</v>
      </c>
      <c r="D5" s="17">
        <v>30662</v>
      </c>
      <c r="E5" s="17">
        <v>30432</v>
      </c>
      <c r="F5" s="32">
        <f>(E5-D5)/E5</f>
        <v>-7.5578338590956886E-3</v>
      </c>
    </row>
    <row r="6" spans="2:6" ht="24.75" customHeight="1" x14ac:dyDescent="0.4">
      <c r="B6" s="2" t="s">
        <v>95</v>
      </c>
      <c r="C6" s="7">
        <v>61292</v>
      </c>
      <c r="D6" s="17">
        <v>84137</v>
      </c>
      <c r="E6" s="17">
        <v>90594</v>
      </c>
      <c r="F6" s="32">
        <f>(E6-D6)/E6</f>
        <v>7.1274035808110911E-2</v>
      </c>
    </row>
    <row r="7" spans="2:6" ht="24.75" customHeight="1" x14ac:dyDescent="0.4">
      <c r="B7" s="2" t="s">
        <v>96</v>
      </c>
      <c r="C7" s="7">
        <v>23265</v>
      </c>
      <c r="D7" s="17">
        <v>22680</v>
      </c>
      <c r="E7" s="17">
        <v>18876</v>
      </c>
      <c r="F7" s="32">
        <f>(E7-D7)/E7</f>
        <v>-0.20152574698029244</v>
      </c>
    </row>
    <row r="8" spans="2:6" ht="24.75" customHeight="1" x14ac:dyDescent="0.25">
      <c r="B8" s="33" t="s">
        <v>18</v>
      </c>
      <c r="C8" s="59">
        <f>SUM(C5:C7)</f>
        <v>111373</v>
      </c>
      <c r="D8" s="59">
        <f>SUM(D5:D7)</f>
        <v>137479</v>
      </c>
      <c r="E8" s="59">
        <v>139902</v>
      </c>
      <c r="F8" s="70">
        <f>(E8-D8)/E8</f>
        <v>1.7319266343583366E-2</v>
      </c>
    </row>
    <row r="9" spans="2:6" ht="17.25" x14ac:dyDescent="0.4">
      <c r="B9" s="24" t="s">
        <v>59</v>
      </c>
      <c r="C9" s="36"/>
      <c r="D9" s="36"/>
      <c r="E9" s="36"/>
      <c r="F9" s="36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F5960-F67F-4090-AA3F-C850CEF6D2CD}">
  <sheetPr>
    <pageSetUpPr fitToPage="1"/>
  </sheetPr>
  <dimension ref="B3:D6"/>
  <sheetViews>
    <sheetView workbookViewId="0">
      <selection activeCell="D15" sqref="D15"/>
    </sheetView>
  </sheetViews>
  <sheetFormatPr defaultRowHeight="15" x14ac:dyDescent="0.25"/>
  <cols>
    <col min="2" max="2" width="46" customWidth="1"/>
    <col min="3" max="3" width="26.42578125" customWidth="1"/>
    <col min="4" max="4" width="30.5703125" customWidth="1"/>
  </cols>
  <sheetData>
    <row r="3" spans="2:4" ht="45" customHeight="1" x14ac:dyDescent="0.25">
      <c r="B3" s="87" t="s">
        <v>192</v>
      </c>
      <c r="C3" s="87"/>
      <c r="D3" s="87"/>
    </row>
    <row r="4" spans="2:4" ht="23.25" customHeight="1" x14ac:dyDescent="0.25">
      <c r="B4" s="43" t="s">
        <v>193</v>
      </c>
      <c r="C4" s="43">
        <v>2021</v>
      </c>
      <c r="D4" s="43">
        <v>2022</v>
      </c>
    </row>
    <row r="5" spans="2:4" ht="32.25" customHeight="1" x14ac:dyDescent="0.25">
      <c r="B5" s="2" t="s">
        <v>194</v>
      </c>
      <c r="C5" s="26">
        <v>77148</v>
      </c>
      <c r="D5" s="26">
        <v>1380572</v>
      </c>
    </row>
    <row r="6" spans="2:4" ht="24.75" customHeight="1" x14ac:dyDescent="0.25">
      <c r="B6" s="109" t="s">
        <v>195</v>
      </c>
      <c r="C6" s="109"/>
      <c r="D6" s="110"/>
    </row>
  </sheetData>
  <mergeCells count="2">
    <mergeCell ref="B3:D3"/>
    <mergeCell ref="B6:D6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6C96-9648-4F2A-812F-B5383C0392BC}">
  <sheetPr>
    <pageSetUpPr fitToPage="1"/>
  </sheetPr>
  <dimension ref="B3:C15"/>
  <sheetViews>
    <sheetView workbookViewId="0">
      <selection activeCell="C25" sqref="C25"/>
    </sheetView>
  </sheetViews>
  <sheetFormatPr defaultRowHeight="15" x14ac:dyDescent="0.25"/>
  <cols>
    <col min="2" max="2" width="68" customWidth="1"/>
    <col min="3" max="3" width="26.85546875" customWidth="1"/>
  </cols>
  <sheetData>
    <row r="3" spans="2:3" ht="41.25" customHeight="1" x14ac:dyDescent="0.25">
      <c r="B3" s="87" t="s">
        <v>196</v>
      </c>
      <c r="C3" s="87"/>
    </row>
    <row r="4" spans="2:3" ht="23.25" customHeight="1" x14ac:dyDescent="0.25">
      <c r="B4" s="43" t="s">
        <v>197</v>
      </c>
      <c r="C4" s="43" t="s">
        <v>198</v>
      </c>
    </row>
    <row r="5" spans="2:3" ht="17.25" x14ac:dyDescent="0.4">
      <c r="B5" s="4" t="s">
        <v>199</v>
      </c>
      <c r="C5" s="60">
        <v>212859</v>
      </c>
    </row>
    <row r="6" spans="2:3" ht="17.25" x14ac:dyDescent="0.4">
      <c r="B6" s="4" t="s">
        <v>200</v>
      </c>
      <c r="C6" s="60">
        <v>311412</v>
      </c>
    </row>
    <row r="7" spans="2:3" ht="17.25" x14ac:dyDescent="0.4">
      <c r="B7" s="4" t="s">
        <v>201</v>
      </c>
      <c r="C7" s="60">
        <v>28132</v>
      </c>
    </row>
    <row r="8" spans="2:3" ht="17.25" x14ac:dyDescent="0.4">
      <c r="B8" s="4" t="s">
        <v>202</v>
      </c>
      <c r="C8" s="60">
        <v>911115</v>
      </c>
    </row>
    <row r="9" spans="2:3" ht="17.25" x14ac:dyDescent="0.4">
      <c r="B9" s="4" t="s">
        <v>203</v>
      </c>
      <c r="C9" s="60">
        <v>61837</v>
      </c>
    </row>
    <row r="10" spans="2:3" ht="17.25" x14ac:dyDescent="0.4">
      <c r="B10" s="4" t="s">
        <v>1</v>
      </c>
      <c r="C10" s="60">
        <v>20564</v>
      </c>
    </row>
    <row r="11" spans="2:3" ht="17.25" x14ac:dyDescent="0.4">
      <c r="B11" s="4" t="s">
        <v>204</v>
      </c>
      <c r="C11" s="60">
        <v>109</v>
      </c>
    </row>
    <row r="12" spans="2:3" ht="17.25" x14ac:dyDescent="0.4">
      <c r="B12" s="4" t="s">
        <v>205</v>
      </c>
      <c r="C12" s="60">
        <v>18737</v>
      </c>
    </row>
    <row r="13" spans="2:3" ht="17.25" x14ac:dyDescent="0.4">
      <c r="B13" s="4" t="s">
        <v>206</v>
      </c>
      <c r="C13" s="60">
        <v>1038372</v>
      </c>
    </row>
    <row r="14" spans="2:3" ht="17.25" x14ac:dyDescent="0.4">
      <c r="B14" s="4" t="s">
        <v>207</v>
      </c>
      <c r="C14" s="60">
        <v>883063</v>
      </c>
    </row>
    <row r="15" spans="2:3" ht="24" customHeight="1" x14ac:dyDescent="0.4">
      <c r="B15" s="10" t="s">
        <v>264</v>
      </c>
      <c r="C15" s="61"/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4497-3DF0-4E17-956B-292C4BA77443}">
  <sheetPr>
    <pageSetUpPr fitToPage="1"/>
  </sheetPr>
  <dimension ref="B3:H32"/>
  <sheetViews>
    <sheetView topLeftCell="A16" workbookViewId="0">
      <selection activeCell="F32" sqref="F32"/>
    </sheetView>
  </sheetViews>
  <sheetFormatPr defaultRowHeight="15" x14ac:dyDescent="0.25"/>
  <cols>
    <col min="2" max="2" width="22.85546875" customWidth="1"/>
    <col min="3" max="3" width="16.5703125" customWidth="1"/>
    <col min="4" max="4" width="15.7109375" customWidth="1"/>
    <col min="5" max="5" width="14.85546875" customWidth="1"/>
    <col min="6" max="6" width="12.42578125" customWidth="1"/>
    <col min="7" max="7" width="15.28515625" customWidth="1"/>
    <col min="8" max="8" width="16.42578125" customWidth="1"/>
  </cols>
  <sheetData>
    <row r="3" spans="2:8" ht="44.25" customHeight="1" x14ac:dyDescent="0.25">
      <c r="B3" s="87" t="s">
        <v>208</v>
      </c>
      <c r="C3" s="87"/>
      <c r="D3" s="87"/>
      <c r="E3" s="87"/>
      <c r="F3" s="87"/>
      <c r="G3" s="87"/>
      <c r="H3" s="87"/>
    </row>
    <row r="4" spans="2:8" ht="17.25" customHeight="1" x14ac:dyDescent="0.25">
      <c r="B4" s="95" t="s">
        <v>209</v>
      </c>
      <c r="C4" s="95" t="s">
        <v>210</v>
      </c>
      <c r="D4" s="95"/>
      <c r="E4" s="95"/>
      <c r="F4" s="95" t="s">
        <v>210</v>
      </c>
      <c r="G4" s="95"/>
      <c r="H4" s="95"/>
    </row>
    <row r="5" spans="2:8" ht="17.25" x14ac:dyDescent="0.25">
      <c r="B5" s="95"/>
      <c r="C5" s="95">
        <v>2021</v>
      </c>
      <c r="D5" s="95"/>
      <c r="E5" s="95"/>
      <c r="F5" s="95">
        <v>2022</v>
      </c>
      <c r="G5" s="95"/>
      <c r="H5" s="95"/>
    </row>
    <row r="6" spans="2:8" ht="42" customHeight="1" x14ac:dyDescent="0.25">
      <c r="B6" s="62"/>
      <c r="C6" s="43" t="s">
        <v>211</v>
      </c>
      <c r="D6" s="43" t="s">
        <v>212</v>
      </c>
      <c r="E6" s="43" t="s">
        <v>213</v>
      </c>
      <c r="F6" s="43" t="s">
        <v>211</v>
      </c>
      <c r="G6" s="43" t="s">
        <v>212</v>
      </c>
      <c r="H6" s="43" t="s">
        <v>213</v>
      </c>
    </row>
    <row r="7" spans="2:8" ht="17.25" x14ac:dyDescent="0.4">
      <c r="B7" s="4" t="s">
        <v>214</v>
      </c>
      <c r="C7" s="17">
        <v>50862</v>
      </c>
      <c r="D7" s="17">
        <v>41094</v>
      </c>
      <c r="E7" s="17">
        <v>200</v>
      </c>
      <c r="F7" s="17">
        <v>62646</v>
      </c>
      <c r="G7" s="17">
        <v>37403</v>
      </c>
      <c r="H7" s="17">
        <v>241</v>
      </c>
    </row>
    <row r="8" spans="2:8" ht="17.25" x14ac:dyDescent="0.4">
      <c r="B8" s="4" t="s">
        <v>215</v>
      </c>
      <c r="C8" s="17">
        <v>8354</v>
      </c>
      <c r="D8" s="17">
        <v>9037</v>
      </c>
      <c r="E8" s="17">
        <v>28</v>
      </c>
      <c r="F8" s="17">
        <v>11347</v>
      </c>
      <c r="G8" s="17">
        <v>8267</v>
      </c>
      <c r="H8" s="17">
        <v>91</v>
      </c>
    </row>
    <row r="9" spans="2:8" ht="17.25" x14ac:dyDescent="0.4">
      <c r="B9" s="4" t="s">
        <v>216</v>
      </c>
      <c r="C9" s="17">
        <v>52128</v>
      </c>
      <c r="D9" s="17">
        <v>33509</v>
      </c>
      <c r="E9" s="17">
        <v>173</v>
      </c>
      <c r="F9" s="17">
        <v>63504</v>
      </c>
      <c r="G9" s="17">
        <v>44876</v>
      </c>
      <c r="H9" s="17">
        <v>233</v>
      </c>
    </row>
    <row r="10" spans="2:8" ht="17.25" x14ac:dyDescent="0.4">
      <c r="B10" s="4" t="s">
        <v>217</v>
      </c>
      <c r="C10" s="17">
        <v>210460</v>
      </c>
      <c r="D10" s="17">
        <v>134940</v>
      </c>
      <c r="E10" s="17">
        <v>674</v>
      </c>
      <c r="F10" s="17">
        <v>250578</v>
      </c>
      <c r="G10" s="17">
        <v>106412</v>
      </c>
      <c r="H10" s="17">
        <v>634</v>
      </c>
    </row>
    <row r="11" spans="2:8" ht="17.25" x14ac:dyDescent="0.4">
      <c r="B11" s="4" t="s">
        <v>218</v>
      </c>
      <c r="C11" s="17">
        <v>133300</v>
      </c>
      <c r="D11" s="17">
        <v>106760</v>
      </c>
      <c r="E11" s="17">
        <v>284</v>
      </c>
      <c r="F11" s="17">
        <v>171182</v>
      </c>
      <c r="G11" s="17">
        <v>89512</v>
      </c>
      <c r="H11" s="17">
        <v>539</v>
      </c>
    </row>
    <row r="12" spans="2:8" ht="17.25" x14ac:dyDescent="0.4">
      <c r="B12" s="4" t="s">
        <v>219</v>
      </c>
      <c r="C12" s="17">
        <v>38126</v>
      </c>
      <c r="D12" s="17">
        <v>19041</v>
      </c>
      <c r="E12" s="17">
        <v>84</v>
      </c>
      <c r="F12" s="17">
        <v>40034</v>
      </c>
      <c r="G12" s="17">
        <v>17731</v>
      </c>
      <c r="H12" s="17">
        <v>255</v>
      </c>
    </row>
    <row r="13" spans="2:8" ht="17.25" x14ac:dyDescent="0.4">
      <c r="B13" s="4" t="s">
        <v>220</v>
      </c>
      <c r="C13" s="17">
        <v>158749</v>
      </c>
      <c r="D13" s="17">
        <v>104064</v>
      </c>
      <c r="E13" s="17">
        <v>0</v>
      </c>
      <c r="F13" s="17">
        <v>205015</v>
      </c>
      <c r="G13" s="17">
        <v>94652</v>
      </c>
      <c r="H13" s="17">
        <v>413</v>
      </c>
    </row>
    <row r="14" spans="2:8" ht="17.25" x14ac:dyDescent="0.4">
      <c r="B14" s="4" t="s">
        <v>221</v>
      </c>
      <c r="C14" s="17">
        <v>75486</v>
      </c>
      <c r="D14" s="17">
        <v>31921</v>
      </c>
      <c r="E14" s="17">
        <v>38</v>
      </c>
      <c r="F14" s="17">
        <v>77441</v>
      </c>
      <c r="G14" s="17">
        <v>35014</v>
      </c>
      <c r="H14" s="17">
        <v>246</v>
      </c>
    </row>
    <row r="15" spans="2:8" ht="17.25" x14ac:dyDescent="0.4">
      <c r="B15" s="4" t="s">
        <v>222</v>
      </c>
      <c r="C15" s="17">
        <v>355557</v>
      </c>
      <c r="D15" s="17">
        <v>198966</v>
      </c>
      <c r="E15" s="17">
        <v>1211</v>
      </c>
      <c r="F15" s="17">
        <v>407765</v>
      </c>
      <c r="G15" s="17">
        <v>196764</v>
      </c>
      <c r="H15" s="17">
        <v>966</v>
      </c>
    </row>
    <row r="16" spans="2:8" ht="17.25" x14ac:dyDescent="0.4">
      <c r="B16" s="4" t="s">
        <v>223</v>
      </c>
      <c r="C16" s="17">
        <v>48920</v>
      </c>
      <c r="D16" s="17">
        <v>24559</v>
      </c>
      <c r="E16" s="17">
        <v>176</v>
      </c>
      <c r="F16" s="17">
        <v>55490</v>
      </c>
      <c r="G16" s="17">
        <v>32688</v>
      </c>
      <c r="H16" s="17">
        <v>250</v>
      </c>
    </row>
    <row r="17" spans="2:8" ht="17.25" x14ac:dyDescent="0.4">
      <c r="B17" s="4" t="s">
        <v>224</v>
      </c>
      <c r="C17" s="17">
        <v>13296</v>
      </c>
      <c r="D17" s="17">
        <v>7803</v>
      </c>
      <c r="E17" s="17">
        <v>12</v>
      </c>
      <c r="F17" s="17">
        <v>14724</v>
      </c>
      <c r="G17" s="17">
        <v>7614</v>
      </c>
      <c r="H17" s="17">
        <v>50</v>
      </c>
    </row>
    <row r="18" spans="2:8" ht="17.25" x14ac:dyDescent="0.4">
      <c r="B18" s="4" t="s">
        <v>225</v>
      </c>
      <c r="C18" s="17">
        <v>179521</v>
      </c>
      <c r="D18" s="17">
        <v>86986</v>
      </c>
      <c r="E18" s="4">
        <v>935</v>
      </c>
      <c r="F18" s="17">
        <v>200521</v>
      </c>
      <c r="G18" s="17">
        <v>99695</v>
      </c>
      <c r="H18" s="4">
        <v>769</v>
      </c>
    </row>
    <row r="19" spans="2:8" ht="17.25" x14ac:dyDescent="0.4">
      <c r="B19" s="4" t="s">
        <v>226</v>
      </c>
      <c r="C19" s="17">
        <v>113201</v>
      </c>
      <c r="D19" s="17">
        <v>72258</v>
      </c>
      <c r="E19" s="4">
        <v>123</v>
      </c>
      <c r="F19" s="17">
        <v>139585</v>
      </c>
      <c r="G19" s="17">
        <v>71534</v>
      </c>
      <c r="H19" s="4">
        <v>349</v>
      </c>
    </row>
    <row r="20" spans="2:8" ht="17.25" x14ac:dyDescent="0.4">
      <c r="B20" s="4" t="s">
        <v>227</v>
      </c>
      <c r="C20" s="17">
        <v>66000</v>
      </c>
      <c r="D20" s="17">
        <v>48469</v>
      </c>
      <c r="E20" s="4">
        <v>223</v>
      </c>
      <c r="F20" s="17">
        <v>75089</v>
      </c>
      <c r="G20" s="17">
        <v>48952</v>
      </c>
      <c r="H20" s="4">
        <v>298</v>
      </c>
    </row>
    <row r="21" spans="2:8" ht="17.25" x14ac:dyDescent="0.4">
      <c r="B21" s="4" t="s">
        <v>228</v>
      </c>
      <c r="C21" s="17">
        <v>137079</v>
      </c>
      <c r="D21" s="17">
        <v>115582</v>
      </c>
      <c r="E21" s="4">
        <v>239</v>
      </c>
      <c r="F21" s="17">
        <v>180236</v>
      </c>
      <c r="G21" s="17">
        <v>108573</v>
      </c>
      <c r="H21" s="4">
        <v>457</v>
      </c>
    </row>
    <row r="22" spans="2:8" ht="17.25" x14ac:dyDescent="0.4">
      <c r="B22" s="4" t="s">
        <v>229</v>
      </c>
      <c r="C22" s="17">
        <v>101799</v>
      </c>
      <c r="D22" s="17">
        <v>80414</v>
      </c>
      <c r="E22" s="4">
        <v>326</v>
      </c>
      <c r="F22" s="17">
        <v>139419</v>
      </c>
      <c r="G22" s="17">
        <v>67574</v>
      </c>
      <c r="H22" s="4">
        <v>456</v>
      </c>
    </row>
    <row r="23" spans="2:8" ht="17.25" x14ac:dyDescent="0.4">
      <c r="B23" s="4" t="s">
        <v>230</v>
      </c>
      <c r="C23" s="17">
        <v>26711</v>
      </c>
      <c r="D23" s="17">
        <v>15030</v>
      </c>
      <c r="E23" s="4">
        <v>60</v>
      </c>
      <c r="F23" s="17">
        <v>31213</v>
      </c>
      <c r="G23" s="17">
        <v>13523</v>
      </c>
      <c r="H23" s="4">
        <v>81</v>
      </c>
    </row>
    <row r="24" spans="2:8" ht="17.25" x14ac:dyDescent="0.4">
      <c r="B24" s="4" t="s">
        <v>231</v>
      </c>
      <c r="C24" s="17">
        <v>25368</v>
      </c>
      <c r="D24" s="17">
        <v>11569</v>
      </c>
      <c r="E24" s="4">
        <v>48</v>
      </c>
      <c r="F24" s="17">
        <v>29125</v>
      </c>
      <c r="G24" s="17">
        <v>14513</v>
      </c>
      <c r="H24" s="4">
        <v>221</v>
      </c>
    </row>
    <row r="25" spans="2:8" ht="17.25" x14ac:dyDescent="0.4">
      <c r="B25" s="4" t="s">
        <v>232</v>
      </c>
      <c r="C25" s="17">
        <v>4512</v>
      </c>
      <c r="D25" s="17">
        <v>3735</v>
      </c>
      <c r="E25" s="4">
        <v>18</v>
      </c>
      <c r="F25" s="17">
        <v>3583</v>
      </c>
      <c r="G25" s="17">
        <v>4262</v>
      </c>
      <c r="H25" s="4">
        <v>32</v>
      </c>
    </row>
    <row r="26" spans="2:8" ht="17.25" x14ac:dyDescent="0.4">
      <c r="B26" s="4" t="s">
        <v>233</v>
      </c>
      <c r="C26" s="17">
        <v>141095</v>
      </c>
      <c r="D26" s="17">
        <v>60354</v>
      </c>
      <c r="E26" s="4">
        <v>651</v>
      </c>
      <c r="F26" s="17">
        <v>157367</v>
      </c>
      <c r="G26" s="17">
        <v>63554</v>
      </c>
      <c r="H26" s="4">
        <v>642</v>
      </c>
    </row>
    <row r="27" spans="2:8" ht="17.25" x14ac:dyDescent="0.25">
      <c r="B27" s="63" t="s">
        <v>18</v>
      </c>
      <c r="C27" s="64">
        <f t="shared" ref="C27:H27" si="0">SUM(C7:C26)</f>
        <v>1940524</v>
      </c>
      <c r="D27" s="64">
        <f t="shared" si="0"/>
        <v>1206091</v>
      </c>
      <c r="E27" s="64">
        <f t="shared" si="0"/>
        <v>5503</v>
      </c>
      <c r="F27" s="65">
        <f t="shared" si="0"/>
        <v>2315864</v>
      </c>
      <c r="G27" s="65">
        <f t="shared" si="0"/>
        <v>1163113</v>
      </c>
      <c r="H27" s="65">
        <f t="shared" si="0"/>
        <v>7223</v>
      </c>
    </row>
    <row r="28" spans="2:8" ht="17.25" x14ac:dyDescent="0.4">
      <c r="B28" s="10" t="s">
        <v>59</v>
      </c>
      <c r="C28" s="66"/>
      <c r="D28" s="31"/>
      <c r="E28" s="31"/>
      <c r="F28" s="36"/>
      <c r="G28" s="36"/>
      <c r="H28" s="36"/>
    </row>
    <row r="29" spans="2:8" ht="14.45" customHeight="1" x14ac:dyDescent="0.25">
      <c r="B29" s="94" t="s">
        <v>234</v>
      </c>
      <c r="C29" s="94"/>
      <c r="D29" s="94"/>
      <c r="E29" s="94"/>
      <c r="F29" s="94"/>
      <c r="G29" s="94"/>
      <c r="H29" s="94"/>
    </row>
    <row r="30" spans="2:8" ht="17.25" customHeight="1" x14ac:dyDescent="0.4">
      <c r="B30" s="90" t="s">
        <v>235</v>
      </c>
      <c r="C30" s="90"/>
      <c r="D30" s="90"/>
      <c r="E30" s="90"/>
      <c r="F30" s="36"/>
      <c r="G30" s="36"/>
      <c r="H30" s="36"/>
    </row>
    <row r="31" spans="2:8" ht="17.25" customHeight="1" x14ac:dyDescent="0.4">
      <c r="B31" s="90" t="s">
        <v>236</v>
      </c>
      <c r="C31" s="90"/>
      <c r="D31" s="90"/>
      <c r="E31" s="90"/>
      <c r="F31" s="36"/>
      <c r="G31" s="36"/>
      <c r="H31" s="36"/>
    </row>
    <row r="32" spans="2:8" ht="17.25" customHeight="1" x14ac:dyDescent="0.4">
      <c r="B32" s="90" t="s">
        <v>237</v>
      </c>
      <c r="C32" s="90"/>
      <c r="D32" s="90"/>
      <c r="E32" s="90"/>
      <c r="F32" s="36"/>
      <c r="G32" s="36"/>
      <c r="H32" s="36"/>
    </row>
  </sheetData>
  <mergeCells count="10">
    <mergeCell ref="B29:H29"/>
    <mergeCell ref="B30:E30"/>
    <mergeCell ref="B31:E31"/>
    <mergeCell ref="B32:E32"/>
    <mergeCell ref="B3:H3"/>
    <mergeCell ref="B4:B5"/>
    <mergeCell ref="C4:E4"/>
    <mergeCell ref="F4:H4"/>
    <mergeCell ref="C5:E5"/>
    <mergeCell ref="F5:H5"/>
  </mergeCells>
  <pageMargins left="0.7" right="0.7" top="0.75" bottom="0.75" header="0.3" footer="0.3"/>
  <pageSetup paperSize="9" scale="7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2811-7639-49C6-B716-5F79CF473BF3}">
  <sheetPr>
    <pageSetUpPr fitToPage="1"/>
  </sheetPr>
  <dimension ref="B2:E6"/>
  <sheetViews>
    <sheetView workbookViewId="0">
      <selection activeCell="B8" sqref="B8"/>
    </sheetView>
  </sheetViews>
  <sheetFormatPr defaultRowHeight="15" x14ac:dyDescent="0.25"/>
  <cols>
    <col min="2" max="2" width="30.140625" customWidth="1"/>
    <col min="3" max="3" width="22.42578125" customWidth="1"/>
    <col min="4" max="4" width="19.42578125" customWidth="1"/>
    <col min="5" max="5" width="16.85546875" customWidth="1"/>
  </cols>
  <sheetData>
    <row r="2" spans="2:5" ht="37.5" customHeight="1" x14ac:dyDescent="0.25">
      <c r="B2" s="87" t="s">
        <v>55</v>
      </c>
      <c r="C2" s="87"/>
      <c r="D2" s="87"/>
      <c r="E2" s="87"/>
    </row>
    <row r="3" spans="2:5" ht="27.75" customHeight="1" x14ac:dyDescent="0.25">
      <c r="B3" s="43"/>
      <c r="C3" s="43">
        <v>2021</v>
      </c>
      <c r="D3" s="43">
        <v>2022</v>
      </c>
      <c r="E3" s="43" t="s">
        <v>56</v>
      </c>
    </row>
    <row r="4" spans="2:5" ht="30" customHeight="1" x14ac:dyDescent="0.25">
      <c r="B4" s="2" t="s">
        <v>57</v>
      </c>
      <c r="C4" s="23">
        <v>10956374</v>
      </c>
      <c r="D4" s="23">
        <v>12176969</v>
      </c>
      <c r="E4" s="53">
        <v>0.11</v>
      </c>
    </row>
    <row r="5" spans="2:5" ht="28.5" customHeight="1" x14ac:dyDescent="0.25">
      <c r="B5" s="2" t="s">
        <v>58</v>
      </c>
      <c r="C5" s="23">
        <v>34395443</v>
      </c>
      <c r="D5" s="23">
        <v>41153890</v>
      </c>
      <c r="E5" s="53">
        <v>0.2</v>
      </c>
    </row>
    <row r="6" spans="2:5" ht="17.25" x14ac:dyDescent="0.4">
      <c r="B6" s="24" t="s">
        <v>59</v>
      </c>
      <c r="C6" s="36"/>
      <c r="D6" s="36"/>
      <c r="E6" s="36"/>
    </row>
  </sheetData>
  <mergeCells count="1">
    <mergeCell ref="B2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B53A-805F-4F52-979C-F12081F50C8C}">
  <sheetPr>
    <pageSetUpPr fitToPage="1"/>
  </sheetPr>
  <dimension ref="B2:E9"/>
  <sheetViews>
    <sheetView workbookViewId="0">
      <selection activeCell="E14" sqref="E14"/>
    </sheetView>
  </sheetViews>
  <sheetFormatPr defaultRowHeight="15" x14ac:dyDescent="0.25"/>
  <cols>
    <col min="2" max="2" width="27.85546875" customWidth="1"/>
    <col min="3" max="3" width="21.140625" customWidth="1"/>
    <col min="4" max="4" width="18.42578125" customWidth="1"/>
    <col min="5" max="5" width="20.140625" customWidth="1"/>
  </cols>
  <sheetData>
    <row r="2" spans="2:5" ht="35.1" customHeight="1" x14ac:dyDescent="0.25">
      <c r="B2" s="87" t="s">
        <v>47</v>
      </c>
      <c r="C2" s="87"/>
      <c r="D2" s="87"/>
      <c r="E2" s="87"/>
    </row>
    <row r="3" spans="2:5" ht="19.5" customHeight="1" x14ac:dyDescent="0.25">
      <c r="B3" s="15" t="s">
        <v>48</v>
      </c>
      <c r="C3" s="15">
        <v>2020</v>
      </c>
      <c r="D3" s="15">
        <v>2021</v>
      </c>
      <c r="E3" s="15">
        <v>2022</v>
      </c>
    </row>
    <row r="4" spans="2:5" ht="17.25" x14ac:dyDescent="0.4">
      <c r="B4" s="20" t="s">
        <v>49</v>
      </c>
      <c r="C4" s="21">
        <v>2320841</v>
      </c>
      <c r="D4" s="21">
        <v>2428302</v>
      </c>
      <c r="E4" s="7">
        <v>2115576</v>
      </c>
    </row>
    <row r="5" spans="2:5" ht="17.25" x14ac:dyDescent="0.4">
      <c r="B5" s="20" t="s">
        <v>50</v>
      </c>
      <c r="C5" s="21">
        <v>102576</v>
      </c>
      <c r="D5" s="21">
        <v>45417</v>
      </c>
      <c r="E5" s="7">
        <v>37306</v>
      </c>
    </row>
    <row r="6" spans="2:5" ht="17.25" x14ac:dyDescent="0.4">
      <c r="B6" s="20" t="s">
        <v>51</v>
      </c>
      <c r="C6" s="21">
        <v>8506</v>
      </c>
      <c r="D6" s="21">
        <v>16299</v>
      </c>
      <c r="E6" s="7">
        <v>38330</v>
      </c>
    </row>
    <row r="7" spans="2:5" ht="17.25" x14ac:dyDescent="0.4">
      <c r="B7" s="20" t="s">
        <v>52</v>
      </c>
      <c r="C7" s="21">
        <v>43165</v>
      </c>
      <c r="D7" s="21">
        <v>39866</v>
      </c>
      <c r="E7" s="7">
        <v>66699</v>
      </c>
    </row>
    <row r="8" spans="2:5" ht="17.25" x14ac:dyDescent="0.4">
      <c r="B8" s="20" t="s">
        <v>53</v>
      </c>
      <c r="C8" s="21">
        <v>15822</v>
      </c>
      <c r="D8" s="21">
        <v>10757</v>
      </c>
      <c r="E8" s="7">
        <v>12745</v>
      </c>
    </row>
    <row r="9" spans="2:5" ht="53.1" customHeight="1" x14ac:dyDescent="0.25">
      <c r="B9" s="111" t="s">
        <v>54</v>
      </c>
      <c r="C9" s="111"/>
      <c r="D9" s="111"/>
      <c r="E9" s="111"/>
    </row>
  </sheetData>
  <mergeCells count="2">
    <mergeCell ref="B2:E2"/>
    <mergeCell ref="B9:E9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BE39-D2F8-453E-879F-5501C45FCCFD}">
  <sheetPr>
    <pageSetUpPr fitToPage="1"/>
  </sheetPr>
  <dimension ref="B4:D21"/>
  <sheetViews>
    <sheetView tabSelected="1" topLeftCell="A10" workbookViewId="0">
      <selection activeCell="C13" sqref="C13"/>
    </sheetView>
  </sheetViews>
  <sheetFormatPr defaultRowHeight="15" x14ac:dyDescent="0.25"/>
  <cols>
    <col min="2" max="2" width="54.7109375" customWidth="1"/>
    <col min="3" max="3" width="56" customWidth="1"/>
    <col min="4" max="4" width="31.5703125" customWidth="1"/>
  </cols>
  <sheetData>
    <row r="4" spans="2:4" ht="40.5" customHeight="1" x14ac:dyDescent="0.25">
      <c r="B4" s="87" t="s">
        <v>265</v>
      </c>
      <c r="C4" s="87"/>
      <c r="D4" s="87"/>
    </row>
    <row r="5" spans="2:4" ht="17.25" x14ac:dyDescent="0.4">
      <c r="B5" s="116" t="s">
        <v>242</v>
      </c>
      <c r="C5" s="4" t="s">
        <v>243</v>
      </c>
      <c r="D5" s="16">
        <v>0.67530000000000001</v>
      </c>
    </row>
    <row r="6" spans="2:4" ht="17.25" x14ac:dyDescent="0.4">
      <c r="B6" s="116"/>
      <c r="C6" s="4" t="s">
        <v>244</v>
      </c>
      <c r="D6" s="16">
        <v>0.76029999999999998</v>
      </c>
    </row>
    <row r="7" spans="2:4" ht="17.25" x14ac:dyDescent="0.4">
      <c r="B7" s="79" t="s">
        <v>245</v>
      </c>
      <c r="C7" s="4" t="s">
        <v>246</v>
      </c>
      <c r="D7" s="16">
        <v>0.94079999999999997</v>
      </c>
    </row>
    <row r="8" spans="2:4" ht="17.25" x14ac:dyDescent="0.4">
      <c r="B8" s="116" t="s">
        <v>247</v>
      </c>
      <c r="C8" s="4" t="s">
        <v>248</v>
      </c>
      <c r="D8" s="16">
        <v>0.91669999999999996</v>
      </c>
    </row>
    <row r="9" spans="2:4" ht="17.25" x14ac:dyDescent="0.4">
      <c r="B9" s="116"/>
      <c r="C9" s="4" t="s">
        <v>249</v>
      </c>
      <c r="D9" s="16">
        <v>0.96419999999999995</v>
      </c>
    </row>
    <row r="10" spans="2:4" ht="17.25" x14ac:dyDescent="0.4">
      <c r="B10" s="116" t="s">
        <v>250</v>
      </c>
      <c r="C10" s="4" t="s">
        <v>251</v>
      </c>
      <c r="D10" s="16">
        <v>0.1484</v>
      </c>
    </row>
    <row r="11" spans="2:4" ht="17.25" x14ac:dyDescent="0.4">
      <c r="B11" s="116"/>
      <c r="C11" s="4" t="s">
        <v>252</v>
      </c>
      <c r="D11" s="16">
        <v>0.26150000000000001</v>
      </c>
    </row>
    <row r="12" spans="2:4" ht="17.25" x14ac:dyDescent="0.4">
      <c r="B12" s="116"/>
      <c r="C12" s="4" t="s">
        <v>253</v>
      </c>
      <c r="D12" s="83">
        <v>657</v>
      </c>
    </row>
    <row r="13" spans="2:4" ht="17.25" x14ac:dyDescent="0.4">
      <c r="B13" s="116" t="s">
        <v>254</v>
      </c>
      <c r="C13" s="4" t="s">
        <v>277</v>
      </c>
      <c r="D13" s="16">
        <v>1.2E-2</v>
      </c>
    </row>
    <row r="14" spans="2:4" ht="17.25" x14ac:dyDescent="0.4">
      <c r="B14" s="116"/>
      <c r="C14" s="4" t="s">
        <v>276</v>
      </c>
      <c r="D14" s="16">
        <v>1.5699999999999999E-2</v>
      </c>
    </row>
    <row r="15" spans="2:4" ht="19.5" x14ac:dyDescent="0.45">
      <c r="B15" s="80" t="s">
        <v>255</v>
      </c>
      <c r="C15" s="14"/>
      <c r="D15" s="81"/>
    </row>
    <row r="16" spans="2:4" ht="33" customHeight="1" x14ac:dyDescent="0.45">
      <c r="B16" s="114" t="s">
        <v>256</v>
      </c>
      <c r="C16" s="115"/>
      <c r="D16" s="115"/>
    </row>
    <row r="17" spans="2:4" ht="19.5" x14ac:dyDescent="0.45">
      <c r="B17" s="112" t="s">
        <v>266</v>
      </c>
      <c r="C17" s="113"/>
      <c r="D17" s="113"/>
    </row>
    <row r="18" spans="2:4" ht="19.5" x14ac:dyDescent="0.45">
      <c r="B18" s="112" t="s">
        <v>267</v>
      </c>
      <c r="C18" s="113"/>
      <c r="D18" s="113"/>
    </row>
    <row r="19" spans="2:4" x14ac:dyDescent="0.25">
      <c r="B19" s="82" t="s">
        <v>257</v>
      </c>
      <c r="C19" s="82"/>
      <c r="D19" s="82"/>
    </row>
    <row r="20" spans="2:4" ht="19.5" x14ac:dyDescent="0.45">
      <c r="B20" s="114" t="s">
        <v>258</v>
      </c>
      <c r="C20" s="115"/>
      <c r="D20" s="115"/>
    </row>
    <row r="21" spans="2:4" ht="15.75" x14ac:dyDescent="0.3">
      <c r="B21" s="84" t="s">
        <v>259</v>
      </c>
    </row>
  </sheetData>
  <mergeCells count="9">
    <mergeCell ref="B17:D17"/>
    <mergeCell ref="B18:D18"/>
    <mergeCell ref="B20:D20"/>
    <mergeCell ref="B4:D4"/>
    <mergeCell ref="B5:B6"/>
    <mergeCell ref="B8:B9"/>
    <mergeCell ref="B10:B12"/>
    <mergeCell ref="B13:B14"/>
    <mergeCell ref="B16:D16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CA00-EB61-4AF1-807C-E85573801675}">
  <sheetPr>
    <pageSetUpPr fitToPage="1"/>
  </sheetPr>
  <dimension ref="B3:H13"/>
  <sheetViews>
    <sheetView workbookViewId="0">
      <selection activeCell="B12" sqref="B12"/>
    </sheetView>
  </sheetViews>
  <sheetFormatPr defaultRowHeight="15" x14ac:dyDescent="0.25"/>
  <cols>
    <col min="2" max="2" width="24.7109375" customWidth="1"/>
    <col min="3" max="3" width="17.42578125" customWidth="1"/>
    <col min="4" max="4" width="18" customWidth="1"/>
    <col min="5" max="5" width="19.140625" customWidth="1"/>
    <col min="6" max="6" width="16" customWidth="1"/>
    <col min="7" max="7" width="14.140625" customWidth="1"/>
    <col min="8" max="8" width="15.5703125" customWidth="1"/>
  </cols>
  <sheetData>
    <row r="3" spans="2:8" ht="33.75" customHeight="1" x14ac:dyDescent="0.25">
      <c r="B3" s="87" t="s">
        <v>14</v>
      </c>
      <c r="C3" s="87"/>
      <c r="D3" s="87"/>
      <c r="E3" s="87"/>
      <c r="F3" s="87"/>
      <c r="G3" s="87"/>
      <c r="H3" s="87"/>
    </row>
    <row r="4" spans="2:8" ht="17.25" x14ac:dyDescent="0.25">
      <c r="B4" s="92" t="s">
        <v>15</v>
      </c>
      <c r="C4" s="93" t="s">
        <v>16</v>
      </c>
      <c r="D4" s="93"/>
      <c r="E4" s="93" t="s">
        <v>17</v>
      </c>
      <c r="F4" s="93"/>
      <c r="G4" s="93" t="s">
        <v>18</v>
      </c>
      <c r="H4" s="93" t="s">
        <v>19</v>
      </c>
    </row>
    <row r="5" spans="2:8" ht="17.25" x14ac:dyDescent="0.25">
      <c r="B5" s="92"/>
      <c r="C5" s="6" t="s">
        <v>20</v>
      </c>
      <c r="D5" s="6" t="s">
        <v>19</v>
      </c>
      <c r="E5" s="6" t="s">
        <v>20</v>
      </c>
      <c r="F5" s="6" t="s">
        <v>19</v>
      </c>
      <c r="G5" s="93"/>
      <c r="H5" s="93"/>
    </row>
    <row r="6" spans="2:8" ht="17.25" x14ac:dyDescent="0.4">
      <c r="B6" s="4" t="s">
        <v>21</v>
      </c>
      <c r="C6" s="7">
        <v>1694</v>
      </c>
      <c r="D6" s="4">
        <v>53</v>
      </c>
      <c r="E6" s="7">
        <v>2784</v>
      </c>
      <c r="F6" s="4">
        <v>53</v>
      </c>
      <c r="G6" s="7">
        <f>E6+C6</f>
        <v>4478</v>
      </c>
      <c r="H6" s="4">
        <f>AVERAGE(D6,F6)</f>
        <v>53</v>
      </c>
    </row>
    <row r="7" spans="2:8" ht="17.25" x14ac:dyDescent="0.4">
      <c r="B7" s="4" t="s">
        <v>22</v>
      </c>
      <c r="C7" s="7">
        <v>1238</v>
      </c>
      <c r="D7" s="4">
        <v>53</v>
      </c>
      <c r="E7" s="7">
        <v>2284</v>
      </c>
      <c r="F7" s="4">
        <v>53</v>
      </c>
      <c r="G7" s="7">
        <f t="shared" ref="G7:G11" si="0">E7+C7</f>
        <v>3522</v>
      </c>
      <c r="H7" s="4">
        <f t="shared" ref="H7:H11" si="1">AVERAGE(D7,F7)</f>
        <v>53</v>
      </c>
    </row>
    <row r="8" spans="2:8" ht="17.25" x14ac:dyDescent="0.4">
      <c r="B8" s="4" t="s">
        <v>23</v>
      </c>
      <c r="C8" s="7">
        <v>1930</v>
      </c>
      <c r="D8" s="4">
        <v>54</v>
      </c>
      <c r="E8" s="7">
        <v>3246</v>
      </c>
      <c r="F8" s="4">
        <v>54</v>
      </c>
      <c r="G8" s="7">
        <f t="shared" si="0"/>
        <v>5176</v>
      </c>
      <c r="H8" s="4">
        <f t="shared" si="1"/>
        <v>54</v>
      </c>
    </row>
    <row r="9" spans="2:8" ht="17.25" x14ac:dyDescent="0.4">
      <c r="B9" s="4" t="s">
        <v>24</v>
      </c>
      <c r="C9" s="7">
        <v>2527</v>
      </c>
      <c r="D9" s="4">
        <v>52</v>
      </c>
      <c r="E9" s="7">
        <v>2626</v>
      </c>
      <c r="F9" s="4">
        <v>55</v>
      </c>
      <c r="G9" s="7">
        <f t="shared" si="0"/>
        <v>5153</v>
      </c>
      <c r="H9" s="4">
        <f t="shared" si="1"/>
        <v>53.5</v>
      </c>
    </row>
    <row r="10" spans="2:8" ht="17.25" x14ac:dyDescent="0.4">
      <c r="B10" s="4" t="s">
        <v>25</v>
      </c>
      <c r="C10" s="7">
        <v>1175</v>
      </c>
      <c r="D10" s="4">
        <v>52</v>
      </c>
      <c r="E10" s="7">
        <v>1403</v>
      </c>
      <c r="F10" s="4">
        <v>54</v>
      </c>
      <c r="G10" s="7">
        <f t="shared" si="0"/>
        <v>2578</v>
      </c>
      <c r="H10" s="4">
        <f t="shared" si="1"/>
        <v>53</v>
      </c>
    </row>
    <row r="11" spans="2:8" ht="17.25" x14ac:dyDescent="0.4">
      <c r="B11" s="4" t="s">
        <v>26</v>
      </c>
      <c r="C11" s="7">
        <v>1108</v>
      </c>
      <c r="D11" s="4">
        <v>55</v>
      </c>
      <c r="E11" s="7">
        <v>1275</v>
      </c>
      <c r="F11" s="4">
        <v>54</v>
      </c>
      <c r="G11" s="7">
        <f t="shared" si="0"/>
        <v>2383</v>
      </c>
      <c r="H11" s="4">
        <f t="shared" si="1"/>
        <v>54.5</v>
      </c>
    </row>
    <row r="12" spans="2:8" ht="17.25" x14ac:dyDescent="0.4">
      <c r="B12" s="8" t="s">
        <v>18</v>
      </c>
      <c r="C12" s="9">
        <f>SUM(C6:C11)</f>
        <v>9672</v>
      </c>
      <c r="D12" s="19">
        <f>AVERAGE(D6:D11)</f>
        <v>53.166666666666664</v>
      </c>
      <c r="E12" s="9">
        <f>SUM(E6:E11)</f>
        <v>13618</v>
      </c>
      <c r="F12" s="19">
        <f>AVERAGE(F6:F11)</f>
        <v>53.833333333333336</v>
      </c>
      <c r="G12" s="9">
        <f>SUM(G6:G11)</f>
        <v>23290</v>
      </c>
      <c r="H12" s="8">
        <f>AVERAGE(H6:H11)</f>
        <v>53.5</v>
      </c>
    </row>
    <row r="13" spans="2:8" x14ac:dyDescent="0.25">
      <c r="B13" s="10" t="s">
        <v>13</v>
      </c>
    </row>
  </sheetData>
  <mergeCells count="6">
    <mergeCell ref="B3:H3"/>
    <mergeCell ref="B4:B5"/>
    <mergeCell ref="C4:D4"/>
    <mergeCell ref="E4:F4"/>
    <mergeCell ref="G4:G5"/>
    <mergeCell ref="H4:H5"/>
  </mergeCells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8FD9-0080-4A5F-A1C0-BC0E34BC018D}">
  <sheetPr>
    <pageSetUpPr fitToPage="1"/>
  </sheetPr>
  <dimension ref="B2:K13"/>
  <sheetViews>
    <sheetView workbookViewId="0">
      <selection activeCell="C17" sqref="C17"/>
    </sheetView>
  </sheetViews>
  <sheetFormatPr defaultRowHeight="15" x14ac:dyDescent="0.25"/>
  <cols>
    <col min="2" max="2" width="22" customWidth="1"/>
    <col min="3" max="3" width="13.28515625" customWidth="1"/>
    <col min="4" max="4" width="15" customWidth="1"/>
    <col min="5" max="5" width="13.7109375" customWidth="1"/>
    <col min="6" max="6" width="15.42578125" customWidth="1"/>
    <col min="7" max="7" width="14.140625" customWidth="1"/>
    <col min="8" max="8" width="12.28515625" customWidth="1"/>
    <col min="9" max="9" width="12.7109375" customWidth="1"/>
    <col min="10" max="10" width="13.85546875" customWidth="1"/>
    <col min="11" max="11" width="13.42578125" customWidth="1"/>
  </cols>
  <sheetData>
    <row r="2" spans="2:11" ht="31.5" customHeight="1" x14ac:dyDescent="0.25">
      <c r="B2" s="87" t="s">
        <v>27</v>
      </c>
      <c r="C2" s="87"/>
      <c r="D2" s="87"/>
      <c r="E2" s="87"/>
      <c r="F2" s="87"/>
      <c r="G2" s="87"/>
      <c r="H2" s="87"/>
      <c r="I2" s="87"/>
      <c r="J2" s="87"/>
      <c r="K2" s="87"/>
    </row>
    <row r="3" spans="2:11" ht="34.5" x14ac:dyDescent="0.25">
      <c r="B3" s="12" t="s">
        <v>8</v>
      </c>
      <c r="C3" s="95" t="s">
        <v>28</v>
      </c>
      <c r="D3" s="95"/>
      <c r="E3" s="95" t="s">
        <v>29</v>
      </c>
      <c r="F3" s="95"/>
      <c r="G3" s="95" t="s">
        <v>30</v>
      </c>
      <c r="H3" s="95"/>
      <c r="I3" s="95" t="s">
        <v>18</v>
      </c>
      <c r="J3" s="95"/>
      <c r="K3" s="6" t="s">
        <v>31</v>
      </c>
    </row>
    <row r="4" spans="2:11" ht="17.25" x14ac:dyDescent="0.4">
      <c r="B4" s="4"/>
      <c r="C4" s="13" t="s">
        <v>32</v>
      </c>
      <c r="D4" s="13" t="s">
        <v>33</v>
      </c>
      <c r="E4" s="13" t="s">
        <v>32</v>
      </c>
      <c r="F4" s="13" t="s">
        <v>33</v>
      </c>
      <c r="G4" s="13" t="s">
        <v>32</v>
      </c>
      <c r="H4" s="13" t="s">
        <v>33</v>
      </c>
      <c r="I4" s="13" t="s">
        <v>32</v>
      </c>
      <c r="J4" s="13" t="s">
        <v>33</v>
      </c>
      <c r="K4" s="13"/>
    </row>
    <row r="5" spans="2:11" ht="17.25" x14ac:dyDescent="0.4">
      <c r="B5" s="4" t="s">
        <v>34</v>
      </c>
      <c r="C5" s="7"/>
      <c r="D5" s="7"/>
      <c r="E5" s="7"/>
      <c r="F5" s="7"/>
      <c r="G5" s="7">
        <v>233</v>
      </c>
      <c r="H5" s="7">
        <v>171</v>
      </c>
      <c r="I5" s="7">
        <f>G5+E5+C5</f>
        <v>233</v>
      </c>
      <c r="J5" s="7">
        <f>H5+F5+D5</f>
        <v>171</v>
      </c>
      <c r="K5" s="7">
        <f>SUM(I5:J5)</f>
        <v>404</v>
      </c>
    </row>
    <row r="6" spans="2:11" ht="17.25" x14ac:dyDescent="0.4">
      <c r="B6" s="4" t="s">
        <v>35</v>
      </c>
      <c r="C6" s="7"/>
      <c r="D6" s="7"/>
      <c r="E6" s="7"/>
      <c r="F6" s="7"/>
      <c r="G6" s="7">
        <v>408</v>
      </c>
      <c r="H6" s="7">
        <v>509</v>
      </c>
      <c r="I6" s="7">
        <f t="shared" ref="I6:J10" si="0">G6+E6+C6</f>
        <v>408</v>
      </c>
      <c r="J6" s="7">
        <f t="shared" si="0"/>
        <v>509</v>
      </c>
      <c r="K6" s="7">
        <f t="shared" ref="K6:K10" si="1">SUM(I6:J6)</f>
        <v>917</v>
      </c>
    </row>
    <row r="7" spans="2:11" ht="17.25" x14ac:dyDescent="0.4">
      <c r="B7" s="4" t="s">
        <v>10</v>
      </c>
      <c r="C7" s="7">
        <v>113</v>
      </c>
      <c r="D7" s="7">
        <v>112</v>
      </c>
      <c r="E7" s="7">
        <v>2372</v>
      </c>
      <c r="F7" s="7">
        <v>3476</v>
      </c>
      <c r="G7" s="7">
        <v>4775</v>
      </c>
      <c r="H7" s="7">
        <v>7155</v>
      </c>
      <c r="I7" s="7">
        <f t="shared" si="0"/>
        <v>7260</v>
      </c>
      <c r="J7" s="7">
        <f t="shared" si="0"/>
        <v>10743</v>
      </c>
      <c r="K7" s="7">
        <f t="shared" si="1"/>
        <v>18003</v>
      </c>
    </row>
    <row r="8" spans="2:11" ht="17.25" x14ac:dyDescent="0.4">
      <c r="B8" s="4" t="s">
        <v>11</v>
      </c>
      <c r="C8" s="7">
        <v>200</v>
      </c>
      <c r="D8" s="7">
        <v>172</v>
      </c>
      <c r="E8" s="7">
        <v>971</v>
      </c>
      <c r="F8" s="7">
        <v>1583</v>
      </c>
      <c r="G8" s="7">
        <v>148</v>
      </c>
      <c r="H8" s="7">
        <v>184</v>
      </c>
      <c r="I8" s="7">
        <f t="shared" si="0"/>
        <v>1319</v>
      </c>
      <c r="J8" s="7">
        <f t="shared" si="0"/>
        <v>1939</v>
      </c>
      <c r="K8" s="7">
        <f t="shared" si="1"/>
        <v>3258</v>
      </c>
    </row>
    <row r="9" spans="2:11" ht="17.25" x14ac:dyDescent="0.4">
      <c r="B9" s="4" t="s">
        <v>36</v>
      </c>
      <c r="C9" s="7">
        <v>216</v>
      </c>
      <c r="D9" s="7">
        <v>99</v>
      </c>
      <c r="E9" s="7">
        <v>204</v>
      </c>
      <c r="F9" s="7">
        <v>132</v>
      </c>
      <c r="G9" s="7">
        <v>22</v>
      </c>
      <c r="H9" s="7">
        <v>11</v>
      </c>
      <c r="I9" s="7">
        <f t="shared" si="0"/>
        <v>442</v>
      </c>
      <c r="J9" s="7">
        <f t="shared" si="0"/>
        <v>242</v>
      </c>
      <c r="K9" s="7">
        <f t="shared" si="1"/>
        <v>684</v>
      </c>
    </row>
    <row r="10" spans="2:11" ht="17.25" x14ac:dyDescent="0.4">
      <c r="B10" s="4" t="s">
        <v>37</v>
      </c>
      <c r="C10" s="7"/>
      <c r="D10" s="7"/>
      <c r="E10" s="7"/>
      <c r="F10" s="7"/>
      <c r="G10" s="7">
        <v>10</v>
      </c>
      <c r="H10" s="7">
        <v>14</v>
      </c>
      <c r="I10" s="7">
        <f t="shared" si="0"/>
        <v>10</v>
      </c>
      <c r="J10" s="7">
        <f t="shared" si="0"/>
        <v>14</v>
      </c>
      <c r="K10" s="7">
        <f t="shared" si="1"/>
        <v>24</v>
      </c>
    </row>
    <row r="11" spans="2:11" ht="17.25" x14ac:dyDescent="0.4">
      <c r="B11" s="8" t="s">
        <v>18</v>
      </c>
      <c r="C11" s="9">
        <f>SUM(C5:C10)</f>
        <v>529</v>
      </c>
      <c r="D11" s="9">
        <f t="shared" ref="D11:K11" si="2">SUM(D5:D10)</f>
        <v>383</v>
      </c>
      <c r="E11" s="9">
        <f t="shared" si="2"/>
        <v>3547</v>
      </c>
      <c r="F11" s="9">
        <f t="shared" si="2"/>
        <v>5191</v>
      </c>
      <c r="G11" s="9">
        <f t="shared" si="2"/>
        <v>5596</v>
      </c>
      <c r="H11" s="9">
        <f t="shared" si="2"/>
        <v>8044</v>
      </c>
      <c r="I11" s="9">
        <f t="shared" si="2"/>
        <v>9672</v>
      </c>
      <c r="J11" s="9">
        <f t="shared" si="2"/>
        <v>13618</v>
      </c>
      <c r="K11" s="9">
        <f t="shared" si="2"/>
        <v>23290</v>
      </c>
    </row>
    <row r="12" spans="2:11" ht="19.5" x14ac:dyDescent="0.45">
      <c r="B12" s="10" t="s">
        <v>13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2:11" x14ac:dyDescent="0.25">
      <c r="B13" s="94" t="s">
        <v>260</v>
      </c>
      <c r="C13" s="94"/>
      <c r="D13" s="94"/>
      <c r="E13" s="94"/>
      <c r="F13" s="94"/>
      <c r="G13" s="94"/>
      <c r="H13" s="94"/>
      <c r="I13" s="94"/>
      <c r="J13" s="94"/>
      <c r="K13" s="94"/>
    </row>
  </sheetData>
  <mergeCells count="6">
    <mergeCell ref="B13:K13"/>
    <mergeCell ref="B2:K2"/>
    <mergeCell ref="C3:D3"/>
    <mergeCell ref="E3:F3"/>
    <mergeCell ref="G3:H3"/>
    <mergeCell ref="I3:J3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B7D8-ED59-42A6-8D14-A17675D4E32E}">
  <sheetPr>
    <pageSetUpPr fitToPage="1"/>
  </sheetPr>
  <dimension ref="B3:F11"/>
  <sheetViews>
    <sheetView workbookViewId="0">
      <selection activeCell="F20" sqref="F20"/>
    </sheetView>
  </sheetViews>
  <sheetFormatPr defaultRowHeight="15" x14ac:dyDescent="0.25"/>
  <cols>
    <col min="2" max="2" width="26.42578125" customWidth="1"/>
    <col min="3" max="3" width="19" customWidth="1"/>
    <col min="4" max="4" width="15.42578125" customWidth="1"/>
    <col min="5" max="5" width="17.140625" customWidth="1"/>
    <col min="6" max="6" width="18.140625" customWidth="1"/>
  </cols>
  <sheetData>
    <row r="3" spans="2:6" ht="44.25" customHeight="1" x14ac:dyDescent="0.25">
      <c r="B3" s="87" t="s">
        <v>38</v>
      </c>
      <c r="C3" s="87"/>
      <c r="D3" s="87"/>
      <c r="E3" s="87"/>
      <c r="F3" s="87"/>
    </row>
    <row r="4" spans="2:6" ht="17.25" x14ac:dyDescent="0.25">
      <c r="B4" s="15" t="s">
        <v>39</v>
      </c>
      <c r="C4" s="15" t="s">
        <v>16</v>
      </c>
      <c r="D4" s="15" t="s">
        <v>17</v>
      </c>
      <c r="E4" s="15" t="s">
        <v>40</v>
      </c>
      <c r="F4" s="15" t="s">
        <v>41</v>
      </c>
    </row>
    <row r="5" spans="2:6" ht="17.25" x14ac:dyDescent="0.4">
      <c r="B5" s="4" t="s">
        <v>42</v>
      </c>
      <c r="C5" s="7">
        <v>2391</v>
      </c>
      <c r="D5" s="7">
        <v>2000</v>
      </c>
      <c r="E5" s="7">
        <f>SUM(C5:D5)</f>
        <v>4391</v>
      </c>
      <c r="F5" s="16">
        <v>0.18853585229712322</v>
      </c>
    </row>
    <row r="6" spans="2:6" ht="17.25" x14ac:dyDescent="0.4">
      <c r="B6" s="4" t="s">
        <v>43</v>
      </c>
      <c r="C6" s="7">
        <v>1360</v>
      </c>
      <c r="D6" s="7">
        <v>1009</v>
      </c>
      <c r="E6" s="7">
        <f t="shared" ref="E6:E9" si="0">SUM(C6:D6)</f>
        <v>2369</v>
      </c>
      <c r="F6" s="16">
        <v>0.1017174753112924</v>
      </c>
    </row>
    <row r="7" spans="2:6" ht="17.25" x14ac:dyDescent="0.4">
      <c r="B7" s="4" t="s">
        <v>44</v>
      </c>
      <c r="C7" s="7">
        <v>4123</v>
      </c>
      <c r="D7" s="7">
        <v>2402</v>
      </c>
      <c r="E7" s="7">
        <f t="shared" si="0"/>
        <v>6525</v>
      </c>
      <c r="F7" s="16">
        <v>0.28016316015457277</v>
      </c>
    </row>
    <row r="8" spans="2:6" ht="17.25" x14ac:dyDescent="0.4">
      <c r="B8" s="4" t="s">
        <v>45</v>
      </c>
      <c r="C8" s="7">
        <v>5052</v>
      </c>
      <c r="D8" s="7">
        <v>3553</v>
      </c>
      <c r="E8" s="7">
        <f t="shared" si="0"/>
        <v>8605</v>
      </c>
      <c r="F8" s="16">
        <v>0.36947187634177758</v>
      </c>
    </row>
    <row r="9" spans="2:6" ht="17.25" x14ac:dyDescent="0.4">
      <c r="B9" s="4" t="s">
        <v>46</v>
      </c>
      <c r="C9" s="17">
        <v>692</v>
      </c>
      <c r="D9" s="17">
        <v>708</v>
      </c>
      <c r="E9" s="7">
        <f t="shared" si="0"/>
        <v>1400</v>
      </c>
      <c r="F9" s="16">
        <v>6.0111635895234009E-2</v>
      </c>
    </row>
    <row r="10" spans="2:6" ht="17.25" x14ac:dyDescent="0.4">
      <c r="B10" s="8" t="s">
        <v>18</v>
      </c>
      <c r="C10" s="9">
        <f>SUM(C5:C9)</f>
        <v>13618</v>
      </c>
      <c r="D10" s="9">
        <f>SUM(D5:D9)</f>
        <v>9672</v>
      </c>
      <c r="E10" s="9">
        <f>SUM(E5:E9)</f>
        <v>23290</v>
      </c>
      <c r="F10" s="18">
        <v>1</v>
      </c>
    </row>
    <row r="11" spans="2:6" x14ac:dyDescent="0.25">
      <c r="B11" s="10" t="s">
        <v>13</v>
      </c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B75D0-BD02-4C25-90EB-61ABEBC6D256}">
  <sheetPr>
    <pageSetUpPr fitToPage="1"/>
  </sheetPr>
  <dimension ref="B3:C22"/>
  <sheetViews>
    <sheetView workbookViewId="0">
      <selection activeCell="I11" sqref="I11"/>
    </sheetView>
  </sheetViews>
  <sheetFormatPr defaultRowHeight="15" x14ac:dyDescent="0.25"/>
  <cols>
    <col min="2" max="2" width="63.85546875" customWidth="1"/>
    <col min="3" max="3" width="27.7109375" customWidth="1"/>
  </cols>
  <sheetData>
    <row r="3" spans="2:3" ht="39" customHeight="1" x14ac:dyDescent="0.25">
      <c r="B3" s="87" t="s">
        <v>126</v>
      </c>
      <c r="C3" s="87"/>
    </row>
    <row r="4" spans="2:3" ht="17.25" x14ac:dyDescent="0.4">
      <c r="B4" s="4" t="s">
        <v>127</v>
      </c>
      <c r="C4" s="67">
        <v>1</v>
      </c>
    </row>
    <row r="5" spans="2:3" ht="17.25" x14ac:dyDescent="0.4">
      <c r="B5" s="4" t="s">
        <v>128</v>
      </c>
      <c r="C5" s="5">
        <v>648</v>
      </c>
    </row>
    <row r="6" spans="2:3" ht="17.25" x14ac:dyDescent="0.4">
      <c r="B6" s="4" t="s">
        <v>129</v>
      </c>
      <c r="C6" s="44">
        <v>26730098</v>
      </c>
    </row>
    <row r="7" spans="2:3" ht="17.25" x14ac:dyDescent="0.4">
      <c r="B7" s="4" t="s">
        <v>130</v>
      </c>
      <c r="C7" s="44">
        <v>792746720</v>
      </c>
    </row>
    <row r="8" spans="2:3" ht="17.25" x14ac:dyDescent="0.4">
      <c r="B8" s="4" t="s">
        <v>131</v>
      </c>
      <c r="C8" s="44">
        <v>2914510</v>
      </c>
    </row>
    <row r="9" spans="2:3" ht="17.25" x14ac:dyDescent="0.4">
      <c r="B9" s="4" t="s">
        <v>132</v>
      </c>
      <c r="C9" s="44">
        <v>6392652788</v>
      </c>
    </row>
    <row r="10" spans="2:3" ht="17.25" x14ac:dyDescent="0.4">
      <c r="B10" s="4" t="s">
        <v>133</v>
      </c>
      <c r="C10" s="44">
        <v>17514117</v>
      </c>
    </row>
    <row r="11" spans="2:3" ht="17.25" x14ac:dyDescent="0.4">
      <c r="B11" s="4" t="s">
        <v>134</v>
      </c>
      <c r="C11" s="44">
        <v>28415647</v>
      </c>
    </row>
    <row r="12" spans="2:3" ht="17.25" x14ac:dyDescent="0.4">
      <c r="B12" s="4" t="s">
        <v>135</v>
      </c>
      <c r="C12" s="44">
        <v>77851.087671232875</v>
      </c>
    </row>
    <row r="13" spans="2:3" ht="17.25" x14ac:dyDescent="0.4">
      <c r="B13" s="4" t="s">
        <v>136</v>
      </c>
      <c r="C13" s="44">
        <v>105975814</v>
      </c>
    </row>
    <row r="14" spans="2:3" ht="17.25" x14ac:dyDescent="0.4">
      <c r="B14" s="4" t="s">
        <v>137</v>
      </c>
      <c r="C14" s="44">
        <v>290344.69589041098</v>
      </c>
    </row>
    <row r="15" spans="2:3" ht="17.25" x14ac:dyDescent="0.4">
      <c r="B15" s="4" t="s">
        <v>138</v>
      </c>
      <c r="C15" s="45">
        <v>317584216</v>
      </c>
    </row>
    <row r="16" spans="2:3" ht="17.25" x14ac:dyDescent="0.4">
      <c r="B16" s="4" t="s">
        <v>139</v>
      </c>
      <c r="C16" s="44">
        <v>870093.74246575346</v>
      </c>
    </row>
    <row r="17" spans="2:3" ht="17.25" x14ac:dyDescent="0.4">
      <c r="B17" s="4" t="s">
        <v>140</v>
      </c>
      <c r="C17" s="45">
        <v>6731081</v>
      </c>
    </row>
    <row r="18" spans="2:3" ht="17.25" x14ac:dyDescent="0.4">
      <c r="B18" s="4" t="s">
        <v>141</v>
      </c>
      <c r="C18" s="44">
        <v>18441.317808219177</v>
      </c>
    </row>
    <row r="19" spans="2:3" ht="17.25" x14ac:dyDescent="0.4">
      <c r="B19" s="4" t="s">
        <v>142</v>
      </c>
      <c r="C19" s="45">
        <v>7712977</v>
      </c>
    </row>
    <row r="20" spans="2:3" ht="17.25" x14ac:dyDescent="0.4">
      <c r="B20" s="4" t="s">
        <v>143</v>
      </c>
      <c r="C20" s="44">
        <v>21131.443835616439</v>
      </c>
    </row>
    <row r="21" spans="2:3" ht="15.75" x14ac:dyDescent="0.3">
      <c r="B21" s="46" t="s">
        <v>59</v>
      </c>
      <c r="C21" s="31"/>
    </row>
    <row r="22" spans="2:3" ht="15.75" x14ac:dyDescent="0.3">
      <c r="B22" s="46" t="s">
        <v>144</v>
      </c>
      <c r="C22" s="31"/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72B3-CEF6-40A2-9971-E92ADBC93DB0}">
  <sheetPr>
    <pageSetUpPr fitToPage="1"/>
  </sheetPr>
  <dimension ref="B3:F16"/>
  <sheetViews>
    <sheetView workbookViewId="0">
      <selection activeCell="H25" sqref="H25"/>
    </sheetView>
  </sheetViews>
  <sheetFormatPr defaultRowHeight="15" x14ac:dyDescent="0.25"/>
  <cols>
    <col min="2" max="2" width="36.42578125" customWidth="1"/>
    <col min="3" max="3" width="21.140625" customWidth="1"/>
    <col min="4" max="4" width="19.140625" customWidth="1"/>
    <col min="5" max="5" width="16.85546875" customWidth="1"/>
    <col min="6" max="6" width="17.140625" customWidth="1"/>
  </cols>
  <sheetData>
    <row r="3" spans="2:6" ht="41.25" customHeight="1" x14ac:dyDescent="0.25">
      <c r="B3" s="87" t="s">
        <v>110</v>
      </c>
      <c r="C3" s="87"/>
      <c r="D3" s="87"/>
      <c r="E3" s="87"/>
      <c r="F3" s="87"/>
    </row>
    <row r="4" spans="2:6" ht="31.5" customHeight="1" x14ac:dyDescent="0.25">
      <c r="B4" s="22" t="s">
        <v>60</v>
      </c>
      <c r="C4" s="22">
        <v>2020</v>
      </c>
      <c r="D4" s="22">
        <v>2021</v>
      </c>
      <c r="E4" s="22">
        <v>2022</v>
      </c>
      <c r="F4" s="22" t="s">
        <v>56</v>
      </c>
    </row>
    <row r="5" spans="2:6" ht="17.25" x14ac:dyDescent="0.4">
      <c r="B5" s="4" t="s">
        <v>111</v>
      </c>
      <c r="C5" s="7">
        <v>815392201</v>
      </c>
      <c r="D5" s="7">
        <v>869015041</v>
      </c>
      <c r="E5" s="7">
        <v>792746720</v>
      </c>
      <c r="F5" s="38">
        <f>+(E5-D5)/D5</f>
        <v>-8.77640977447708E-2</v>
      </c>
    </row>
    <row r="6" spans="2:6" ht="17.25" x14ac:dyDescent="0.4">
      <c r="B6" s="4" t="s">
        <v>112</v>
      </c>
      <c r="C6" s="7">
        <v>2233951</v>
      </c>
      <c r="D6" s="7">
        <v>2380863</v>
      </c>
      <c r="E6" s="7">
        <v>2914510</v>
      </c>
      <c r="F6" s="38">
        <f t="shared" ref="F6:F14" si="0">+(E6-D6)/D6</f>
        <v>0.22414015422138947</v>
      </c>
    </row>
    <row r="7" spans="2:6" ht="17.25" x14ac:dyDescent="0.4">
      <c r="B7" s="4" t="s">
        <v>113</v>
      </c>
      <c r="C7" s="7">
        <v>8289710</v>
      </c>
      <c r="D7" s="7">
        <v>4219092</v>
      </c>
      <c r="E7" s="7">
        <v>7701192</v>
      </c>
      <c r="F7" s="38">
        <f t="shared" si="0"/>
        <v>0.82531976074472901</v>
      </c>
    </row>
    <row r="8" spans="2:6" ht="17.25" x14ac:dyDescent="0.4">
      <c r="B8" s="4" t="s">
        <v>114</v>
      </c>
      <c r="C8" s="7">
        <v>5914973405</v>
      </c>
      <c r="D8" s="7">
        <v>6315215571</v>
      </c>
      <c r="E8" s="7">
        <v>6392652788</v>
      </c>
      <c r="F8" s="38">
        <f t="shared" si="0"/>
        <v>1.2262006914791349E-2</v>
      </c>
    </row>
    <row r="9" spans="2:6" ht="17.25" x14ac:dyDescent="0.4">
      <c r="B9" s="4" t="s">
        <v>115</v>
      </c>
      <c r="C9" s="7">
        <v>16205407</v>
      </c>
      <c r="D9" s="7">
        <v>17301960</v>
      </c>
      <c r="E9" s="7">
        <v>17514117</v>
      </c>
      <c r="F9" s="38">
        <f t="shared" si="0"/>
        <v>1.2262021181415285E-2</v>
      </c>
    </row>
    <row r="10" spans="2:6" ht="17.25" x14ac:dyDescent="0.4">
      <c r="B10" s="4" t="s">
        <v>116</v>
      </c>
      <c r="C10" s="7">
        <v>60134759</v>
      </c>
      <c r="D10" s="7">
        <v>31238106</v>
      </c>
      <c r="E10" s="7">
        <v>56094072</v>
      </c>
      <c r="F10" s="38">
        <f t="shared" si="0"/>
        <v>0.79569375941038167</v>
      </c>
    </row>
    <row r="11" spans="2:6" ht="17.25" x14ac:dyDescent="0.4">
      <c r="B11" s="4" t="s">
        <v>145</v>
      </c>
      <c r="C11" s="7">
        <v>27590160</v>
      </c>
      <c r="D11" s="7">
        <v>29087701</v>
      </c>
      <c r="E11" s="96" t="s">
        <v>146</v>
      </c>
      <c r="F11" s="96"/>
    </row>
    <row r="12" spans="2:6" ht="17.25" x14ac:dyDescent="0.4">
      <c r="B12" s="4" t="s">
        <v>238</v>
      </c>
      <c r="C12" s="7">
        <v>20350000</v>
      </c>
      <c r="D12" s="7">
        <v>22650000</v>
      </c>
      <c r="E12" s="7">
        <v>103284508</v>
      </c>
      <c r="F12" s="38">
        <f t="shared" si="0"/>
        <v>3.5600224282560706</v>
      </c>
    </row>
    <row r="13" spans="2:6" ht="17.25" x14ac:dyDescent="0.4">
      <c r="B13" s="4" t="s">
        <v>117</v>
      </c>
      <c r="C13" s="4">
        <v>760</v>
      </c>
      <c r="D13" s="7">
        <v>597</v>
      </c>
      <c r="E13" s="7">
        <v>596</v>
      </c>
      <c r="F13" s="38">
        <f t="shared" si="0"/>
        <v>-1.6750418760469012E-3</v>
      </c>
    </row>
    <row r="14" spans="2:6" ht="17.25" x14ac:dyDescent="0.4">
      <c r="B14" s="4" t="s">
        <v>118</v>
      </c>
      <c r="C14" s="4">
        <v>751</v>
      </c>
      <c r="D14" s="7">
        <v>582</v>
      </c>
      <c r="E14" s="7">
        <v>590</v>
      </c>
      <c r="F14" s="38">
        <f t="shared" si="0"/>
        <v>1.3745704467353952E-2</v>
      </c>
    </row>
    <row r="15" spans="2:6" ht="15.75" x14ac:dyDescent="0.3">
      <c r="B15" s="10" t="s">
        <v>59</v>
      </c>
      <c r="C15" s="31"/>
      <c r="D15" s="31"/>
      <c r="E15" s="31"/>
      <c r="F15" s="31"/>
    </row>
    <row r="16" spans="2:6" ht="15.75" x14ac:dyDescent="0.3">
      <c r="B16" s="68" t="s">
        <v>239</v>
      </c>
      <c r="C16" s="31"/>
      <c r="D16" s="31"/>
      <c r="E16" s="31"/>
      <c r="F16" s="31"/>
    </row>
  </sheetData>
  <mergeCells count="2">
    <mergeCell ref="B3:F3"/>
    <mergeCell ref="E11:F1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1EE9-3C1F-4C87-9F16-5C8A80609796}">
  <sheetPr>
    <pageSetUpPr fitToPage="1"/>
  </sheetPr>
  <dimension ref="B3:G8"/>
  <sheetViews>
    <sheetView workbookViewId="0">
      <selection activeCell="B4" sqref="B4"/>
    </sheetView>
  </sheetViews>
  <sheetFormatPr defaultRowHeight="15" x14ac:dyDescent="0.25"/>
  <cols>
    <col min="2" max="2" width="20.85546875" customWidth="1"/>
    <col min="3" max="3" width="19.28515625" customWidth="1"/>
  </cols>
  <sheetData>
    <row r="3" spans="2:7" ht="28.5" customHeight="1" x14ac:dyDescent="0.25">
      <c r="B3" s="87" t="s">
        <v>241</v>
      </c>
      <c r="C3" s="87"/>
      <c r="D3" s="87"/>
      <c r="E3" s="87"/>
      <c r="F3" s="87"/>
      <c r="G3" s="87"/>
    </row>
    <row r="4" spans="2:7" ht="25.5" customHeight="1" x14ac:dyDescent="0.25">
      <c r="B4" s="22"/>
      <c r="C4" s="22" t="s">
        <v>147</v>
      </c>
      <c r="D4" s="95" t="s">
        <v>148</v>
      </c>
      <c r="E4" s="95"/>
      <c r="F4" s="95" t="s">
        <v>149</v>
      </c>
      <c r="G4" s="95"/>
    </row>
    <row r="5" spans="2:7" ht="17.25" x14ac:dyDescent="0.4">
      <c r="B5" s="4" t="s">
        <v>150</v>
      </c>
      <c r="C5" s="7">
        <v>285118803</v>
      </c>
      <c r="D5" s="99">
        <v>781147.40547945211</v>
      </c>
      <c r="E5" s="99"/>
      <c r="F5" s="99">
        <v>2769806</v>
      </c>
      <c r="G5" s="99"/>
    </row>
    <row r="6" spans="2:7" ht="17.25" x14ac:dyDescent="0.4">
      <c r="B6" s="4" t="s">
        <v>151</v>
      </c>
      <c r="C6" s="7">
        <v>181300932</v>
      </c>
      <c r="D6" s="99">
        <v>496714.88219178084</v>
      </c>
      <c r="E6" s="99"/>
      <c r="F6" s="99">
        <v>1761260</v>
      </c>
      <c r="G6" s="99"/>
    </row>
    <row r="7" spans="2:7" ht="15.75" x14ac:dyDescent="0.3">
      <c r="B7" s="10" t="s">
        <v>59</v>
      </c>
      <c r="C7" s="31"/>
      <c r="D7" s="31"/>
      <c r="E7" s="31"/>
      <c r="F7" s="31"/>
      <c r="G7" s="31"/>
    </row>
    <row r="8" spans="2:7" ht="28.5" customHeight="1" x14ac:dyDescent="0.25">
      <c r="B8" s="97" t="s">
        <v>152</v>
      </c>
      <c r="C8" s="98"/>
      <c r="D8" s="98"/>
      <c r="E8" s="98"/>
      <c r="F8" s="98"/>
      <c r="G8" s="98"/>
    </row>
  </sheetData>
  <mergeCells count="8">
    <mergeCell ref="B8:G8"/>
    <mergeCell ref="B3:G3"/>
    <mergeCell ref="D4:E4"/>
    <mergeCell ref="F4:G4"/>
    <mergeCell ref="D5:E5"/>
    <mergeCell ref="F5:G5"/>
    <mergeCell ref="D6:E6"/>
    <mergeCell ref="F6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E1FF-C888-4AD5-985A-7ED7E7E87A0C}">
  <sheetPr>
    <pageSetUpPr fitToPage="1"/>
  </sheetPr>
  <dimension ref="B3:C12"/>
  <sheetViews>
    <sheetView workbookViewId="0">
      <selection activeCell="B3" sqref="B3:C3"/>
    </sheetView>
  </sheetViews>
  <sheetFormatPr defaultRowHeight="15" x14ac:dyDescent="0.25"/>
  <cols>
    <col min="2" max="2" width="35.85546875" customWidth="1"/>
    <col min="3" max="3" width="38.5703125" customWidth="1"/>
  </cols>
  <sheetData>
    <row r="3" spans="2:3" ht="39" customHeight="1" x14ac:dyDescent="0.25">
      <c r="B3" s="87" t="s">
        <v>101</v>
      </c>
      <c r="C3" s="87"/>
    </row>
    <row r="4" spans="2:3" ht="17.25" x14ac:dyDescent="0.4">
      <c r="B4" s="4" t="s">
        <v>102</v>
      </c>
      <c r="C4" s="7">
        <v>18326061</v>
      </c>
    </row>
    <row r="5" spans="2:3" ht="17.25" x14ac:dyDescent="0.4">
      <c r="B5" s="4" t="s">
        <v>103</v>
      </c>
      <c r="C5" s="7">
        <v>146302</v>
      </c>
    </row>
    <row r="6" spans="2:3" ht="17.25" x14ac:dyDescent="0.4">
      <c r="B6" s="4" t="s">
        <v>104</v>
      </c>
      <c r="C6" s="7">
        <v>64507</v>
      </c>
    </row>
    <row r="7" spans="2:3" ht="17.25" x14ac:dyDescent="0.4">
      <c r="B7" s="4" t="s">
        <v>105</v>
      </c>
      <c r="C7" s="7">
        <v>23593</v>
      </c>
    </row>
    <row r="8" spans="2:3" ht="17.25" x14ac:dyDescent="0.4">
      <c r="B8" s="4" t="s">
        <v>106</v>
      </c>
      <c r="C8" s="7">
        <v>11589</v>
      </c>
    </row>
    <row r="9" spans="2:3" ht="17.25" x14ac:dyDescent="0.4">
      <c r="B9" s="4" t="s">
        <v>107</v>
      </c>
      <c r="C9" s="7">
        <v>16680</v>
      </c>
    </row>
    <row r="10" spans="2:3" ht="17.25" x14ac:dyDescent="0.4">
      <c r="B10" s="4" t="s">
        <v>108</v>
      </c>
      <c r="C10" s="7">
        <v>74404</v>
      </c>
    </row>
    <row r="11" spans="2:3" ht="17.25" x14ac:dyDescent="0.4">
      <c r="B11" s="4" t="s">
        <v>109</v>
      </c>
      <c r="C11" s="7">
        <v>53283</v>
      </c>
    </row>
    <row r="12" spans="2:3" ht="17.25" x14ac:dyDescent="0.4">
      <c r="B12" s="24" t="s">
        <v>59</v>
      </c>
      <c r="C12" s="36"/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A1CAEE-0B43-4CF0-ADE0-C076946724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773D19-5FA6-4A8C-B663-D35A23C9DE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66BBB02-9DFA-4A89-9B1E-80DE5C001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1</vt:i4>
      </vt:variant>
    </vt:vector>
  </HeadingPairs>
  <TitlesOfParts>
    <vt:vector size="27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1.16a</vt:lpstr>
      <vt:lpstr>1.16b</vt:lpstr>
      <vt:lpstr>1.16c</vt:lpstr>
      <vt:lpstr>1.16d</vt:lpstr>
      <vt:lpstr>1.16e</vt:lpstr>
      <vt:lpstr>1.16f</vt:lpstr>
      <vt:lpstr>1.17a</vt:lpstr>
      <vt:lpstr>1.17b</vt:lpstr>
      <vt:lpstr>1.18</vt:lpstr>
      <vt:lpstr>1.19</vt:lpstr>
      <vt:lpstr>1.20</vt:lpstr>
      <vt:lpstr>'1.1'!Area_stampa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Ceremigna Barbara</cp:lastModifiedBy>
  <cp:lastPrinted>2023-07-05T06:26:54Z</cp:lastPrinted>
  <dcterms:created xsi:type="dcterms:W3CDTF">2022-05-13T06:42:44Z</dcterms:created>
  <dcterms:modified xsi:type="dcterms:W3CDTF">2024-04-22T13:11:21Z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