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drawings/drawing1.xml" ContentType="application/vnd.openxmlformats-officedocument.drawing+xml"/>
  <Override PartName="/xl/customProperty10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inps-my.sharepoint.com/personal/barbara_ceremigna_inps_it/Documents/Desktop/DCSR/RAPPORTO ANNUALE/Appendici statistiche tolte dal sito/"/>
    </mc:Choice>
  </mc:AlternateContent>
  <xr:revisionPtr revIDLastSave="0" documentId="8_{72079666-9DB0-4CA3-BE29-1B258C4AEC5C}" xr6:coauthVersionLast="47" xr6:coauthVersionMax="47" xr10:uidLastSave="{00000000-0000-0000-0000-000000000000}"/>
  <bookViews>
    <workbookView xWindow="-120" yWindow="-120" windowWidth="29040" windowHeight="15840" firstSheet="2" activeTab="15" xr2:uid="{0EE30F40-C5A3-4EA8-ACB8-55BD9A249EAA}"/>
  </bookViews>
  <sheets>
    <sheet name="2.1" sheetId="115" r:id="rId1"/>
    <sheet name="2.2" sheetId="28" r:id="rId2"/>
    <sheet name="2.3" sheetId="29" r:id="rId3"/>
    <sheet name="2.4" sheetId="30" r:id="rId4"/>
    <sheet name="2.5" sheetId="31" r:id="rId5"/>
    <sheet name="2.6" sheetId="32" r:id="rId6"/>
    <sheet name="2.7" sheetId="33" r:id="rId7"/>
    <sheet name="2.8" sheetId="34" r:id="rId8"/>
    <sheet name="2.9" sheetId="35" r:id="rId9"/>
    <sheet name="Grafico_2.1" sheetId="110" r:id="rId10"/>
    <sheet name="2.10" sheetId="117" r:id="rId11"/>
    <sheet name="2.11 " sheetId="111" r:id="rId12"/>
    <sheet name="2.12" sheetId="38" r:id="rId13"/>
    <sheet name="2.13" sheetId="112" r:id="rId14"/>
    <sheet name="2.14" sheetId="113" r:id="rId15"/>
    <sheet name="2.15" sheetId="114" r:id="rId16"/>
  </sheets>
  <definedNames>
    <definedName name="_xlnm.Print_Area" localSheetId="11">'2.11 '!$B$2:$G$37</definedName>
    <definedName name="_xlnm.Print_Area" localSheetId="12">'2.12'!$B$2:$J$17</definedName>
    <definedName name="_xlnm.Print_Area" localSheetId="13">'2.13'!$B$2:$E$16</definedName>
    <definedName name="_xlnm.Print_Area" localSheetId="14">'2.14'!$C$2:$F$27</definedName>
    <definedName name="_xlnm.Print_Area" localSheetId="15">'2.15'!$B$2:$M$20</definedName>
    <definedName name="_xlnm.Print_Area" localSheetId="1">'2.2'!$B$2:$D$9</definedName>
    <definedName name="_xlnm.Print_Area" localSheetId="2">'2.3'!$B$2:$D$11</definedName>
    <definedName name="_xlnm.Print_Area" localSheetId="3">'2.4'!$B$2:$G$31</definedName>
    <definedName name="_xlnm.Print_Area" localSheetId="4">'2.5'!$B$2:$D$19</definedName>
    <definedName name="_xlnm.Print_Area" localSheetId="5">'2.6'!$C$2:$G$23</definedName>
    <definedName name="_xlnm.Print_Area" localSheetId="6">'2.7'!$B$2:$F$15</definedName>
    <definedName name="_xlnm.Print_Area" localSheetId="7">'2.8'!$B$2:$E$7</definedName>
    <definedName name="_xlnm.Print_Area" localSheetId="8">'2.9'!$B$2:$F$20</definedName>
    <definedName name="_xlnm.Print_Area" localSheetId="9">Grafico_2.1!$C$1:$K$23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32" l="1"/>
  <c r="C14" i="115"/>
  <c r="C8" i="115"/>
  <c r="C4" i="115"/>
  <c r="D15" i="31" l="1"/>
  <c r="J15" i="38"/>
  <c r="M18" i="114"/>
  <c r="E15" i="38"/>
  <c r="D15" i="35"/>
  <c r="C15" i="35"/>
  <c r="E14" i="35"/>
  <c r="E15" i="35" s="1"/>
  <c r="F15" i="35" s="1"/>
  <c r="F14" i="35" l="1"/>
  <c r="E9" i="33"/>
  <c r="F9" i="33"/>
  <c r="E10" i="33"/>
  <c r="F10" i="33" s="1"/>
  <c r="E8" i="33"/>
  <c r="F8" i="33" s="1"/>
  <c r="F6" i="33" l="1"/>
  <c r="E6" i="33"/>
  <c r="F7" i="33" l="1"/>
  <c r="E7" i="33"/>
  <c r="G7" i="32"/>
  <c r="G8" i="32"/>
  <c r="G9" i="32"/>
  <c r="G15" i="32"/>
  <c r="G16" i="32"/>
  <c r="G17" i="32"/>
  <c r="F6" i="32"/>
  <c r="G6" i="32" s="1"/>
  <c r="F7" i="32"/>
  <c r="F8" i="32"/>
  <c r="F9" i="32"/>
  <c r="F10" i="32"/>
  <c r="G10" i="32" s="1"/>
  <c r="F11" i="32"/>
  <c r="G11" i="32" s="1"/>
  <c r="F12" i="32"/>
  <c r="G12" i="32" s="1"/>
  <c r="F13" i="32"/>
  <c r="G13" i="32" s="1"/>
  <c r="G14" i="32"/>
  <c r="F15" i="32"/>
  <c r="F16" i="32"/>
  <c r="F17" i="32"/>
  <c r="F18" i="32"/>
  <c r="G18" i="32" s="1"/>
  <c r="F19" i="32"/>
  <c r="G19" i="32" s="1"/>
  <c r="F5" i="32"/>
  <c r="G5" i="32" s="1"/>
  <c r="D5" i="31"/>
  <c r="D6" i="31"/>
  <c r="D7" i="31"/>
  <c r="D8" i="31"/>
  <c r="D9" i="31"/>
  <c r="D10" i="31"/>
  <c r="D11" i="31"/>
  <c r="D12" i="31"/>
  <c r="D13" i="31"/>
  <c r="D14" i="31"/>
  <c r="D16" i="31"/>
</calcChain>
</file>

<file path=xl/sharedStrings.xml><?xml version="1.0" encoding="utf-8"?>
<sst xmlns="http://schemas.openxmlformats.org/spreadsheetml/2006/main" count="311" uniqueCount="225">
  <si>
    <t>TOTALE</t>
  </si>
  <si>
    <t>Aziende</t>
  </si>
  <si>
    <t>Entrate</t>
  </si>
  <si>
    <t>Uscite</t>
  </si>
  <si>
    <t>Saldo finanziario di competenza</t>
  </si>
  <si>
    <t>Consuntivo</t>
  </si>
  <si>
    <t xml:space="preserve">Bilancio finanziario di competenza </t>
  </si>
  <si>
    <t>Saldo di cassa</t>
  </si>
  <si>
    <t>Risultato economico d’esercizio</t>
  </si>
  <si>
    <t>Patrimonio netto</t>
  </si>
  <si>
    <t>Avanzo di amministrazione</t>
  </si>
  <si>
    <t>ENTRATE</t>
  </si>
  <si>
    <t>ENTRATE CORRENTI</t>
  </si>
  <si>
    <t>Entrate contributive</t>
  </si>
  <si>
    <t>Entrate derivanti da trasferimenti correnti</t>
  </si>
  <si>
    <t>Trasferimenti dal bilancio dello Stato</t>
  </si>
  <si>
    <t>Altri trasferimenti correnti</t>
  </si>
  <si>
    <t>Altre entrate correnti</t>
  </si>
  <si>
    <t>ENTRATE IN C/CAPITALE</t>
  </si>
  <si>
    <t xml:space="preserve">Alienazione di beni patrimoniali e riscossioni di crediti </t>
  </si>
  <si>
    <t>Accensione di prestiti</t>
  </si>
  <si>
    <t>Altre entrate in c/capitale</t>
  </si>
  <si>
    <t>PARTITE DI GIRO</t>
  </si>
  <si>
    <t>USCITE</t>
  </si>
  <si>
    <t>USCITE CORRENTI</t>
  </si>
  <si>
    <t>Funzionamento</t>
  </si>
  <si>
    <t>Prestazioni Istituzionali</t>
  </si>
  <si>
    <t>Altre uscite correnti</t>
  </si>
  <si>
    <t>USCITE IN C/CAPITALE</t>
  </si>
  <si>
    <t>Investimenti</t>
  </si>
  <si>
    <t>Rimborsi di anticipazioni passive</t>
  </si>
  <si>
    <t>Altre uscite in c/capitale</t>
  </si>
  <si>
    <t>SALDI</t>
  </si>
  <si>
    <t>Risultato Finanziario di Competenza</t>
  </si>
  <si>
    <t>Categoria</t>
  </si>
  <si>
    <t>Valori</t>
  </si>
  <si>
    <t>Assoluti</t>
  </si>
  <si>
    <t>1) Lavoratori dipendenti privati</t>
  </si>
  <si>
    <t>2) Lavoratori dipendenti pubblici</t>
  </si>
  <si>
    <t>3) Lavoratori autonomi</t>
  </si>
  <si>
    <t>- coltivatori diretti, mezzadri e coloni</t>
  </si>
  <si>
    <t>- artigiani</t>
  </si>
  <si>
    <t>- esercenti attività commerciali</t>
  </si>
  <si>
    <t>- pescatori autonomi</t>
  </si>
  <si>
    <t>4) Iscritti alla Gestione separata (L. 335/95)</t>
  </si>
  <si>
    <t>5) Altri lavoratori</t>
  </si>
  <si>
    <t>Aggregati</t>
  </si>
  <si>
    <t>Assolute</t>
  </si>
  <si>
    <t>%</t>
  </si>
  <si>
    <t>Prestazioni di invalidità (interamente a carico dello Stato)</t>
  </si>
  <si>
    <t>Assegni sociali e pensioni sociali (interamente a carico dello Stato)</t>
  </si>
  <si>
    <t>Pensioni a carico dei Fondi</t>
  </si>
  <si>
    <t>Prestazioni credito e welfare</t>
  </si>
  <si>
    <t>Prestazioni temporanee</t>
  </si>
  <si>
    <t>Spese per prestazioni istituzionali</t>
  </si>
  <si>
    <t>Altri interventi</t>
  </si>
  <si>
    <t>Spese di funzionamento di parte corrente</t>
  </si>
  <si>
    <t>Spese Correnti</t>
  </si>
  <si>
    <t>Spese di funzionamento in conto capitale</t>
  </si>
  <si>
    <t>Partite di giro</t>
  </si>
  <si>
    <t>Spese Finali</t>
  </si>
  <si>
    <t>ONERI COMUNI</t>
  </si>
  <si>
    <t>PENSIONI</t>
  </si>
  <si>
    <t>Fondo Pensioni Lavoratori dipendenti (comprese le gestioni a contabilità separata)</t>
  </si>
  <si>
    <t>Gestione Dipendenti Pubblici</t>
  </si>
  <si>
    <t>Gestioni Lavoratori Autonomi e Parasubordinati</t>
  </si>
  <si>
    <t>Altri fondi</t>
  </si>
  <si>
    <t>Prestazioni</t>
  </si>
  <si>
    <t>Contributi</t>
  </si>
  <si>
    <t>Apporto dello stato*</t>
  </si>
  <si>
    <t>(*) L’importo si riferisce ai trasferimenti finalizzati all’erogazione delle Prestazioni.</t>
  </si>
  <si>
    <t>Anno</t>
  </si>
  <si>
    <t>Spese di Funzionamento</t>
  </si>
  <si>
    <t>Trasferimenti allo Stato</t>
  </si>
  <si>
    <t>Totale onere per l’Istituto</t>
  </si>
  <si>
    <t>Trasferimenti per economie/totale onere per l’Istituto</t>
  </si>
  <si>
    <t>(*) Dati estratti dai Rendiconti INPS.</t>
  </si>
  <si>
    <t>Personale</t>
  </si>
  <si>
    <t>Personale in servizio</t>
  </si>
  <si>
    <t>Personale in quiescienza</t>
  </si>
  <si>
    <t>Indennità di buonuscita a personale cessato</t>
  </si>
  <si>
    <t>Spese per il funzionamento degli Uffici</t>
  </si>
  <si>
    <t>Spese postali, telefoniche e di trasporto</t>
  </si>
  <si>
    <t>Altro</t>
  </si>
  <si>
    <t>Spese accessorie per servizi istituzionali</t>
  </si>
  <si>
    <t>Servizi CAF</t>
  </si>
  <si>
    <t>Spese bancarie e Postali per pagamento servizi istituzionali</t>
  </si>
  <si>
    <t>Invio comunicazioni postali all'utenza</t>
  </si>
  <si>
    <t>Agenzia Entrate, fornitura voucher e spese di notifica</t>
  </si>
  <si>
    <t>Spese di informatica</t>
  </si>
  <si>
    <t xml:space="preserve">Visite mediche di controllo </t>
  </si>
  <si>
    <t>Accertamenti sanitari</t>
  </si>
  <si>
    <t>Spese per i servizi di contact center</t>
  </si>
  <si>
    <t>Altri oneri di funzionamento</t>
  </si>
  <si>
    <t>Organi e Commissioni dell'Ente</t>
  </si>
  <si>
    <t>Spese legali</t>
  </si>
  <si>
    <t>Premi di assicurazione e risarcimenti e altri oneri</t>
  </si>
  <si>
    <t>Spese sostenute per immobili da reddito</t>
  </si>
  <si>
    <t>Acquisto di strumenti finanziari emessi da Equitalia</t>
  </si>
  <si>
    <t>Attività obbligatoriamente svolta a seguito di normativa</t>
  </si>
  <si>
    <t>Attività svolta per conto di altri Enti</t>
  </si>
  <si>
    <t>SERVIZI EROGATI</t>
  </si>
  <si>
    <t>COSTI DI GESTIONE</t>
  </si>
  <si>
    <t>Uscite per prestazioni Istituzionali</t>
  </si>
  <si>
    <t>Costo del personale</t>
  </si>
  <si>
    <t>Acquisto beni e servizi</t>
  </si>
  <si>
    <t>Amm.ti</t>
  </si>
  <si>
    <t>Spese non classificabili in altre voci</t>
  </si>
  <si>
    <t>Riscossioni al 04/2022</t>
  </si>
  <si>
    <t>Lavoratori autonomi</t>
  </si>
  <si>
    <t>Lavoratori parasubordinati</t>
  </si>
  <si>
    <t>Lavoratori domestici</t>
  </si>
  <si>
    <t>Contributi ex INPDAP</t>
  </si>
  <si>
    <t>Mutui e prestiti ex INPDAP</t>
  </si>
  <si>
    <t>Altre riscossioni</t>
  </si>
  <si>
    <t>Pagamenti al 04/2022</t>
  </si>
  <si>
    <t>PAGAMENTI</t>
  </si>
  <si>
    <t>1) Complesso pensioni</t>
  </si>
  <si>
    <t xml:space="preserve">    a) pensioni al netto invalidi civili</t>
  </si>
  <si>
    <t xml:space="preserve">    b) assegni agli invalidi civili</t>
  </si>
  <si>
    <t xml:space="preserve">    c) pensioni ex INPDAP</t>
  </si>
  <si>
    <t>2) Prestazioni temporanee a pagamento diretto</t>
  </si>
  <si>
    <t>3) TFS e TFR ex INPDAP</t>
  </si>
  <si>
    <t>4) Mutui e Prestiti ex INPDAP</t>
  </si>
  <si>
    <t>5) Altri pagamenti</t>
  </si>
  <si>
    <t>6) Trasferimenti passivi</t>
  </si>
  <si>
    <t xml:space="preserve">     Trasferimenti allo Stato:</t>
  </si>
  <si>
    <t xml:space="preserve">          a) ritenute IRPEF</t>
  </si>
  <si>
    <t xml:space="preserve">          b) contributi e altri oneri</t>
  </si>
  <si>
    <t xml:space="preserve">      Trasferimenti alle Regioni:</t>
  </si>
  <si>
    <t xml:space="preserve">      Trasferimenti ai Comuni:</t>
  </si>
  <si>
    <t xml:space="preserve">      Trasferimenti all' INAIL</t>
  </si>
  <si>
    <t xml:space="preserve">      Trasferimenti fondi interprofessionali</t>
  </si>
  <si>
    <t>Provvedimento Normativo</t>
  </si>
  <si>
    <t>1) Disposizioni varie antecedenti al 2011</t>
  </si>
  <si>
    <t>2) Legge 183/2011 (legge di stabilità 2012) Art. 4, c. 66 adozione di misure di razionalizzazione organizzativa volte a ridurre le proprie spese di funzionamento</t>
  </si>
  <si>
    <t>Dis*.</t>
  </si>
  <si>
    <t>3) Legge 214/2011 di conversione del D.L. 6 dicembre 2011, n. 201. Art. 21, c. 8 - riduzione dei costi di funzionamento</t>
  </si>
  <si>
    <t>Dis*</t>
  </si>
  <si>
    <t>4) Legge 44/2012, conversione D.L. 16/2012 “semplificazione fiscale” - art. 13 - misure di razionalizzazione organizzativa volte a ridurre le proprie spese di funzionamento</t>
  </si>
  <si>
    <t>-</t>
  </si>
  <si>
    <t>5) Legge 92/2012 “riforma del mercato del lavoro”. Art. 4, c. 77 misure di razionalizzazione organizzativa volte a ridurre le proprie spese di funzionamento</t>
  </si>
  <si>
    <t>6) Legge 135/2012 di conversione del D.L. 95/2012 “Spending Review” (Riduzione dei consumi intermedi: 5% nel 2012; 10% a decorrere dal 2013) - art. 8, c. 3</t>
  </si>
  <si>
    <t>7) Legge 228/2012 (legge di stabilità 2013) art. 1, cc. 108-110. Risparmi aggiuntivi conseguiti prioritariamente attraverso la riduzione delle risorse destinate all'esternalizzazione di servizi informatici, ai contratti di acquisto di servizi amministrativi, tecnici ed informatici, a convenzioni con patronati e centri di assistenza fiscale (CAF), bancarie, postali</t>
  </si>
  <si>
    <t>12) Legge 208/2015 (legge di stabilità 2016) art,1, comma 608. Adozione di ulteriori interventi di razionalizzazione per la riduzione delle proprie spese correnti diverse da quelle per le prestazioni previdenziali e assistenziali in modo da conseguire risparmi aggiuntivi che attraverso gli obblighi di approvvigionamento in Consip previsti dai commi da 494 a 510</t>
  </si>
  <si>
    <t>13) Legge 109/2015 di conversione del D.L. 65/2015 Art.  6, c. 2, lettera b)</t>
  </si>
  <si>
    <t>14) Art. 1, comma 594, della Legge di Bilancio n. 160/2019 - Versamento di quanto dovuto nel 2018 per le disposizioni di contenimento disapplicate di cui all'Allegato A.</t>
  </si>
  <si>
    <t>(*) Dis.: disapplicata.</t>
  </si>
  <si>
    <t>b) Quote di partecipazione degli iscritti all’onere di specifiche gestioni</t>
  </si>
  <si>
    <t>a) Quote contributive a carico dei datori di lavoro e degli iscritti</t>
  </si>
  <si>
    <t xml:space="preserve">     a) Imposta regionale sulle attività produttive</t>
  </si>
  <si>
    <t xml:space="preserve">     b) Addizionale Regionale IRPEF</t>
  </si>
  <si>
    <t>Variazioni 2022/2021</t>
  </si>
  <si>
    <t>Tabella 2.8 - Prestazioni, contributi e apporto dello Stato. Anno 2022 (milioni di euro)</t>
  </si>
  <si>
    <t>Tabella 2.9 - Spese di Funzionamento e somme trasferite al Bilancio dello Stato*. Anni 2012-2022 (milioni di euro)</t>
  </si>
  <si>
    <t>Tabella 2.12 - Incidenza dei costi di gestione sui servizi erogati. Anni 2012-2022 (milioni di euro)</t>
  </si>
  <si>
    <t>Riscossioni al 04/2023</t>
  </si>
  <si>
    <t>Variazioni % 2023/2022</t>
  </si>
  <si>
    <t>Pagamenti al 04/2023</t>
  </si>
  <si>
    <t>VARIAZIONI % 2023/2022</t>
  </si>
  <si>
    <t>Tabella 2.15 - Riduzioni di spesa derivanti da provvedimenti legislativi comportanti il versamento delle relative economie al bilancio dello Stato nel periodo 2012-2022 (milioni di euro)</t>
  </si>
  <si>
    <t>Tabella 2.7 - Uscite per pensioni. Anni 2021–2022 (milioni di euro)</t>
  </si>
  <si>
    <t>Tabella 2.11 - Spese di funzionamento per tipologia. Anni 2018-2022 (milioni di euro)</t>
  </si>
  <si>
    <t>,</t>
  </si>
  <si>
    <t>2022**</t>
  </si>
  <si>
    <t>2022*</t>
  </si>
  <si>
    <t>Tributi diversi e rimborso contributi</t>
  </si>
  <si>
    <t>Sottoscrizione e acquisto di partecipazioni azionarie</t>
  </si>
  <si>
    <t xml:space="preserve">Sottoscrizione di quote di Fondi comuni di investimento immobiliare e mobiliare </t>
  </si>
  <si>
    <t>Tabella 2.1 - Contribuenti  INPS. Anno 2022</t>
  </si>
  <si>
    <t>Lavoratori dipendenti di cui:</t>
  </si>
  <si>
    <t>Fondo Pensioni lavoratori Dipendenti (FPLD)</t>
  </si>
  <si>
    <t>Altri dipendenti settore privato</t>
  </si>
  <si>
    <t>Gestione Pubblica</t>
  </si>
  <si>
    <t>Lavoratori Autonomi di cui:</t>
  </si>
  <si>
    <t>Coltivatori diretti, coloni e mezzadri</t>
  </si>
  <si>
    <t>Artigiani</t>
  </si>
  <si>
    <t>Commercianti</t>
  </si>
  <si>
    <t>Gestione separata</t>
  </si>
  <si>
    <t>Altri*</t>
  </si>
  <si>
    <t>(*) Fondo clero, ex SPORTASS, assicurazioni facoltative.</t>
  </si>
  <si>
    <t>Tabella 2.10 - Costo medio per unità di prodotto. Anni 2014-2022 (milioni di euro)</t>
  </si>
  <si>
    <t>Spese di Funzionamento totali (Full Costing in mln euro)</t>
  </si>
  <si>
    <t>Spese di Funzionamento solo sedi di produzione territoriali
(Direct Costing in mln euro)</t>
  </si>
  <si>
    <t>Costo medio per unità di Prodotto
(Full Costing)</t>
  </si>
  <si>
    <t>Costo medio per unità di Prodotto
(Direct Costing)</t>
  </si>
  <si>
    <t>Tabella 2.2 - Bilancio finanziario di competenza. Entrate – Uscite. Anno 2022 (milioni di euro)</t>
  </si>
  <si>
    <t>Tabella 2.3 - Principali saldi di bilancio. Anno 2022 (milioni di euro)</t>
  </si>
  <si>
    <t>Tabella 2.4 - Gestione finanziaria di competenza. Quadro di sintesi. Anni 2018 – 2022 (milioni di euro)</t>
  </si>
  <si>
    <t>% Categoria/totale generale</t>
  </si>
  <si>
    <t>Tabella 2.5 - Entrate contributive. Anno 2022 (milioni di euro)</t>
  </si>
  <si>
    <t>Tabella 2.6 - Uscite. Anni 2021-2022 (milioni di euro)</t>
  </si>
  <si>
    <t xml:space="preserve">Grafico 2.1 - Spese di Funzionamento e somme trasferite al Bilancio dello Stato. Anni 2012-2022 (milioni di euro)
</t>
  </si>
  <si>
    <t>Spese per locali, utenze, mobili e macchine</t>
  </si>
  <si>
    <t>Spese per visite mediche di controllo Polo unico D.Lgs.75/2017</t>
  </si>
  <si>
    <t>Spese per la produzione, il rilascio e la consegna della carta europea della disabilità in Italia.</t>
  </si>
  <si>
    <t>Visite mediche di controllo per l’espletamento delle attività in convenzione con le Regioni ai sensi dell’art. 18, comma 22, del Decreto-legge 6 luglio 2011, n. 98, convertito con modificazioni dalla Legge 15 luglio 2011, n. 111</t>
  </si>
  <si>
    <t>Spese per i servizi svolti dalla società SISPI SpA per le attività affidate dalla gestione Commissariale Fondo Buonuscita</t>
  </si>
  <si>
    <t>Fonte: Flussi di cassa al 30 aprile 2023.</t>
  </si>
  <si>
    <t xml:space="preserve">      Addizionale Comunale IRPEF</t>
  </si>
  <si>
    <t>Dis.*</t>
  </si>
  <si>
    <t>8) Legge 147/2013. Art. 1, c. 457. Legge 114/2014 di conversione del D.L. 90/2014. Riduzione compensi onorari ai legali</t>
  </si>
  <si>
    <t>9) Legge 89/2014 di conversione del D.L. 66/2014 “Misure urgenti per la competitività e la giustizia sociale" (a decorrere dal 2014 ulteriore riduzione del 5% su base annua dei consumi intermedi) - art. 8, comma 4, lett. c) e art. 50 comma 3</t>
  </si>
  <si>
    <t>10) Legge 190/2014 (legge di stabilità 2015) Art. 1, cc. 305 e 307. Risparmi su commissioni bancarie, da razionalizzazione delle attività svolte nell'ambito del servizio CUN - Centralino unico nazionale per INPS, Inail ed Equitalia; da rinegoziazione delle convenzioni stipulate per la determinazione dei limiti reddituali per l'accesso alle prestazioni attraverso le dichiarazioni RED e ICRIC; da razionalizzazione della spesa per i servizi tecnologici attraverso il completamento dei processi di integrazione dei sistemi proprietari degli enti soppressi</t>
  </si>
  <si>
    <t>11) Legge 109/2015 di conversione del D.L. 65/2015 Art. 6, c. 2. Riduzione delle commissioni corrisposte agli istituti di credito e a Poste Italiane Spa per i servizi di pagamento delle prestazioni pensionistiche</t>
  </si>
  <si>
    <t>Risultato in c/capitale</t>
  </si>
  <si>
    <t>Risultato di parte corrente</t>
  </si>
  <si>
    <t>Tabella 2.14 - Pagamenti correnti I quadrimestre. Anni 2022-2023 (milioni di euro)</t>
  </si>
  <si>
    <t>Tabella 2.13 - Riscossioni correnti I quadrimestre. Anni 2022-2023 (milioni di euro)</t>
  </si>
  <si>
    <t>Totale assicurati INPS</t>
  </si>
  <si>
    <t>Totale entrate</t>
  </si>
  <si>
    <t>Totale uscite</t>
  </si>
  <si>
    <t>Totale generale (a+b)</t>
  </si>
  <si>
    <t>Totale pensioni</t>
  </si>
  <si>
    <t>Totale</t>
  </si>
  <si>
    <t xml:space="preserve">Totale </t>
  </si>
  <si>
    <t>Totale generale</t>
  </si>
  <si>
    <t xml:space="preserve">Totale riscossioni correnti </t>
  </si>
  <si>
    <t xml:space="preserve">Totale pagamenti correnti </t>
  </si>
  <si>
    <t xml:space="preserve">Totale annuali </t>
  </si>
  <si>
    <t>Totale cumulato anni 2012-2022 (milioni di euro)</t>
  </si>
  <si>
    <t>Fonte: Rendiconto e Consuntivo CoAn.</t>
  </si>
  <si>
    <t>Fonte: Rendiconto generale 2022.</t>
  </si>
  <si>
    <t>(**) Dati da Rendiconto generale 2022.</t>
  </si>
  <si>
    <t>(*) Dati da Rendiconto generale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</si>
</sst>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"/>
    <numFmt numFmtId="167" formatCode="#,##0_ ;\-#,##0\ "/>
    <numFmt numFmtId="168" formatCode="#,##0.00_ ;\-#,##0.00\ "/>
    <numFmt numFmtId="169" formatCode="_-* #,##0.0_-;\-* #,##0.0_-;_-* &quot;-&quot;??_-;_-@_-"/>
    <numFmt numFmtId="170" formatCode="0.000%"/>
    <numFmt numFmtId="171" formatCode="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11"/>
      <color theme="1"/>
      <name val="Garamond"/>
      <family val="1"/>
    </font>
    <font>
      <i/>
      <sz val="8"/>
      <color rgb="FF000000"/>
      <name val="Arial Nova"/>
      <family val="2"/>
    </font>
    <font>
      <sz val="8"/>
      <color theme="1"/>
      <name val="Arial Nova"/>
      <family val="2"/>
    </font>
    <font>
      <sz val="10"/>
      <name val="Arial"/>
      <family val="2"/>
    </font>
    <font>
      <sz val="11"/>
      <color indexed="8"/>
      <name val="Calibri"/>
      <family val="2"/>
    </font>
    <font>
      <i/>
      <sz val="11"/>
      <name val="Arial Nova"/>
      <family val="2"/>
    </font>
    <font>
      <sz val="11"/>
      <color theme="1"/>
      <name val="Titillium Web"/>
    </font>
    <font>
      <i/>
      <sz val="8"/>
      <color theme="1"/>
      <name val="Titillium Web"/>
    </font>
    <font>
      <b/>
      <sz val="10"/>
      <color theme="1"/>
      <name val="Titillium Web"/>
    </font>
    <font>
      <sz val="10"/>
      <color theme="1"/>
      <name val="Titillium Web"/>
    </font>
    <font>
      <b/>
      <sz val="10"/>
      <color theme="0"/>
      <name val="Titillium Web"/>
    </font>
    <font>
      <i/>
      <sz val="10"/>
      <color theme="1"/>
      <name val="Titillium Web"/>
    </font>
    <font>
      <i/>
      <sz val="8"/>
      <color rgb="FF000000"/>
      <name val="Titillium Web"/>
    </font>
    <font>
      <i/>
      <sz val="8"/>
      <name val="Titillium Web"/>
    </font>
    <font>
      <b/>
      <sz val="10"/>
      <color rgb="FF000000"/>
      <name val="Titillium Web"/>
    </font>
    <font>
      <i/>
      <sz val="10"/>
      <color rgb="FF000000"/>
      <name val="Titillium Web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4A9E6"/>
        <bgColor indexed="64"/>
      </patternFill>
    </fill>
    <fill>
      <patternFill patternType="solid">
        <fgColor rgb="FFF2F6F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164" fontId="0" fillId="0" borderId="0" xfId="0" applyNumberFormat="1"/>
    <xf numFmtId="0" fontId="0" fillId="0" borderId="0" xfId="0"/>
    <xf numFmtId="0" fontId="8" fillId="0" borderId="0" xfId="0" applyFont="1"/>
    <xf numFmtId="164" fontId="3" fillId="0" borderId="0" xfId="1" applyNumberFormat="1" applyFont="1" applyFill="1" applyBorder="1"/>
    <xf numFmtId="4" fontId="0" fillId="0" borderId="0" xfId="0" applyNumberFormat="1"/>
    <xf numFmtId="43" fontId="0" fillId="0" borderId="0" xfId="1" applyFont="1"/>
    <xf numFmtId="0" fontId="3" fillId="0" borderId="0" xfId="0" applyFont="1" applyBorder="1"/>
    <xf numFmtId="169" fontId="0" fillId="0" borderId="0" xfId="0" applyNumberFormat="1"/>
    <xf numFmtId="0" fontId="9" fillId="0" borderId="0" xfId="0" applyFont="1"/>
    <xf numFmtId="0" fontId="10" fillId="0" borderId="0" xfId="0" applyFont="1"/>
    <xf numFmtId="3" fontId="12" fillId="0" borderId="3" xfId="0" applyNumberFormat="1" applyFont="1" applyBorder="1"/>
    <xf numFmtId="0" fontId="12" fillId="0" borderId="0" xfId="0" applyFont="1"/>
    <xf numFmtId="0" fontId="12" fillId="0" borderId="3" xfId="0" applyFont="1" applyBorder="1"/>
    <xf numFmtId="164" fontId="12" fillId="0" borderId="3" xfId="1" applyNumberFormat="1" applyFont="1" applyBorder="1"/>
    <xf numFmtId="167" fontId="12" fillId="0" borderId="3" xfId="1" applyNumberFormat="1" applyFont="1" applyBorder="1" applyAlignment="1"/>
    <xf numFmtId="0" fontId="14" fillId="0" borderId="3" xfId="0" applyFont="1" applyBorder="1"/>
    <xf numFmtId="0" fontId="12" fillId="0" borderId="3" xfId="0" applyFont="1" applyBorder="1" applyAlignment="1">
      <alignment wrapText="1"/>
    </xf>
    <xf numFmtId="0" fontId="11" fillId="0" borderId="3" xfId="0" applyFont="1" applyBorder="1"/>
    <xf numFmtId="3" fontId="11" fillId="0" borderId="3" xfId="0" applyNumberFormat="1" applyFont="1" applyBorder="1"/>
    <xf numFmtId="164" fontId="11" fillId="0" borderId="3" xfId="1" applyNumberFormat="1" applyFont="1" applyBorder="1"/>
    <xf numFmtId="165" fontId="12" fillId="0" borderId="3" xfId="7" applyNumberFormat="1" applyFont="1" applyBorder="1"/>
    <xf numFmtId="170" fontId="12" fillId="0" borderId="3" xfId="7" applyNumberFormat="1" applyFont="1" applyBorder="1"/>
    <xf numFmtId="9" fontId="11" fillId="0" borderId="3" xfId="7" applyFont="1" applyBorder="1"/>
    <xf numFmtId="0" fontId="5" fillId="0" borderId="0" xfId="0" applyFont="1" applyBorder="1"/>
    <xf numFmtId="166" fontId="3" fillId="0" borderId="0" xfId="0" applyNumberFormat="1" applyFont="1" applyBorder="1"/>
    <xf numFmtId="0" fontId="0" fillId="0" borderId="0" xfId="0" applyBorder="1"/>
    <xf numFmtId="164" fontId="12" fillId="0" borderId="3" xfId="0" applyNumberFormat="1" applyFont="1" applyBorder="1"/>
    <xf numFmtId="9" fontId="12" fillId="0" borderId="3" xfId="7" applyFont="1" applyBorder="1"/>
    <xf numFmtId="0" fontId="12" fillId="0" borderId="3" xfId="0" applyFont="1" applyBorder="1" applyAlignment="1">
      <alignment horizontal="left" vertical="center" wrapText="1" indent="3"/>
    </xf>
    <xf numFmtId="165" fontId="12" fillId="0" borderId="3" xfId="0" applyNumberFormat="1" applyFont="1" applyBorder="1"/>
    <xf numFmtId="0" fontId="12" fillId="0" borderId="3" xfId="0" applyFont="1" applyBorder="1" applyAlignment="1">
      <alignment horizontal="left" indent="3"/>
    </xf>
    <xf numFmtId="164" fontId="12" fillId="0" borderId="3" xfId="1" applyNumberFormat="1" applyFont="1" applyBorder="1" applyAlignment="1">
      <alignment vertical="center"/>
    </xf>
    <xf numFmtId="3" fontId="12" fillId="0" borderId="3" xfId="0" applyNumberFormat="1" applyFont="1" applyBorder="1" applyAlignment="1">
      <alignment vertical="center"/>
    </xf>
    <xf numFmtId="165" fontId="12" fillId="0" borderId="3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165" fontId="11" fillId="0" borderId="3" xfId="0" applyNumberFormat="1" applyFont="1" applyBorder="1"/>
    <xf numFmtId="0" fontId="15" fillId="0" borderId="0" xfId="0" applyFont="1" applyAlignment="1">
      <alignment vertical="center"/>
    </xf>
    <xf numFmtId="4" fontId="12" fillId="0" borderId="3" xfId="0" applyNumberFormat="1" applyFont="1" applyBorder="1"/>
    <xf numFmtId="43" fontId="12" fillId="0" borderId="3" xfId="1" applyFont="1" applyFill="1" applyBorder="1"/>
    <xf numFmtId="0" fontId="11" fillId="0" borderId="3" xfId="0" applyFont="1" applyBorder="1" applyAlignment="1">
      <alignment wrapText="1"/>
    </xf>
    <xf numFmtId="4" fontId="11" fillId="0" borderId="3" xfId="0" applyNumberFormat="1" applyFont="1" applyBorder="1"/>
    <xf numFmtId="0" fontId="10" fillId="2" borderId="0" xfId="0" applyFont="1" applyFill="1"/>
    <xf numFmtId="168" fontId="12" fillId="0" borderId="3" xfId="1" applyNumberFormat="1" applyFont="1" applyBorder="1" applyAlignment="1">
      <alignment horizontal="right"/>
    </xf>
    <xf numFmtId="168" fontId="11" fillId="0" borderId="3" xfId="1" applyNumberFormat="1" applyFont="1" applyBorder="1" applyAlignment="1">
      <alignment horizontal="right"/>
    </xf>
    <xf numFmtId="0" fontId="12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6" fillId="0" borderId="0" xfId="0" applyFont="1"/>
    <xf numFmtId="0" fontId="10" fillId="0" borderId="0" xfId="0" applyFont="1" applyBorder="1"/>
    <xf numFmtId="0" fontId="10" fillId="0" borderId="0" xfId="0" applyFont="1" applyBorder="1" applyAlignment="1">
      <alignment horizontal="left" vertical="center" wrapText="1"/>
    </xf>
    <xf numFmtId="0" fontId="11" fillId="0" borderId="3" xfId="0" applyFont="1" applyFill="1" applyBorder="1" applyAlignment="1">
      <alignment vertical="center" wrapText="1"/>
    </xf>
    <xf numFmtId="0" fontId="0" fillId="0" borderId="0" xfId="0" applyFill="1"/>
    <xf numFmtId="4" fontId="0" fillId="0" borderId="0" xfId="0" applyNumberFormat="1" applyFill="1"/>
    <xf numFmtId="0" fontId="17" fillId="0" borderId="3" xfId="0" applyFont="1" applyBorder="1" applyAlignment="1">
      <alignment horizontal="left" vertical="center"/>
    </xf>
    <xf numFmtId="3" fontId="17" fillId="0" borderId="3" xfId="0" applyNumberFormat="1" applyFont="1" applyBorder="1" applyAlignment="1">
      <alignment horizontal="right" vertical="center"/>
    </xf>
    <xf numFmtId="0" fontId="18" fillId="0" borderId="3" xfId="0" applyFont="1" applyBorder="1" applyAlignment="1">
      <alignment horizontal="left" vertical="center"/>
    </xf>
    <xf numFmtId="3" fontId="18" fillId="0" borderId="3" xfId="0" applyNumberFormat="1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1" fillId="4" borderId="3" xfId="0" applyFont="1" applyFill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center" vertical="center" wrapText="1"/>
    </xf>
    <xf numFmtId="171" fontId="12" fillId="0" borderId="3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43" fontId="12" fillId="0" borderId="3" xfId="1" applyFont="1" applyFill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164" fontId="12" fillId="0" borderId="3" xfId="0" applyNumberFormat="1" applyFont="1" applyBorder="1" applyAlignment="1">
      <alignment horizontal="right"/>
    </xf>
    <xf numFmtId="0" fontId="11" fillId="4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164" fontId="11" fillId="0" borderId="3" xfId="0" applyNumberFormat="1" applyFont="1" applyBorder="1"/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3" fontId="12" fillId="0" borderId="3" xfId="0" applyNumberFormat="1" applyFont="1" applyBorder="1" applyAlignment="1">
      <alignment horizontal="right"/>
    </xf>
    <xf numFmtId="0" fontId="13" fillId="3" borderId="1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0" fontId="13" fillId="3" borderId="4" xfId="0" applyFont="1" applyFill="1" applyBorder="1" applyAlignment="1">
      <alignment horizontal="center" wrapText="1"/>
    </xf>
    <xf numFmtId="0" fontId="16" fillId="0" borderId="0" xfId="8" applyFont="1" applyAlignment="1">
      <alignment horizontal="left" vertical="center" wrapText="1"/>
    </xf>
    <xf numFmtId="0" fontId="10" fillId="0" borderId="0" xfId="0" applyFont="1" applyAlignment="1">
      <alignment horizontal="justify" vertical="center" wrapText="1"/>
    </xf>
    <xf numFmtId="0" fontId="11" fillId="0" borderId="3" xfId="0" applyFont="1" applyBorder="1" applyAlignment="1">
      <alignment horizontal="center" wrapText="1"/>
    </xf>
    <xf numFmtId="0" fontId="11" fillId="4" borderId="3" xfId="0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 wrapText="1"/>
    </xf>
  </cellXfs>
  <cellStyles count="9">
    <cellStyle name="Collegamento ipertestuale" xfId="8" builtinId="8"/>
    <cellStyle name="Migliaia" xfId="1" builtinId="3"/>
    <cellStyle name="Migliaia 2" xfId="4" xr:uid="{E085FB13-3636-4B67-841F-5451776DB65E}"/>
    <cellStyle name="Migliaia 2 2" xfId="5" xr:uid="{6E5D830A-1C0F-42E2-BC10-FC70AF7CD3E5}"/>
    <cellStyle name="Migliaia 3 2 2 2" xfId="6" xr:uid="{65CEE085-BE87-4976-8015-816B1AD75F0E}"/>
    <cellStyle name="Normale" xfId="0" builtinId="0"/>
    <cellStyle name="Normale 2" xfId="2" xr:uid="{52B5B84B-88F3-4B73-9074-B51482AAB612}"/>
    <cellStyle name="Percentuale" xfId="7" builtinId="5"/>
    <cellStyle name="Percentuale 2" xfId="3" xr:uid="{67EFFA1D-6B00-4591-BECF-002023ADE343}"/>
  </cellStyles>
  <dxfs count="0"/>
  <tableStyles count="0" defaultTableStyle="TableStyleMedium2" defaultPivotStyle="PivotStyleLight16"/>
  <colors>
    <mruColors>
      <color rgb="FF2F6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577215</xdr:colOff>
      <xdr:row>3</xdr:row>
      <xdr:rowOff>19050</xdr:rowOff>
    </xdr:from>
    <xdr:to>
      <xdr:col>10</xdr:col>
      <xdr:colOff>12381</xdr:colOff>
      <xdr:row>19</xdr:row>
      <xdr:rowOff>107950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E93014E1-B49A-42DF-8FC1-546FD69D5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6415" y="1085850"/>
          <a:ext cx="4311966" cy="313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69917-0354-4C07-9A67-4DC12C291CEC}">
  <sheetPr>
    <pageSetUpPr fitToPage="1"/>
  </sheetPr>
  <dimension ref="B3:C15"/>
  <sheetViews>
    <sheetView workbookViewId="0">
      <selection activeCell="G18" sqref="G18"/>
    </sheetView>
  </sheetViews>
  <sheetFormatPr defaultRowHeight="15" x14ac:dyDescent="0.25"/>
  <cols>
    <col min="2" max="2" width="41.85546875" customWidth="1"/>
    <col min="3" max="3" width="30.85546875" customWidth="1"/>
  </cols>
  <sheetData>
    <row r="3" spans="2:3" ht="34.5" customHeight="1" x14ac:dyDescent="0.25">
      <c r="B3" s="78" t="s">
        <v>169</v>
      </c>
      <c r="C3" s="78"/>
    </row>
    <row r="4" spans="2:3" ht="17.25" x14ac:dyDescent="0.25">
      <c r="B4" s="56" t="s">
        <v>170</v>
      </c>
      <c r="C4" s="57">
        <f>SUM(C5:C7)</f>
        <v>18718309.583333336</v>
      </c>
    </row>
    <row r="5" spans="2:3" ht="17.25" x14ac:dyDescent="0.25">
      <c r="B5" s="58" t="s">
        <v>171</v>
      </c>
      <c r="C5" s="59">
        <v>15058070</v>
      </c>
    </row>
    <row r="6" spans="2:3" ht="17.25" x14ac:dyDescent="0.25">
      <c r="B6" s="58" t="s">
        <v>172</v>
      </c>
      <c r="C6" s="59">
        <v>317929.58333333582</v>
      </c>
    </row>
    <row r="7" spans="2:3" ht="17.25" x14ac:dyDescent="0.25">
      <c r="B7" s="58" t="s">
        <v>173</v>
      </c>
      <c r="C7" s="59">
        <v>3342310</v>
      </c>
    </row>
    <row r="8" spans="2:3" ht="17.25" x14ac:dyDescent="0.25">
      <c r="B8" s="56" t="s">
        <v>174</v>
      </c>
      <c r="C8" s="57">
        <f>SUM(C9:C11)</f>
        <v>3932511</v>
      </c>
    </row>
    <row r="9" spans="2:3" ht="17.25" x14ac:dyDescent="0.25">
      <c r="B9" s="58" t="s">
        <v>175</v>
      </c>
      <c r="C9" s="59">
        <v>431526</v>
      </c>
    </row>
    <row r="10" spans="2:3" ht="17.25" x14ac:dyDescent="0.25">
      <c r="B10" s="58" t="s">
        <v>176</v>
      </c>
      <c r="C10" s="59">
        <v>1501985</v>
      </c>
    </row>
    <row r="11" spans="2:3" ht="17.25" x14ac:dyDescent="0.25">
      <c r="B11" s="58" t="s">
        <v>177</v>
      </c>
      <c r="C11" s="59">
        <v>1999000</v>
      </c>
    </row>
    <row r="12" spans="2:3" ht="17.25" x14ac:dyDescent="0.25">
      <c r="B12" s="58" t="s">
        <v>178</v>
      </c>
      <c r="C12" s="59">
        <v>968000</v>
      </c>
    </row>
    <row r="13" spans="2:3" ht="17.25" x14ac:dyDescent="0.25">
      <c r="B13" s="56" t="s">
        <v>179</v>
      </c>
      <c r="C13" s="57">
        <v>20875</v>
      </c>
    </row>
    <row r="14" spans="2:3" ht="17.25" x14ac:dyDescent="0.25">
      <c r="B14" s="56" t="s">
        <v>209</v>
      </c>
      <c r="C14" s="57">
        <f>+C4+C8+C12+C13</f>
        <v>23639695.583333336</v>
      </c>
    </row>
    <row r="15" spans="2:3" x14ac:dyDescent="0.25">
      <c r="B15" s="60" t="s">
        <v>180</v>
      </c>
    </row>
  </sheetData>
  <mergeCells count="1">
    <mergeCell ref="B3:C3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4540E-3E61-4690-ACF1-BE59751DA79B}">
  <sheetPr>
    <pageSetUpPr fitToPage="1"/>
  </sheetPr>
  <dimension ref="D3:J21"/>
  <sheetViews>
    <sheetView topLeftCell="C16" workbookViewId="0">
      <selection activeCell="D21" sqref="D21"/>
    </sheetView>
  </sheetViews>
  <sheetFormatPr defaultRowHeight="15" x14ac:dyDescent="0.25"/>
  <sheetData>
    <row r="3" spans="4:10" ht="54" customHeight="1" x14ac:dyDescent="0.4">
      <c r="D3" s="84" t="s">
        <v>192</v>
      </c>
      <c r="E3" s="85"/>
      <c r="F3" s="85"/>
      <c r="G3" s="85"/>
      <c r="H3" s="85"/>
      <c r="I3" s="85"/>
      <c r="J3" s="86"/>
    </row>
    <row r="21" spans="4:4" ht="15.75" x14ac:dyDescent="0.3">
      <c r="D21" s="13" t="s">
        <v>222</v>
      </c>
    </row>
  </sheetData>
  <mergeCells count="1">
    <mergeCell ref="D3:J3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94F66-8F7B-4AC4-BE18-084AB61BBAAA}">
  <sheetPr>
    <pageSetUpPr fitToPage="1"/>
  </sheetPr>
  <dimension ref="B3:F14"/>
  <sheetViews>
    <sheetView topLeftCell="A10" workbookViewId="0">
      <selection activeCell="E21" sqref="E21"/>
    </sheetView>
  </sheetViews>
  <sheetFormatPr defaultRowHeight="15" x14ac:dyDescent="0.25"/>
  <cols>
    <col min="2" max="2" width="23.7109375" customWidth="1"/>
    <col min="3" max="3" width="22.85546875" customWidth="1"/>
    <col min="4" max="4" width="28.140625" customWidth="1"/>
    <col min="5" max="5" width="23.85546875" customWidth="1"/>
    <col min="6" max="6" width="25.5703125" customWidth="1"/>
  </cols>
  <sheetData>
    <row r="3" spans="2:6" ht="34.5" customHeight="1" x14ac:dyDescent="0.25">
      <c r="B3" s="79" t="s">
        <v>181</v>
      </c>
      <c r="C3" s="79"/>
      <c r="D3" s="79"/>
      <c r="E3" s="79"/>
      <c r="F3" s="79"/>
    </row>
    <row r="4" spans="2:6" ht="51.6" customHeight="1" x14ac:dyDescent="0.25">
      <c r="B4" s="72" t="s">
        <v>71</v>
      </c>
      <c r="C4" s="72" t="s">
        <v>182</v>
      </c>
      <c r="D4" s="72" t="s">
        <v>183</v>
      </c>
      <c r="E4" s="72" t="s">
        <v>184</v>
      </c>
      <c r="F4" s="72" t="s">
        <v>185</v>
      </c>
    </row>
    <row r="5" spans="2:6" ht="17.25" x14ac:dyDescent="0.25">
      <c r="B5" s="77">
        <v>2014</v>
      </c>
      <c r="C5" s="63">
        <v>3839</v>
      </c>
      <c r="D5" s="63">
        <v>2611.3585280000002</v>
      </c>
      <c r="E5" s="64">
        <v>198.10433911458455</v>
      </c>
      <c r="F5" s="64">
        <v>134.75422125050125</v>
      </c>
    </row>
    <row r="6" spans="2:6" ht="17.25" x14ac:dyDescent="0.25">
      <c r="B6" s="77">
        <v>2015</v>
      </c>
      <c r="C6" s="63">
        <v>3704</v>
      </c>
      <c r="D6" s="63">
        <v>2503.7636480000001</v>
      </c>
      <c r="E6" s="64">
        <v>185.99378427251824</v>
      </c>
      <c r="F6" s="64">
        <v>125.72475049014183</v>
      </c>
    </row>
    <row r="7" spans="2:6" ht="17.25" x14ac:dyDescent="0.25">
      <c r="B7" s="77">
        <v>2016</v>
      </c>
      <c r="C7" s="63">
        <v>3663.1</v>
      </c>
      <c r="D7" s="63">
        <v>2497.2235340000002</v>
      </c>
      <c r="E7" s="64">
        <v>184.1088587919582</v>
      </c>
      <c r="F7" s="64">
        <v>125.51144522212356</v>
      </c>
    </row>
    <row r="8" spans="2:6" ht="17.25" x14ac:dyDescent="0.25">
      <c r="B8" s="77">
        <v>2017</v>
      </c>
      <c r="C8" s="63">
        <v>3797.2</v>
      </c>
      <c r="D8" s="63">
        <v>2364.9300468699998</v>
      </c>
      <c r="E8" s="64">
        <v>180.82861836859988</v>
      </c>
      <c r="F8" s="64">
        <v>112.62167726585122</v>
      </c>
    </row>
    <row r="9" spans="2:6" ht="17.25" x14ac:dyDescent="0.25">
      <c r="B9" s="77">
        <v>2018</v>
      </c>
      <c r="C9" s="63">
        <v>3693.1</v>
      </c>
      <c r="D9" s="63">
        <v>2153.1765288699999</v>
      </c>
      <c r="E9" s="64">
        <v>176.17904170345679</v>
      </c>
      <c r="F9" s="64">
        <v>102.71711501846471</v>
      </c>
    </row>
    <row r="10" spans="2:6" ht="17.25" x14ac:dyDescent="0.25">
      <c r="B10" s="77">
        <v>2019</v>
      </c>
      <c r="C10" s="63">
        <v>3814.4</v>
      </c>
      <c r="D10" s="63">
        <v>2244.8773924899997</v>
      </c>
      <c r="E10" s="64">
        <v>172.72587166367663</v>
      </c>
      <c r="F10" s="64">
        <v>101.65383923970133</v>
      </c>
    </row>
    <row r="11" spans="2:6" ht="17.25" x14ac:dyDescent="0.25">
      <c r="B11" s="77">
        <v>2020</v>
      </c>
      <c r="C11" s="63">
        <v>3719.6</v>
      </c>
      <c r="D11" s="63">
        <v>2195.6000768200001</v>
      </c>
      <c r="E11" s="64">
        <v>149.82615115331856</v>
      </c>
      <c r="F11" s="64">
        <v>88.43916253948575</v>
      </c>
    </row>
    <row r="12" spans="2:6" ht="17.25" x14ac:dyDescent="0.25">
      <c r="B12" s="77">
        <v>2021</v>
      </c>
      <c r="C12" s="63">
        <v>3699.5</v>
      </c>
      <c r="D12" s="63">
        <v>2133.0584752700001</v>
      </c>
      <c r="E12" s="64">
        <v>154.89242268437013</v>
      </c>
      <c r="F12" s="64">
        <v>89.307905112041894</v>
      </c>
    </row>
    <row r="13" spans="2:6" ht="17.25" x14ac:dyDescent="0.25">
      <c r="B13" s="77">
        <v>2022</v>
      </c>
      <c r="C13" s="63">
        <v>4117.1000000000004</v>
      </c>
      <c r="D13" s="63">
        <v>2172.3417459899997</v>
      </c>
      <c r="E13" s="64">
        <v>193.62029667501585</v>
      </c>
      <c r="F13" s="64">
        <v>102.52516052394013</v>
      </c>
    </row>
    <row r="14" spans="2:6" x14ac:dyDescent="0.25">
      <c r="B14" s="87" t="s">
        <v>221</v>
      </c>
      <c r="C14" s="87"/>
      <c r="D14" s="87"/>
      <c r="E14" s="87"/>
      <c r="F14" s="87"/>
    </row>
  </sheetData>
  <mergeCells count="2">
    <mergeCell ref="B3:F3"/>
    <mergeCell ref="B14:F14"/>
  </mergeCells>
  <pageMargins left="0.7" right="0.7" top="0.75" bottom="0.75" header="0.3" footer="0.3"/>
  <pageSetup paperSize="9" scale="9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296B3-E6F3-49E1-9980-2F53D54D5230}">
  <sheetPr>
    <tabColor rgb="FF92D050"/>
    <pageSetUpPr fitToPage="1"/>
  </sheetPr>
  <dimension ref="B2:G38"/>
  <sheetViews>
    <sheetView topLeftCell="A37" workbookViewId="0">
      <selection activeCell="B38" sqref="B38:F38"/>
    </sheetView>
  </sheetViews>
  <sheetFormatPr defaultColWidth="9.140625" defaultRowHeight="15" x14ac:dyDescent="0.25"/>
  <cols>
    <col min="1" max="1" width="4.42578125" style="5" customWidth="1"/>
    <col min="2" max="2" width="57.42578125" style="5" customWidth="1"/>
    <col min="3" max="6" width="14.5703125" style="5" customWidth="1"/>
    <col min="7" max="7" width="17.140625" style="5" customWidth="1"/>
    <col min="8" max="16384" width="9.140625" style="5"/>
  </cols>
  <sheetData>
    <row r="2" spans="2:7" ht="36.75" customHeight="1" x14ac:dyDescent="0.25">
      <c r="B2" s="79" t="s">
        <v>162</v>
      </c>
      <c r="C2" s="79"/>
      <c r="D2" s="79"/>
      <c r="E2" s="79"/>
      <c r="F2" s="79"/>
      <c r="G2" s="79"/>
    </row>
    <row r="3" spans="2:7" ht="21" customHeight="1" x14ac:dyDescent="0.25">
      <c r="B3" s="72"/>
      <c r="C3" s="72">
        <v>2018</v>
      </c>
      <c r="D3" s="72">
        <v>2019</v>
      </c>
      <c r="E3" s="72">
        <v>2020</v>
      </c>
      <c r="F3" s="72">
        <v>2021</v>
      </c>
      <c r="G3" s="72" t="s">
        <v>165</v>
      </c>
    </row>
    <row r="4" spans="2:7" ht="17.25" x14ac:dyDescent="0.4">
      <c r="B4" s="81" t="s">
        <v>77</v>
      </c>
      <c r="C4" s="81"/>
      <c r="D4" s="81"/>
      <c r="E4" s="81"/>
      <c r="F4" s="81"/>
      <c r="G4" s="81"/>
    </row>
    <row r="5" spans="2:7" ht="17.100000000000001" customHeight="1" x14ac:dyDescent="0.4">
      <c r="B5" s="20" t="s">
        <v>78</v>
      </c>
      <c r="C5" s="41">
        <v>1699.41</v>
      </c>
      <c r="D5" s="41">
        <v>1741.64</v>
      </c>
      <c r="E5" s="41">
        <v>1719.7</v>
      </c>
      <c r="F5" s="41">
        <v>1657.52</v>
      </c>
      <c r="G5" s="42">
        <v>1700.05</v>
      </c>
    </row>
    <row r="6" spans="2:7" ht="17.100000000000001" customHeight="1" x14ac:dyDescent="0.4">
      <c r="B6" s="20" t="s">
        <v>79</v>
      </c>
      <c r="C6" s="41">
        <v>276.88</v>
      </c>
      <c r="D6" s="41">
        <v>267.22000000000003</v>
      </c>
      <c r="E6" s="41">
        <v>256.73</v>
      </c>
      <c r="F6" s="41">
        <v>243.03</v>
      </c>
      <c r="G6" s="42">
        <v>234.19</v>
      </c>
    </row>
    <row r="7" spans="2:7" ht="17.100000000000001" customHeight="1" x14ac:dyDescent="0.4">
      <c r="B7" s="20" t="s">
        <v>80</v>
      </c>
      <c r="C7" s="41">
        <v>86.65</v>
      </c>
      <c r="D7" s="41">
        <v>82.71</v>
      </c>
      <c r="E7" s="41">
        <v>103.64</v>
      </c>
      <c r="F7" s="41">
        <v>129.07</v>
      </c>
      <c r="G7" s="42">
        <v>155.26</v>
      </c>
    </row>
    <row r="8" spans="2:7" ht="22.5" customHeight="1" x14ac:dyDescent="0.4">
      <c r="B8" s="81" t="s">
        <v>81</v>
      </c>
      <c r="C8" s="81"/>
      <c r="D8" s="81"/>
      <c r="E8" s="81"/>
      <c r="F8" s="81"/>
      <c r="G8" s="81"/>
    </row>
    <row r="9" spans="2:7" ht="17.100000000000001" customHeight="1" x14ac:dyDescent="0.4">
      <c r="B9" s="20" t="s">
        <v>193</v>
      </c>
      <c r="C9" s="41">
        <v>248.81</v>
      </c>
      <c r="D9" s="41">
        <v>250.93</v>
      </c>
      <c r="E9" s="41">
        <v>253.69</v>
      </c>
      <c r="F9" s="41">
        <v>279.82</v>
      </c>
      <c r="G9" s="42">
        <v>321.55</v>
      </c>
    </row>
    <row r="10" spans="2:7" ht="17.100000000000001" customHeight="1" x14ac:dyDescent="0.4">
      <c r="B10" s="20" t="s">
        <v>82</v>
      </c>
      <c r="C10" s="41">
        <v>22.41</v>
      </c>
      <c r="D10" s="41">
        <v>16.649999999999999</v>
      </c>
      <c r="E10" s="41">
        <v>17.07</v>
      </c>
      <c r="F10" s="41">
        <v>16.43</v>
      </c>
      <c r="G10" s="42">
        <v>14.58</v>
      </c>
    </row>
    <row r="11" spans="2:7" ht="17.100000000000001" customHeight="1" x14ac:dyDescent="0.4">
      <c r="B11" s="20" t="s">
        <v>83</v>
      </c>
      <c r="C11" s="41">
        <v>26.15</v>
      </c>
      <c r="D11" s="41">
        <v>26.78</v>
      </c>
      <c r="E11" s="41">
        <v>12.2</v>
      </c>
      <c r="F11" s="41">
        <v>15.56</v>
      </c>
      <c r="G11" s="42">
        <v>22.84</v>
      </c>
    </row>
    <row r="12" spans="2:7" ht="17.100000000000001" customHeight="1" x14ac:dyDescent="0.4">
      <c r="B12" s="89" t="s">
        <v>84</v>
      </c>
      <c r="C12" s="89"/>
      <c r="D12" s="89"/>
      <c r="E12" s="89"/>
      <c r="F12" s="89"/>
      <c r="G12" s="89"/>
    </row>
    <row r="13" spans="2:7" ht="17.100000000000001" customHeight="1" x14ac:dyDescent="0.4">
      <c r="B13" s="20" t="s">
        <v>85</v>
      </c>
      <c r="C13" s="41">
        <v>132.62</v>
      </c>
      <c r="D13" s="41">
        <v>153.30000000000001</v>
      </c>
      <c r="E13" s="41">
        <v>155.43</v>
      </c>
      <c r="F13" s="41">
        <v>157.72999999999999</v>
      </c>
      <c r="G13" s="42">
        <v>182.34</v>
      </c>
    </row>
    <row r="14" spans="2:7" ht="17.100000000000001" customHeight="1" x14ac:dyDescent="0.4">
      <c r="B14" s="20" t="s">
        <v>86</v>
      </c>
      <c r="C14" s="41">
        <v>98.94</v>
      </c>
      <c r="D14" s="41">
        <v>94.55</v>
      </c>
      <c r="E14" s="41">
        <v>100.53</v>
      </c>
      <c r="F14" s="41">
        <v>92.24</v>
      </c>
      <c r="G14" s="42">
        <v>85.95</v>
      </c>
    </row>
    <row r="15" spans="2:7" ht="17.100000000000001" customHeight="1" x14ac:dyDescent="0.4">
      <c r="B15" s="20" t="s">
        <v>87</v>
      </c>
      <c r="C15" s="41">
        <v>74.84</v>
      </c>
      <c r="D15" s="41">
        <v>72.239999999999995</v>
      </c>
      <c r="E15" s="41">
        <v>79.040000000000006</v>
      </c>
      <c r="F15" s="41">
        <v>68.12</v>
      </c>
      <c r="G15" s="42">
        <v>76.430000000000007</v>
      </c>
    </row>
    <row r="16" spans="2:7" ht="17.100000000000001" customHeight="1" x14ac:dyDescent="0.4">
      <c r="B16" s="20" t="s">
        <v>88</v>
      </c>
      <c r="C16" s="41">
        <v>57.82</v>
      </c>
      <c r="D16" s="41">
        <v>130.36000000000001</v>
      </c>
      <c r="E16" s="41">
        <v>130.03</v>
      </c>
      <c r="F16" s="41">
        <v>54.36</v>
      </c>
      <c r="G16" s="42">
        <v>196.77</v>
      </c>
    </row>
    <row r="17" spans="2:7" ht="17.100000000000001" customHeight="1" x14ac:dyDescent="0.4">
      <c r="B17" s="20" t="s">
        <v>89</v>
      </c>
      <c r="C17" s="41">
        <v>355.31</v>
      </c>
      <c r="D17" s="41">
        <v>304.58999999999997</v>
      </c>
      <c r="E17" s="41">
        <v>379.74</v>
      </c>
      <c r="F17" s="41">
        <v>462.92</v>
      </c>
      <c r="G17" s="42">
        <v>543.04999999999995</v>
      </c>
    </row>
    <row r="18" spans="2:7" ht="17.100000000000001" customHeight="1" x14ac:dyDescent="0.4">
      <c r="B18" s="20" t="s">
        <v>90</v>
      </c>
      <c r="C18" s="41">
        <v>31.44</v>
      </c>
      <c r="D18" s="41">
        <v>31.01</v>
      </c>
      <c r="E18" s="41">
        <v>17.68</v>
      </c>
      <c r="F18" s="41">
        <v>25.61</v>
      </c>
      <c r="G18" s="42">
        <v>27.81</v>
      </c>
    </row>
    <row r="19" spans="2:7" ht="17.100000000000001" customHeight="1" x14ac:dyDescent="0.4">
      <c r="B19" s="20" t="s">
        <v>91</v>
      </c>
      <c r="C19" s="41">
        <v>46.54</v>
      </c>
      <c r="D19" s="41">
        <v>44.19</v>
      </c>
      <c r="E19" s="41">
        <v>40.17</v>
      </c>
      <c r="F19" s="41">
        <v>46.51</v>
      </c>
      <c r="G19" s="42">
        <v>40.519999999999996</v>
      </c>
    </row>
    <row r="20" spans="2:7" ht="17.100000000000001" customHeight="1" x14ac:dyDescent="0.4">
      <c r="B20" s="20" t="s">
        <v>92</v>
      </c>
      <c r="C20" s="41">
        <v>89.52</v>
      </c>
      <c r="D20" s="41">
        <v>90.73</v>
      </c>
      <c r="E20" s="41">
        <v>98.56</v>
      </c>
      <c r="F20" s="41">
        <v>91.03</v>
      </c>
      <c r="G20" s="42">
        <v>82.25</v>
      </c>
    </row>
    <row r="21" spans="2:7" ht="17.25" x14ac:dyDescent="0.4">
      <c r="B21" s="81" t="s">
        <v>93</v>
      </c>
      <c r="C21" s="81"/>
      <c r="D21" s="81"/>
      <c r="E21" s="81"/>
      <c r="F21" s="81"/>
      <c r="G21" s="81"/>
    </row>
    <row r="22" spans="2:7" ht="17.100000000000001" customHeight="1" x14ac:dyDescent="0.4">
      <c r="B22" s="20" t="s">
        <v>94</v>
      </c>
      <c r="C22" s="41">
        <v>3.39</v>
      </c>
      <c r="D22" s="41">
        <v>3.39</v>
      </c>
      <c r="E22" s="41">
        <v>3.51</v>
      </c>
      <c r="F22" s="41">
        <v>2.87</v>
      </c>
      <c r="G22" s="42">
        <v>3.16</v>
      </c>
    </row>
    <row r="23" spans="2:7" ht="17.100000000000001" customHeight="1" x14ac:dyDescent="0.4">
      <c r="B23" s="20" t="s">
        <v>95</v>
      </c>
      <c r="C23" s="41">
        <v>234.98</v>
      </c>
      <c r="D23" s="41">
        <v>233.82</v>
      </c>
      <c r="E23" s="41">
        <v>200.61</v>
      </c>
      <c r="F23" s="41">
        <v>210.09</v>
      </c>
      <c r="G23" s="42">
        <v>232.67</v>
      </c>
    </row>
    <row r="24" spans="2:7" ht="17.100000000000001" customHeight="1" x14ac:dyDescent="0.4">
      <c r="B24" s="20" t="s">
        <v>166</v>
      </c>
      <c r="C24" s="41">
        <v>12.77</v>
      </c>
      <c r="D24" s="41">
        <v>11.23</v>
      </c>
      <c r="E24" s="41">
        <v>10.09</v>
      </c>
      <c r="F24" s="41">
        <v>13.32</v>
      </c>
      <c r="G24" s="42">
        <v>15.4</v>
      </c>
    </row>
    <row r="25" spans="2:7" ht="17.100000000000001" customHeight="1" x14ac:dyDescent="0.4">
      <c r="B25" s="20" t="s">
        <v>96</v>
      </c>
      <c r="C25" s="41">
        <v>6.23</v>
      </c>
      <c r="D25" s="41">
        <v>6.5</v>
      </c>
      <c r="E25" s="41">
        <v>27.74</v>
      </c>
      <c r="F25" s="41">
        <v>15.82</v>
      </c>
      <c r="G25" s="42">
        <v>13.24</v>
      </c>
    </row>
    <row r="26" spans="2:7" ht="17.100000000000001" customHeight="1" x14ac:dyDescent="0.4">
      <c r="B26" s="20" t="s">
        <v>97</v>
      </c>
      <c r="C26" s="41">
        <v>72.14</v>
      </c>
      <c r="D26" s="41">
        <v>56.49</v>
      </c>
      <c r="E26" s="41">
        <v>56.79</v>
      </c>
      <c r="F26" s="41">
        <v>60.16</v>
      </c>
      <c r="G26" s="42">
        <v>60.03</v>
      </c>
    </row>
    <row r="27" spans="2:7" ht="17.100000000000001" customHeight="1" x14ac:dyDescent="0.4">
      <c r="B27" s="20" t="s">
        <v>98</v>
      </c>
      <c r="C27" s="41">
        <v>0</v>
      </c>
      <c r="D27" s="41">
        <v>0</v>
      </c>
      <c r="E27" s="41">
        <v>0</v>
      </c>
      <c r="F27" s="41">
        <v>0</v>
      </c>
      <c r="G27" s="41">
        <v>0</v>
      </c>
    </row>
    <row r="28" spans="2:7" ht="17.25" x14ac:dyDescent="0.4">
      <c r="B28" s="81" t="s">
        <v>99</v>
      </c>
      <c r="C28" s="81"/>
      <c r="D28" s="81"/>
      <c r="E28" s="81"/>
      <c r="F28" s="81"/>
      <c r="G28" s="81"/>
    </row>
    <row r="29" spans="2:7" ht="17.100000000000001" customHeight="1" x14ac:dyDescent="0.4">
      <c r="B29" s="20" t="s">
        <v>194</v>
      </c>
      <c r="C29" s="41">
        <v>22.69</v>
      </c>
      <c r="D29" s="41">
        <v>29.43</v>
      </c>
      <c r="E29" s="41">
        <v>13.51</v>
      </c>
      <c r="F29" s="41">
        <v>28.75</v>
      </c>
      <c r="G29" s="42">
        <v>35.299999999999997</v>
      </c>
    </row>
    <row r="30" spans="2:7" ht="33.75" customHeight="1" x14ac:dyDescent="0.4">
      <c r="B30" s="20" t="s">
        <v>195</v>
      </c>
      <c r="C30" s="41">
        <v>0</v>
      </c>
      <c r="D30" s="41">
        <v>0</v>
      </c>
      <c r="E30" s="41">
        <v>0</v>
      </c>
      <c r="F30" s="41">
        <v>0</v>
      </c>
      <c r="G30" s="42">
        <v>4</v>
      </c>
    </row>
    <row r="31" spans="2:7" ht="17.25" x14ac:dyDescent="0.4">
      <c r="B31" s="81" t="s">
        <v>100</v>
      </c>
      <c r="C31" s="81"/>
      <c r="D31" s="81"/>
      <c r="E31" s="81"/>
      <c r="F31" s="81"/>
      <c r="G31" s="81"/>
    </row>
    <row r="32" spans="2:7" ht="65.25" customHeight="1" x14ac:dyDescent="0.4">
      <c r="B32" s="20" t="s">
        <v>196</v>
      </c>
      <c r="C32" s="65"/>
      <c r="D32" s="65">
        <v>10.02</v>
      </c>
      <c r="E32" s="65">
        <v>16.96</v>
      </c>
      <c r="F32" s="66">
        <v>26.11</v>
      </c>
      <c r="G32" s="66">
        <v>23.06</v>
      </c>
    </row>
    <row r="33" spans="2:7" ht="38.450000000000003" customHeight="1" x14ac:dyDescent="0.4">
      <c r="B33" s="20" t="s">
        <v>197</v>
      </c>
      <c r="C33" s="65"/>
      <c r="D33" s="65">
        <v>1.68</v>
      </c>
      <c r="E33" s="65">
        <v>1.68</v>
      </c>
      <c r="F33" s="66">
        <v>1.98</v>
      </c>
      <c r="G33" s="66">
        <v>2.36</v>
      </c>
    </row>
    <row r="34" spans="2:7" ht="17.25" x14ac:dyDescent="0.4">
      <c r="B34" s="43" t="s">
        <v>215</v>
      </c>
      <c r="C34" s="44">
        <v>3599.54</v>
      </c>
      <c r="D34" s="44">
        <v>3659.47</v>
      </c>
      <c r="E34" s="44">
        <v>3695.1</v>
      </c>
      <c r="F34" s="44">
        <v>3698.95</v>
      </c>
      <c r="G34" s="44">
        <v>4072.8100000000004</v>
      </c>
    </row>
    <row r="35" spans="2:7" ht="17.100000000000001" customHeight="1" x14ac:dyDescent="0.4">
      <c r="B35" s="20" t="s">
        <v>167</v>
      </c>
      <c r="C35" s="41">
        <v>0</v>
      </c>
      <c r="D35" s="41">
        <v>0</v>
      </c>
      <c r="E35" s="41">
        <v>0</v>
      </c>
      <c r="F35" s="41">
        <v>0</v>
      </c>
      <c r="G35" s="68">
        <v>44.05</v>
      </c>
    </row>
    <row r="36" spans="2:7" ht="36.950000000000003" customHeight="1" x14ac:dyDescent="0.4">
      <c r="B36" s="20" t="s">
        <v>168</v>
      </c>
      <c r="C36" s="65">
        <v>93.58</v>
      </c>
      <c r="D36" s="65">
        <v>154.94</v>
      </c>
      <c r="E36" s="65">
        <v>24.5</v>
      </c>
      <c r="F36" s="67">
        <v>0</v>
      </c>
      <c r="G36" s="65">
        <v>0.28000000000000003</v>
      </c>
    </row>
    <row r="37" spans="2:7" ht="17.25" x14ac:dyDescent="0.4">
      <c r="B37" s="43" t="s">
        <v>216</v>
      </c>
      <c r="C37" s="44">
        <v>3693.11</v>
      </c>
      <c r="D37" s="44">
        <v>3814.41</v>
      </c>
      <c r="E37" s="44">
        <v>3719.6</v>
      </c>
      <c r="F37" s="44">
        <v>3698.95</v>
      </c>
      <c r="G37" s="44">
        <v>4117.1400000000003</v>
      </c>
    </row>
    <row r="38" spans="2:7" x14ac:dyDescent="0.25">
      <c r="B38" s="88" t="s">
        <v>224</v>
      </c>
      <c r="C38" s="88"/>
      <c r="D38" s="88"/>
      <c r="E38" s="88"/>
      <c r="F38" s="88"/>
    </row>
  </sheetData>
  <mergeCells count="8">
    <mergeCell ref="B38:F38"/>
    <mergeCell ref="B2:G2"/>
    <mergeCell ref="B4:G4"/>
    <mergeCell ref="B8:G8"/>
    <mergeCell ref="B21:G21"/>
    <mergeCell ref="B28:G28"/>
    <mergeCell ref="B31:G31"/>
    <mergeCell ref="B12:G12"/>
  </mergeCells>
  <pageMargins left="0.7" right="0.7" top="0.75" bottom="0.75" header="0.3" footer="0.3"/>
  <pageSetup paperSize="9"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82593-E7B8-4DE1-BE6A-5468C4C64A3D}">
  <sheetPr>
    <pageSetUpPr fitToPage="1"/>
  </sheetPr>
  <dimension ref="B2:K16"/>
  <sheetViews>
    <sheetView topLeftCell="A13" workbookViewId="0">
      <selection activeCell="B16" sqref="B16"/>
    </sheetView>
  </sheetViews>
  <sheetFormatPr defaultRowHeight="15" x14ac:dyDescent="0.25"/>
  <cols>
    <col min="2" max="2" width="12.140625" customWidth="1"/>
    <col min="3" max="3" width="13.28515625" customWidth="1"/>
    <col min="4" max="4" width="16.7109375" customWidth="1"/>
    <col min="5" max="5" width="14.7109375" customWidth="1"/>
    <col min="6" max="6" width="17" customWidth="1"/>
    <col min="7" max="7" width="17.140625" customWidth="1"/>
    <col min="8" max="8" width="16.140625" customWidth="1"/>
    <col min="9" max="9" width="16.85546875" customWidth="1"/>
    <col min="10" max="10" width="12.7109375" customWidth="1"/>
  </cols>
  <sheetData>
    <row r="2" spans="2:11" ht="33" customHeight="1" x14ac:dyDescent="0.25">
      <c r="B2" s="79" t="s">
        <v>155</v>
      </c>
      <c r="C2" s="79"/>
      <c r="D2" s="79"/>
      <c r="E2" s="79"/>
      <c r="F2" s="79"/>
      <c r="G2" s="79"/>
      <c r="H2" s="79"/>
      <c r="I2" s="79"/>
      <c r="J2" s="79"/>
    </row>
    <row r="3" spans="2:11" ht="23.1" customHeight="1" x14ac:dyDescent="0.25">
      <c r="B3" s="80" t="s">
        <v>71</v>
      </c>
      <c r="C3" s="80" t="s">
        <v>101</v>
      </c>
      <c r="D3" s="80"/>
      <c r="E3" s="80"/>
      <c r="F3" s="80" t="s">
        <v>102</v>
      </c>
      <c r="G3" s="80"/>
      <c r="H3" s="80"/>
      <c r="I3" s="80"/>
      <c r="J3" s="80" t="s">
        <v>0</v>
      </c>
    </row>
    <row r="4" spans="2:11" ht="51.75" x14ac:dyDescent="0.25">
      <c r="B4" s="80"/>
      <c r="C4" s="72" t="s">
        <v>13</v>
      </c>
      <c r="D4" s="72" t="s">
        <v>103</v>
      </c>
      <c r="E4" s="72" t="s">
        <v>0</v>
      </c>
      <c r="F4" s="72" t="s">
        <v>104</v>
      </c>
      <c r="G4" s="72" t="s">
        <v>105</v>
      </c>
      <c r="H4" s="72" t="s">
        <v>106</v>
      </c>
      <c r="I4" s="72" t="s">
        <v>107</v>
      </c>
      <c r="J4" s="80"/>
    </row>
    <row r="5" spans="2:11" ht="17.25" x14ac:dyDescent="0.4">
      <c r="B5" s="73">
        <v>2012</v>
      </c>
      <c r="C5" s="14">
        <v>208076</v>
      </c>
      <c r="D5" s="14">
        <v>295742</v>
      </c>
      <c r="E5" s="22">
        <v>503818</v>
      </c>
      <c r="F5" s="14">
        <v>2331</v>
      </c>
      <c r="G5" s="14">
        <v>1589</v>
      </c>
      <c r="H5" s="16">
        <v>189</v>
      </c>
      <c r="I5" s="16">
        <v>390</v>
      </c>
      <c r="J5" s="22">
        <v>4499</v>
      </c>
    </row>
    <row r="6" spans="2:11" ht="17.25" x14ac:dyDescent="0.4">
      <c r="B6" s="73">
        <v>2013</v>
      </c>
      <c r="C6" s="14">
        <v>210141</v>
      </c>
      <c r="D6" s="14">
        <v>303464</v>
      </c>
      <c r="E6" s="22">
        <v>513605</v>
      </c>
      <c r="F6" s="14">
        <v>2335</v>
      </c>
      <c r="G6" s="16">
        <v>773</v>
      </c>
      <c r="H6" s="16">
        <v>178</v>
      </c>
      <c r="I6" s="14">
        <v>1049</v>
      </c>
      <c r="J6" s="22">
        <v>4335</v>
      </c>
    </row>
    <row r="7" spans="2:11" ht="17.25" x14ac:dyDescent="0.4">
      <c r="B7" s="73">
        <v>2014</v>
      </c>
      <c r="C7" s="14">
        <v>211462</v>
      </c>
      <c r="D7" s="14">
        <v>303401</v>
      </c>
      <c r="E7" s="22">
        <v>514863</v>
      </c>
      <c r="F7" s="14">
        <v>2450</v>
      </c>
      <c r="G7" s="16">
        <v>622</v>
      </c>
      <c r="H7" s="16">
        <v>183</v>
      </c>
      <c r="I7" s="16">
        <v>895</v>
      </c>
      <c r="J7" s="22">
        <v>4150</v>
      </c>
    </row>
    <row r="8" spans="2:11" ht="17.25" x14ac:dyDescent="0.4">
      <c r="B8" s="73">
        <v>2015</v>
      </c>
      <c r="C8" s="14">
        <v>214787</v>
      </c>
      <c r="D8" s="14">
        <v>307831</v>
      </c>
      <c r="E8" s="22">
        <v>522618</v>
      </c>
      <c r="F8" s="14">
        <v>1958</v>
      </c>
      <c r="G8" s="16">
        <v>575</v>
      </c>
      <c r="H8" s="16">
        <v>191</v>
      </c>
      <c r="I8" s="16">
        <v>886</v>
      </c>
      <c r="J8" s="22">
        <v>3609</v>
      </c>
    </row>
    <row r="9" spans="2:11" ht="17.25" x14ac:dyDescent="0.4">
      <c r="B9" s="73">
        <v>2016</v>
      </c>
      <c r="C9" s="14">
        <v>220560</v>
      </c>
      <c r="D9" s="14">
        <v>308021</v>
      </c>
      <c r="E9" s="22">
        <v>528581</v>
      </c>
      <c r="F9" s="14">
        <v>2027</v>
      </c>
      <c r="G9" s="16">
        <v>476</v>
      </c>
      <c r="H9" s="16">
        <v>190</v>
      </c>
      <c r="I9" s="16">
        <v>971</v>
      </c>
      <c r="J9" s="22">
        <v>3663</v>
      </c>
    </row>
    <row r="10" spans="2:11" ht="17.25" x14ac:dyDescent="0.4">
      <c r="B10" s="73">
        <v>2017</v>
      </c>
      <c r="C10" s="14">
        <v>224627</v>
      </c>
      <c r="D10" s="14">
        <v>312149</v>
      </c>
      <c r="E10" s="22">
        <v>536776</v>
      </c>
      <c r="F10" s="14">
        <v>2018</v>
      </c>
      <c r="G10" s="16">
        <v>539</v>
      </c>
      <c r="H10" s="16">
        <v>169</v>
      </c>
      <c r="I10" s="16">
        <v>877</v>
      </c>
      <c r="J10" s="22">
        <v>3604</v>
      </c>
    </row>
    <row r="11" spans="2:11" ht="17.25" x14ac:dyDescent="0.4">
      <c r="B11" s="73">
        <v>2018</v>
      </c>
      <c r="C11" s="14">
        <v>231166</v>
      </c>
      <c r="D11" s="14">
        <v>318373</v>
      </c>
      <c r="E11" s="22">
        <v>549539</v>
      </c>
      <c r="F11" s="14">
        <v>2091</v>
      </c>
      <c r="G11" s="16">
        <v>554</v>
      </c>
      <c r="H11" s="16">
        <v>149</v>
      </c>
      <c r="I11" s="16">
        <v>829</v>
      </c>
      <c r="J11" s="22">
        <v>3623</v>
      </c>
    </row>
    <row r="12" spans="2:11" ht="17.25" x14ac:dyDescent="0.4">
      <c r="B12" s="73">
        <v>2019</v>
      </c>
      <c r="C12" s="14">
        <v>236211</v>
      </c>
      <c r="D12" s="14">
        <v>331056</v>
      </c>
      <c r="E12" s="22">
        <v>567267</v>
      </c>
      <c r="F12" s="14">
        <v>2077</v>
      </c>
      <c r="G12" s="16">
        <v>584</v>
      </c>
      <c r="H12" s="16">
        <v>112</v>
      </c>
      <c r="I12" s="16">
        <v>889</v>
      </c>
      <c r="J12" s="22">
        <v>3662</v>
      </c>
    </row>
    <row r="13" spans="2:11" ht="17.25" x14ac:dyDescent="0.4">
      <c r="B13" s="73">
        <v>2020</v>
      </c>
      <c r="C13" s="14">
        <v>225150</v>
      </c>
      <c r="D13" s="14">
        <v>359517</v>
      </c>
      <c r="E13" s="22">
        <v>584667</v>
      </c>
      <c r="F13" s="14">
        <v>1993</v>
      </c>
      <c r="G13" s="16">
        <v>630</v>
      </c>
      <c r="H13" s="16">
        <v>106</v>
      </c>
      <c r="I13" s="16">
        <v>834</v>
      </c>
      <c r="J13" s="22">
        <v>3563</v>
      </c>
    </row>
    <row r="14" spans="2:11" ht="17.25" x14ac:dyDescent="0.4">
      <c r="B14" s="73">
        <v>2021</v>
      </c>
      <c r="C14" s="17">
        <v>236893</v>
      </c>
      <c r="D14" s="17">
        <v>359843</v>
      </c>
      <c r="E14" s="23">
        <v>596736</v>
      </c>
      <c r="F14" s="17">
        <v>1920</v>
      </c>
      <c r="G14" s="16">
        <v>704</v>
      </c>
      <c r="H14" s="16">
        <v>137</v>
      </c>
      <c r="I14" s="16">
        <v>803</v>
      </c>
      <c r="J14" s="23">
        <v>3564</v>
      </c>
      <c r="K14" s="4"/>
    </row>
    <row r="15" spans="2:11" ht="17.25" x14ac:dyDescent="0.4">
      <c r="B15" s="73">
        <v>2022</v>
      </c>
      <c r="C15" s="17">
        <v>256138</v>
      </c>
      <c r="D15" s="17">
        <v>380718</v>
      </c>
      <c r="E15" s="23">
        <f>+C15+D15</f>
        <v>636856</v>
      </c>
      <c r="F15" s="17">
        <v>1825</v>
      </c>
      <c r="G15" s="16">
        <v>759</v>
      </c>
      <c r="H15" s="16">
        <v>251</v>
      </c>
      <c r="I15" s="17">
        <v>1013</v>
      </c>
      <c r="J15" s="23">
        <f>+F15+G15+H15+I15</f>
        <v>3848</v>
      </c>
      <c r="K15" s="4"/>
    </row>
    <row r="16" spans="2:11" ht="15.75" x14ac:dyDescent="0.3">
      <c r="B16" s="13" t="s">
        <v>222</v>
      </c>
      <c r="I16" s="10"/>
    </row>
  </sheetData>
  <mergeCells count="5">
    <mergeCell ref="B2:J2"/>
    <mergeCell ref="C3:E3"/>
    <mergeCell ref="F3:I3"/>
    <mergeCell ref="J3:J4"/>
    <mergeCell ref="B3:B4"/>
  </mergeCells>
  <pageMargins left="0.7" right="0.7" top="0.75" bottom="0.75" header="0.3" footer="0.3"/>
  <pageSetup paperSize="9" scale="95" orientation="landscape" r:id="rId1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DBA67-B4BB-422D-8C15-A64287311618}">
  <sheetPr>
    <pageSetUpPr fitToPage="1"/>
  </sheetPr>
  <dimension ref="B2:E15"/>
  <sheetViews>
    <sheetView workbookViewId="0">
      <selection activeCell="B13" sqref="B13"/>
    </sheetView>
  </sheetViews>
  <sheetFormatPr defaultColWidth="8.85546875" defaultRowHeight="15" x14ac:dyDescent="0.25"/>
  <cols>
    <col min="1" max="1" width="8.85546875" style="5"/>
    <col min="2" max="2" width="39.7109375" style="5" customWidth="1"/>
    <col min="3" max="5" width="15.7109375" style="5" customWidth="1"/>
    <col min="6" max="16384" width="8.85546875" style="5"/>
  </cols>
  <sheetData>
    <row r="2" spans="2:5" ht="33.75" customHeight="1" x14ac:dyDescent="0.25">
      <c r="B2" s="79" t="s">
        <v>208</v>
      </c>
      <c r="C2" s="79"/>
      <c r="D2" s="79"/>
      <c r="E2" s="79"/>
    </row>
    <row r="3" spans="2:5" ht="17.45" customHeight="1" x14ac:dyDescent="0.25">
      <c r="B3" s="80" t="s">
        <v>46</v>
      </c>
      <c r="C3" s="80" t="s">
        <v>108</v>
      </c>
      <c r="D3" s="80" t="s">
        <v>156</v>
      </c>
      <c r="E3" s="80" t="s">
        <v>157</v>
      </c>
    </row>
    <row r="4" spans="2:5" ht="15.6" customHeight="1" x14ac:dyDescent="0.25">
      <c r="B4" s="80"/>
      <c r="C4" s="80"/>
      <c r="D4" s="80"/>
      <c r="E4" s="80"/>
    </row>
    <row r="5" spans="2:5" ht="17.25" x14ac:dyDescent="0.4">
      <c r="B5" s="16" t="s">
        <v>1</v>
      </c>
      <c r="C5" s="41">
        <v>41687.74</v>
      </c>
      <c r="D5" s="41">
        <v>45063.45</v>
      </c>
      <c r="E5" s="41">
        <v>8.0976085534979632</v>
      </c>
    </row>
    <row r="6" spans="2:5" ht="17.25" x14ac:dyDescent="0.4">
      <c r="B6" s="16" t="s">
        <v>109</v>
      </c>
      <c r="C6" s="41">
        <v>2575.9499999999998</v>
      </c>
      <c r="D6" s="41">
        <v>2710.28</v>
      </c>
      <c r="E6" s="41">
        <v>5.2147751315048936</v>
      </c>
    </row>
    <row r="7" spans="2:5" ht="17.25" x14ac:dyDescent="0.4">
      <c r="B7" s="16" t="s">
        <v>110</v>
      </c>
      <c r="C7" s="41">
        <v>2787.63</v>
      </c>
      <c r="D7" s="41">
        <v>2973.04</v>
      </c>
      <c r="E7" s="41">
        <v>6.6511696315508146</v>
      </c>
    </row>
    <row r="8" spans="2:5" ht="17.25" x14ac:dyDescent="0.4">
      <c r="B8" s="16" t="s">
        <v>111</v>
      </c>
      <c r="C8" s="41">
        <v>520.32000000000005</v>
      </c>
      <c r="D8" s="41">
        <v>514.12</v>
      </c>
      <c r="E8" s="41">
        <v>-1.1915744157441708</v>
      </c>
    </row>
    <row r="9" spans="2:5" ht="17.25" x14ac:dyDescent="0.4">
      <c r="B9" s="16" t="s">
        <v>112</v>
      </c>
      <c r="C9" s="41">
        <v>20803.830000000002</v>
      </c>
      <c r="D9" s="41">
        <v>21792.37</v>
      </c>
      <c r="E9" s="41">
        <v>4.7517211974910367</v>
      </c>
    </row>
    <row r="10" spans="2:5" ht="17.25" x14ac:dyDescent="0.4">
      <c r="B10" s="16" t="s">
        <v>113</v>
      </c>
      <c r="C10" s="41">
        <v>221.98</v>
      </c>
      <c r="D10" s="41">
        <v>202.44</v>
      </c>
      <c r="E10" s="41">
        <v>-8.8025948283629134</v>
      </c>
    </row>
    <row r="11" spans="2:5" ht="17.25" x14ac:dyDescent="0.4">
      <c r="B11" s="16" t="s">
        <v>114</v>
      </c>
      <c r="C11" s="41">
        <v>1481.4</v>
      </c>
      <c r="D11" s="41">
        <v>1577.63</v>
      </c>
      <c r="E11" s="41">
        <v>6.4958822735250408</v>
      </c>
    </row>
    <row r="12" spans="2:5" ht="17.25" x14ac:dyDescent="0.4">
      <c r="B12" s="21" t="s">
        <v>217</v>
      </c>
      <c r="C12" s="44">
        <v>70078.850000000006</v>
      </c>
      <c r="D12" s="44">
        <v>74833.33</v>
      </c>
      <c r="E12" s="44">
        <v>6.7844720625409849</v>
      </c>
    </row>
    <row r="13" spans="2:5" ht="15.75" x14ac:dyDescent="0.3">
      <c r="B13" s="45" t="s">
        <v>198</v>
      </c>
      <c r="C13" s="1"/>
      <c r="D13" s="1"/>
      <c r="E13" s="1"/>
    </row>
    <row r="14" spans="2:5" x14ac:dyDescent="0.25">
      <c r="C14" s="8"/>
    </row>
    <row r="15" spans="2:5" x14ac:dyDescent="0.25">
      <c r="C15" s="8"/>
    </row>
  </sheetData>
  <mergeCells count="5">
    <mergeCell ref="B2:E2"/>
    <mergeCell ref="E3:E4"/>
    <mergeCell ref="B3:B4"/>
    <mergeCell ref="C3:C4"/>
    <mergeCell ref="D3:D4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A1AF5-93EB-4B01-9212-CC0980C8908E}">
  <sheetPr>
    <pageSetUpPr fitToPage="1"/>
  </sheetPr>
  <dimension ref="C2:G26"/>
  <sheetViews>
    <sheetView topLeftCell="B1" workbookViewId="0">
      <selection activeCell="C26" sqref="C26"/>
    </sheetView>
  </sheetViews>
  <sheetFormatPr defaultColWidth="8.85546875" defaultRowHeight="15" x14ac:dyDescent="0.25"/>
  <cols>
    <col min="1" max="2" width="8.85546875" style="5"/>
    <col min="3" max="3" width="43" style="5" customWidth="1"/>
    <col min="4" max="4" width="23.85546875" style="5" customWidth="1"/>
    <col min="5" max="5" width="23" style="5" customWidth="1"/>
    <col min="6" max="6" width="23.85546875" style="5" customWidth="1"/>
    <col min="7" max="16384" width="8.85546875" style="5"/>
  </cols>
  <sheetData>
    <row r="2" spans="3:7" ht="36.75" customHeight="1" x14ac:dyDescent="0.25">
      <c r="C2" s="79" t="s">
        <v>207</v>
      </c>
      <c r="D2" s="79"/>
      <c r="E2" s="79"/>
      <c r="F2" s="79"/>
    </row>
    <row r="3" spans="3:7" ht="17.45" customHeight="1" x14ac:dyDescent="0.25">
      <c r="C3" s="80" t="s">
        <v>46</v>
      </c>
      <c r="D3" s="80" t="s">
        <v>115</v>
      </c>
      <c r="E3" s="80" t="s">
        <v>158</v>
      </c>
      <c r="F3" s="90" t="s">
        <v>159</v>
      </c>
    </row>
    <row r="4" spans="3:7" ht="7.5" customHeight="1" x14ac:dyDescent="0.25">
      <c r="C4" s="80"/>
      <c r="D4" s="80"/>
      <c r="E4" s="80"/>
      <c r="F4" s="90"/>
    </row>
    <row r="5" spans="3:7" ht="17.25" x14ac:dyDescent="0.4">
      <c r="C5" s="16" t="s">
        <v>116</v>
      </c>
      <c r="D5" s="16"/>
      <c r="E5" s="16"/>
      <c r="F5" s="16"/>
    </row>
    <row r="6" spans="3:7" ht="17.25" x14ac:dyDescent="0.4">
      <c r="C6" s="16" t="s">
        <v>117</v>
      </c>
      <c r="D6" s="41">
        <v>71868.800000000003</v>
      </c>
      <c r="E6" s="41">
        <v>80996.800000000003</v>
      </c>
      <c r="F6" s="46">
        <v>12.700921679504873</v>
      </c>
      <c r="G6" s="9"/>
    </row>
    <row r="7" spans="3:7" ht="17.25" x14ac:dyDescent="0.4">
      <c r="C7" s="16" t="s">
        <v>118</v>
      </c>
      <c r="D7" s="41">
        <v>46688.15</v>
      </c>
      <c r="E7" s="41">
        <v>54445.7</v>
      </c>
      <c r="F7" s="46">
        <v>16.615672285151575</v>
      </c>
      <c r="G7" s="9"/>
    </row>
    <row r="8" spans="3:7" ht="17.25" x14ac:dyDescent="0.4">
      <c r="C8" s="16" t="s">
        <v>119</v>
      </c>
      <c r="D8" s="41">
        <v>6672.05</v>
      </c>
      <c r="E8" s="41">
        <v>6960.7</v>
      </c>
      <c r="F8" s="46">
        <v>4.3262565478376303</v>
      </c>
      <c r="G8" s="9"/>
    </row>
    <row r="9" spans="3:7" ht="17.25" x14ac:dyDescent="0.4">
      <c r="C9" s="16" t="s">
        <v>120</v>
      </c>
      <c r="D9" s="41">
        <v>18508.599999999999</v>
      </c>
      <c r="E9" s="41">
        <v>19590.400000000001</v>
      </c>
      <c r="F9" s="46">
        <v>5.8448505019288461</v>
      </c>
      <c r="G9" s="9"/>
    </row>
    <row r="10" spans="3:7" ht="17.25" x14ac:dyDescent="0.4">
      <c r="C10" s="16" t="s">
        <v>121</v>
      </c>
      <c r="D10" s="41">
        <v>8793.83</v>
      </c>
      <c r="E10" s="41">
        <v>12050.15</v>
      </c>
      <c r="F10" s="46">
        <v>37.029599162139817</v>
      </c>
      <c r="G10" s="9"/>
    </row>
    <row r="11" spans="3:7" ht="17.25" x14ac:dyDescent="0.4">
      <c r="C11" s="16" t="s">
        <v>122</v>
      </c>
      <c r="D11" s="41">
        <v>1947.13</v>
      </c>
      <c r="E11" s="41">
        <v>2204.19</v>
      </c>
      <c r="F11" s="46">
        <v>13.201994730706218</v>
      </c>
      <c r="G11" s="9"/>
    </row>
    <row r="12" spans="3:7" ht="17.25" x14ac:dyDescent="0.4">
      <c r="C12" s="16" t="s">
        <v>123</v>
      </c>
      <c r="D12" s="41">
        <v>161.77000000000001</v>
      </c>
      <c r="E12" s="41">
        <v>243.47</v>
      </c>
      <c r="F12" s="46">
        <v>50.503801693762739</v>
      </c>
      <c r="G12" s="9"/>
    </row>
    <row r="13" spans="3:7" ht="17.25" x14ac:dyDescent="0.4">
      <c r="C13" s="16" t="s">
        <v>124</v>
      </c>
      <c r="D13" s="41">
        <v>2393.29</v>
      </c>
      <c r="E13" s="41">
        <v>2635.52</v>
      </c>
      <c r="F13" s="46">
        <v>10.121213893844882</v>
      </c>
      <c r="G13" s="9"/>
    </row>
    <row r="14" spans="3:7" ht="17.25" x14ac:dyDescent="0.4">
      <c r="C14" s="16" t="s">
        <v>125</v>
      </c>
      <c r="D14" s="41">
        <v>23983.360000000001</v>
      </c>
      <c r="E14" s="41">
        <v>26249.439999999999</v>
      </c>
      <c r="F14" s="46">
        <v>9.4485509953567686</v>
      </c>
      <c r="G14" s="9"/>
    </row>
    <row r="15" spans="3:7" ht="17.25" x14ac:dyDescent="0.4">
      <c r="C15" s="16" t="s">
        <v>126</v>
      </c>
      <c r="D15" s="41">
        <v>21958.19</v>
      </c>
      <c r="E15" s="41">
        <v>24089.93</v>
      </c>
      <c r="F15" s="46">
        <v>9.7081772222574045</v>
      </c>
      <c r="G15" s="9"/>
    </row>
    <row r="16" spans="3:7" ht="17.25" x14ac:dyDescent="0.4">
      <c r="C16" s="16" t="s">
        <v>127</v>
      </c>
      <c r="D16" s="41">
        <v>21531.19</v>
      </c>
      <c r="E16" s="41">
        <v>23620.93</v>
      </c>
      <c r="F16" s="46">
        <v>9.7056409794349605</v>
      </c>
      <c r="G16" s="9"/>
    </row>
    <row r="17" spans="3:7" ht="17.25" x14ac:dyDescent="0.4">
      <c r="C17" s="16" t="s">
        <v>128</v>
      </c>
      <c r="D17" s="41">
        <v>427</v>
      </c>
      <c r="E17" s="41">
        <v>469</v>
      </c>
      <c r="F17" s="46">
        <v>9.8360655737704974</v>
      </c>
      <c r="G17" s="9"/>
    </row>
    <row r="18" spans="3:7" ht="17.25" x14ac:dyDescent="0.4">
      <c r="C18" s="16" t="s">
        <v>129</v>
      </c>
      <c r="D18" s="41">
        <v>1099.05</v>
      </c>
      <c r="E18" s="41">
        <v>1158.27</v>
      </c>
      <c r="F18" s="46">
        <v>5.3882898867203579</v>
      </c>
      <c r="G18" s="9"/>
    </row>
    <row r="19" spans="3:7" ht="17.25" x14ac:dyDescent="0.4">
      <c r="C19" s="16" t="s">
        <v>150</v>
      </c>
      <c r="D19" s="41">
        <v>36.79</v>
      </c>
      <c r="E19" s="41">
        <v>34.18</v>
      </c>
      <c r="F19" s="46">
        <v>-7.0943191084533908</v>
      </c>
      <c r="G19" s="9"/>
    </row>
    <row r="20" spans="3:7" ht="17.25" x14ac:dyDescent="0.4">
      <c r="C20" s="16" t="s">
        <v>151</v>
      </c>
      <c r="D20" s="41">
        <v>1062.26</v>
      </c>
      <c r="E20" s="41">
        <v>1124.08</v>
      </c>
      <c r="F20" s="46">
        <v>5.8196675013650037</v>
      </c>
      <c r="G20" s="9"/>
    </row>
    <row r="21" spans="3:7" ht="17.25" x14ac:dyDescent="0.4">
      <c r="C21" s="16" t="s">
        <v>130</v>
      </c>
      <c r="D21" s="41">
        <v>375.9</v>
      </c>
      <c r="E21" s="41">
        <v>403.26</v>
      </c>
      <c r="F21" s="46">
        <v>7.278531524341588</v>
      </c>
      <c r="G21" s="9"/>
    </row>
    <row r="22" spans="3:7" ht="17.25" x14ac:dyDescent="0.4">
      <c r="C22" s="16" t="s">
        <v>199</v>
      </c>
      <c r="D22" s="41">
        <v>375.9</v>
      </c>
      <c r="E22" s="41">
        <v>403.26</v>
      </c>
      <c r="F22" s="46">
        <v>7.278531524341588</v>
      </c>
      <c r="G22" s="9"/>
    </row>
    <row r="23" spans="3:7" ht="17.25" x14ac:dyDescent="0.4">
      <c r="C23" s="16" t="s">
        <v>131</v>
      </c>
      <c r="D23" s="41">
        <v>240.3</v>
      </c>
      <c r="E23" s="41">
        <v>268.22000000000003</v>
      </c>
      <c r="F23" s="46">
        <v>11.618809821057013</v>
      </c>
      <c r="G23" s="9"/>
    </row>
    <row r="24" spans="3:7" ht="17.25" x14ac:dyDescent="0.4">
      <c r="C24" s="16" t="s">
        <v>132</v>
      </c>
      <c r="D24" s="41">
        <v>309.91000000000003</v>
      </c>
      <c r="E24" s="41">
        <v>329.76</v>
      </c>
      <c r="F24" s="46">
        <v>6.4050853473589058</v>
      </c>
      <c r="G24" s="9"/>
    </row>
    <row r="25" spans="3:7" ht="17.25" x14ac:dyDescent="0.4">
      <c r="C25" s="21" t="s">
        <v>218</v>
      </c>
      <c r="D25" s="44">
        <v>109148.18</v>
      </c>
      <c r="E25" s="44">
        <v>124379.58</v>
      </c>
      <c r="F25" s="47">
        <v>13.954790634163587</v>
      </c>
      <c r="G25" s="9"/>
    </row>
    <row r="26" spans="3:7" ht="15.75" x14ac:dyDescent="0.3">
      <c r="C26" s="45" t="s">
        <v>198</v>
      </c>
    </row>
  </sheetData>
  <mergeCells count="5">
    <mergeCell ref="C2:F2"/>
    <mergeCell ref="F3:F4"/>
    <mergeCell ref="C3:C4"/>
    <mergeCell ref="D3:D4"/>
    <mergeCell ref="E3:E4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9CCE5-09F8-458F-8210-5341AB3E9D56}">
  <sheetPr>
    <tabColor rgb="FF92D050"/>
    <pageSetUpPr fitToPage="1"/>
  </sheetPr>
  <dimension ref="B2:O21"/>
  <sheetViews>
    <sheetView tabSelected="1" topLeftCell="A16" zoomScale="89" zoomScaleNormal="89" workbookViewId="0">
      <selection activeCell="B21" sqref="B21:F21"/>
    </sheetView>
  </sheetViews>
  <sheetFormatPr defaultColWidth="8.85546875" defaultRowHeight="15" x14ac:dyDescent="0.25"/>
  <cols>
    <col min="1" max="1" width="8.85546875" style="5"/>
    <col min="2" max="2" width="77.42578125" style="5" customWidth="1"/>
    <col min="3" max="16384" width="8.85546875" style="5"/>
  </cols>
  <sheetData>
    <row r="2" spans="2:13" ht="48.75" customHeight="1" x14ac:dyDescent="0.25">
      <c r="B2" s="79" t="s">
        <v>160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2:13" ht="25.5" customHeight="1" x14ac:dyDescent="0.25">
      <c r="B3" s="72" t="s">
        <v>133</v>
      </c>
      <c r="C3" s="72">
        <v>2012</v>
      </c>
      <c r="D3" s="72">
        <v>2013</v>
      </c>
      <c r="E3" s="72">
        <v>2014</v>
      </c>
      <c r="F3" s="72">
        <v>2015</v>
      </c>
      <c r="G3" s="72">
        <v>2016</v>
      </c>
      <c r="H3" s="72">
        <v>2017</v>
      </c>
      <c r="I3" s="72">
        <v>2018</v>
      </c>
      <c r="J3" s="72">
        <v>2019</v>
      </c>
      <c r="K3" s="72">
        <v>2020</v>
      </c>
      <c r="L3" s="72">
        <v>2021</v>
      </c>
      <c r="M3" s="72" t="s">
        <v>164</v>
      </c>
    </row>
    <row r="4" spans="2:13" ht="36" customHeight="1" x14ac:dyDescent="0.25">
      <c r="B4" s="48" t="s">
        <v>134</v>
      </c>
      <c r="C4" s="66">
        <v>80</v>
      </c>
      <c r="D4" s="66">
        <v>75.599999999999994</v>
      </c>
      <c r="E4" s="66">
        <v>75.599999999999994</v>
      </c>
      <c r="F4" s="66">
        <v>75.599999999999994</v>
      </c>
      <c r="G4" s="66">
        <v>75.599999999999994</v>
      </c>
      <c r="H4" s="66">
        <v>75.599999999999994</v>
      </c>
      <c r="I4" s="69">
        <v>75.599999999999994</v>
      </c>
      <c r="J4" s="69">
        <v>75.599999999999994</v>
      </c>
      <c r="K4" s="69">
        <v>61.8</v>
      </c>
      <c r="L4" s="66">
        <v>61.8</v>
      </c>
      <c r="M4" s="66">
        <v>61.8</v>
      </c>
    </row>
    <row r="5" spans="2:13" ht="54.75" customHeight="1" x14ac:dyDescent="0.25">
      <c r="B5" s="48" t="s">
        <v>135</v>
      </c>
      <c r="C5" s="66">
        <v>48</v>
      </c>
      <c r="D5" s="66">
        <v>8</v>
      </c>
      <c r="E5" s="66">
        <v>13.2</v>
      </c>
      <c r="F5" s="66">
        <v>13.2</v>
      </c>
      <c r="G5" s="66">
        <v>13.2</v>
      </c>
      <c r="H5" s="66">
        <v>13.2</v>
      </c>
      <c r="I5" s="69">
        <v>13.2</v>
      </c>
      <c r="J5" s="69">
        <v>13.2</v>
      </c>
      <c r="K5" s="69" t="s">
        <v>136</v>
      </c>
      <c r="L5" s="69" t="s">
        <v>136</v>
      </c>
      <c r="M5" s="69" t="s">
        <v>136</v>
      </c>
    </row>
    <row r="6" spans="2:13" ht="34.5" x14ac:dyDescent="0.25">
      <c r="B6" s="48" t="s">
        <v>137</v>
      </c>
      <c r="C6" s="66">
        <v>20</v>
      </c>
      <c r="D6" s="66">
        <v>50</v>
      </c>
      <c r="E6" s="66">
        <v>100</v>
      </c>
      <c r="F6" s="66">
        <v>100</v>
      </c>
      <c r="G6" s="66">
        <v>100</v>
      </c>
      <c r="H6" s="66">
        <v>100</v>
      </c>
      <c r="I6" s="69">
        <v>100</v>
      </c>
      <c r="J6" s="69">
        <v>100</v>
      </c>
      <c r="K6" s="69" t="s">
        <v>138</v>
      </c>
      <c r="L6" s="69" t="s">
        <v>136</v>
      </c>
      <c r="M6" s="69" t="s">
        <v>136</v>
      </c>
    </row>
    <row r="7" spans="2:13" ht="50.25" customHeight="1" x14ac:dyDescent="0.25">
      <c r="B7" s="48" t="s">
        <v>139</v>
      </c>
      <c r="C7" s="66">
        <v>48</v>
      </c>
      <c r="D7" s="66" t="s">
        <v>140</v>
      </c>
      <c r="E7" s="66" t="s">
        <v>140</v>
      </c>
      <c r="F7" s="66" t="s">
        <v>140</v>
      </c>
      <c r="G7" s="66" t="s">
        <v>140</v>
      </c>
      <c r="H7" s="66" t="s">
        <v>140</v>
      </c>
      <c r="I7" s="69" t="s">
        <v>140</v>
      </c>
      <c r="J7" s="69" t="s">
        <v>140</v>
      </c>
      <c r="K7" s="69" t="s">
        <v>140</v>
      </c>
      <c r="L7" s="69" t="s">
        <v>136</v>
      </c>
      <c r="M7" s="69" t="s">
        <v>136</v>
      </c>
    </row>
    <row r="8" spans="2:13" ht="46.5" customHeight="1" x14ac:dyDescent="0.25">
      <c r="B8" s="48" t="s">
        <v>141</v>
      </c>
      <c r="C8" s="66" t="s">
        <v>140</v>
      </c>
      <c r="D8" s="66">
        <v>72</v>
      </c>
      <c r="E8" s="66">
        <v>72</v>
      </c>
      <c r="F8" s="66">
        <v>72</v>
      </c>
      <c r="G8" s="66">
        <v>72</v>
      </c>
      <c r="H8" s="66">
        <v>72</v>
      </c>
      <c r="I8" s="69">
        <v>72</v>
      </c>
      <c r="J8" s="69">
        <v>72</v>
      </c>
      <c r="K8" s="69" t="s">
        <v>138</v>
      </c>
      <c r="L8" s="69" t="s">
        <v>136</v>
      </c>
      <c r="M8" s="69" t="s">
        <v>136</v>
      </c>
    </row>
    <row r="9" spans="2:13" ht="43.5" customHeight="1" x14ac:dyDescent="0.25">
      <c r="B9" s="48" t="s">
        <v>142</v>
      </c>
      <c r="C9" s="66">
        <v>45.3</v>
      </c>
      <c r="D9" s="66">
        <v>90.5</v>
      </c>
      <c r="E9" s="66">
        <v>90.5</v>
      </c>
      <c r="F9" s="66">
        <v>90.5</v>
      </c>
      <c r="G9" s="66">
        <v>90.5</v>
      </c>
      <c r="H9" s="66">
        <v>90.5</v>
      </c>
      <c r="I9" s="69">
        <v>90.5</v>
      </c>
      <c r="J9" s="69">
        <v>90.5</v>
      </c>
      <c r="K9" s="69" t="s">
        <v>138</v>
      </c>
      <c r="L9" s="69" t="s">
        <v>136</v>
      </c>
      <c r="M9" s="69" t="s">
        <v>136</v>
      </c>
    </row>
    <row r="10" spans="2:13" ht="77.25" customHeight="1" x14ac:dyDescent="0.25">
      <c r="B10" s="48" t="s">
        <v>143</v>
      </c>
      <c r="C10" s="66" t="s">
        <v>140</v>
      </c>
      <c r="D10" s="66">
        <v>240</v>
      </c>
      <c r="E10" s="66">
        <v>240</v>
      </c>
      <c r="F10" s="66">
        <v>240</v>
      </c>
      <c r="G10" s="66">
        <v>240</v>
      </c>
      <c r="H10" s="66">
        <v>240</v>
      </c>
      <c r="I10" s="69">
        <v>240</v>
      </c>
      <c r="J10" s="69">
        <v>240</v>
      </c>
      <c r="K10" s="69" t="s">
        <v>138</v>
      </c>
      <c r="L10" s="69" t="s">
        <v>136</v>
      </c>
      <c r="M10" s="69" t="s">
        <v>136</v>
      </c>
    </row>
    <row r="11" spans="2:13" ht="44.25" customHeight="1" x14ac:dyDescent="0.25">
      <c r="B11" s="48" t="s">
        <v>201</v>
      </c>
      <c r="C11" s="66" t="s">
        <v>140</v>
      </c>
      <c r="D11" s="66" t="s">
        <v>140</v>
      </c>
      <c r="E11" s="66" t="s">
        <v>140</v>
      </c>
      <c r="F11" s="66">
        <v>4.3</v>
      </c>
      <c r="G11" s="66" t="s">
        <v>140</v>
      </c>
      <c r="H11" s="66" t="s">
        <v>140</v>
      </c>
      <c r="I11" s="69" t="s">
        <v>140</v>
      </c>
      <c r="J11" s="69" t="s">
        <v>140</v>
      </c>
      <c r="K11" s="69" t="s">
        <v>140</v>
      </c>
      <c r="L11" s="69" t="s">
        <v>136</v>
      </c>
      <c r="M11" s="69" t="s">
        <v>136</v>
      </c>
    </row>
    <row r="12" spans="2:13" ht="60.75" customHeight="1" x14ac:dyDescent="0.25">
      <c r="B12" s="48" t="s">
        <v>202</v>
      </c>
      <c r="C12" s="66" t="s">
        <v>140</v>
      </c>
      <c r="D12" s="66" t="s">
        <v>140</v>
      </c>
      <c r="E12" s="66">
        <v>30.2</v>
      </c>
      <c r="F12" s="66">
        <v>45.3</v>
      </c>
      <c r="G12" s="66">
        <v>45.3</v>
      </c>
      <c r="H12" s="66">
        <v>45.3</v>
      </c>
      <c r="I12" s="69">
        <v>45.3</v>
      </c>
      <c r="J12" s="69">
        <v>45.3</v>
      </c>
      <c r="K12" s="69" t="s">
        <v>138</v>
      </c>
      <c r="L12" s="69" t="s">
        <v>136</v>
      </c>
      <c r="M12" s="69" t="s">
        <v>136</v>
      </c>
    </row>
    <row r="13" spans="2:13" ht="106.5" customHeight="1" x14ac:dyDescent="0.25">
      <c r="B13" s="48" t="s">
        <v>203</v>
      </c>
      <c r="C13" s="66" t="s">
        <v>140</v>
      </c>
      <c r="D13" s="66" t="s">
        <v>140</v>
      </c>
      <c r="E13" s="66" t="s">
        <v>140</v>
      </c>
      <c r="F13" s="66">
        <v>52</v>
      </c>
      <c r="G13" s="66">
        <v>52</v>
      </c>
      <c r="H13" s="66">
        <v>52</v>
      </c>
      <c r="I13" s="69">
        <v>52</v>
      </c>
      <c r="J13" s="69">
        <v>52</v>
      </c>
      <c r="K13" s="69" t="s">
        <v>138</v>
      </c>
      <c r="L13" s="69" t="s">
        <v>136</v>
      </c>
      <c r="M13" s="69" t="s">
        <v>136</v>
      </c>
    </row>
    <row r="14" spans="2:13" ht="50.25" customHeight="1" x14ac:dyDescent="0.25">
      <c r="B14" s="48" t="s">
        <v>204</v>
      </c>
      <c r="C14" s="66" t="s">
        <v>140</v>
      </c>
      <c r="D14" s="66" t="s">
        <v>140</v>
      </c>
      <c r="E14" s="66" t="s">
        <v>140</v>
      </c>
      <c r="F14" s="66">
        <v>1</v>
      </c>
      <c r="G14" s="66">
        <v>6.1</v>
      </c>
      <c r="H14" s="66">
        <v>11.3</v>
      </c>
      <c r="I14" s="69">
        <v>13.7</v>
      </c>
      <c r="J14" s="69">
        <v>13.7</v>
      </c>
      <c r="K14" s="69" t="s">
        <v>138</v>
      </c>
      <c r="L14" s="69" t="s">
        <v>136</v>
      </c>
      <c r="M14" s="69" t="s">
        <v>136</v>
      </c>
    </row>
    <row r="15" spans="2:13" ht="68.25" customHeight="1" x14ac:dyDescent="0.25">
      <c r="B15" s="48" t="s">
        <v>144</v>
      </c>
      <c r="C15" s="66" t="s">
        <v>140</v>
      </c>
      <c r="D15" s="66" t="s">
        <v>140</v>
      </c>
      <c r="E15" s="66" t="s">
        <v>140</v>
      </c>
      <c r="F15" s="66" t="s">
        <v>140</v>
      </c>
      <c r="G15" s="66">
        <v>40.799999999999997</v>
      </c>
      <c r="H15" s="66">
        <v>40.799999999999997</v>
      </c>
      <c r="I15" s="69">
        <v>40.799999999999997</v>
      </c>
      <c r="J15" s="69" t="s">
        <v>140</v>
      </c>
      <c r="K15" s="69" t="s">
        <v>200</v>
      </c>
      <c r="L15" s="69" t="s">
        <v>136</v>
      </c>
      <c r="M15" s="69" t="s">
        <v>136</v>
      </c>
    </row>
    <row r="16" spans="2:13" ht="24.75" customHeight="1" x14ac:dyDescent="0.25">
      <c r="B16" s="48" t="s">
        <v>145</v>
      </c>
      <c r="C16" s="66"/>
      <c r="D16" s="66"/>
      <c r="E16" s="66"/>
      <c r="F16" s="66"/>
      <c r="G16" s="66"/>
      <c r="H16" s="66"/>
      <c r="I16" s="69"/>
      <c r="J16" s="69">
        <v>13</v>
      </c>
      <c r="K16" s="69" t="s">
        <v>136</v>
      </c>
      <c r="L16" s="69" t="s">
        <v>136</v>
      </c>
      <c r="M16" s="69" t="s">
        <v>136</v>
      </c>
    </row>
    <row r="17" spans="2:15" ht="49.5" customHeight="1" x14ac:dyDescent="0.25">
      <c r="B17" s="48" t="s">
        <v>146</v>
      </c>
      <c r="C17" s="66"/>
      <c r="D17" s="66"/>
      <c r="E17" s="66"/>
      <c r="F17" s="66"/>
      <c r="G17" s="66"/>
      <c r="H17" s="66"/>
      <c r="I17" s="69"/>
      <c r="J17" s="69"/>
      <c r="K17" s="69">
        <v>681.3</v>
      </c>
      <c r="L17" s="69">
        <v>681.3</v>
      </c>
      <c r="M17" s="69">
        <v>681.3</v>
      </c>
    </row>
    <row r="18" spans="2:15" ht="24.75" customHeight="1" x14ac:dyDescent="0.25">
      <c r="B18" s="49" t="s">
        <v>219</v>
      </c>
      <c r="C18" s="70">
        <v>241.3</v>
      </c>
      <c r="D18" s="70">
        <v>536.1</v>
      </c>
      <c r="E18" s="70">
        <v>621.5</v>
      </c>
      <c r="F18" s="70">
        <v>693.9</v>
      </c>
      <c r="G18" s="70">
        <v>735.5</v>
      </c>
      <c r="H18" s="70">
        <v>740.7</v>
      </c>
      <c r="I18" s="70">
        <v>743.1</v>
      </c>
      <c r="J18" s="70">
        <v>715.3</v>
      </c>
      <c r="K18" s="70">
        <v>743.1</v>
      </c>
      <c r="L18" s="70">
        <v>743.1</v>
      </c>
      <c r="M18" s="70">
        <f>M17+M4</f>
        <v>743.09999999999991</v>
      </c>
    </row>
    <row r="19" spans="2:15" s="54" customFormat="1" ht="29.25" customHeight="1" x14ac:dyDescent="0.25">
      <c r="B19" s="53" t="s">
        <v>220</v>
      </c>
      <c r="C19" s="91">
        <v>7256.7</v>
      </c>
      <c r="D19" s="91"/>
      <c r="E19" s="91"/>
      <c r="F19" s="91"/>
      <c r="G19" s="91"/>
      <c r="H19" s="91"/>
      <c r="I19" s="91"/>
      <c r="J19" s="91"/>
      <c r="K19" s="91"/>
      <c r="L19" s="91"/>
      <c r="M19" s="91"/>
      <c r="O19" s="55"/>
    </row>
    <row r="20" spans="2:15" ht="15.75" x14ac:dyDescent="0.3">
      <c r="B20" s="50" t="s">
        <v>147</v>
      </c>
      <c r="C20" s="50"/>
      <c r="D20" s="50"/>
      <c r="E20" s="50"/>
      <c r="F20" s="50"/>
      <c r="G20" s="6"/>
      <c r="H20" s="1"/>
      <c r="I20" s="1"/>
      <c r="J20" s="1"/>
      <c r="K20" s="1"/>
      <c r="L20" s="1"/>
    </row>
    <row r="21" spans="2:15" x14ac:dyDescent="0.25">
      <c r="B21" s="88" t="s">
        <v>223</v>
      </c>
      <c r="C21" s="88"/>
      <c r="D21" s="88"/>
      <c r="E21" s="88"/>
      <c r="F21" s="88"/>
    </row>
  </sheetData>
  <mergeCells count="3">
    <mergeCell ref="B2:M2"/>
    <mergeCell ref="C19:M19"/>
    <mergeCell ref="B21:F21"/>
  </mergeCells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B4F13-4112-4F08-9004-D34C85C84476}">
  <sheetPr>
    <pageSetUpPr fitToPage="1"/>
  </sheetPr>
  <dimension ref="B2:D5"/>
  <sheetViews>
    <sheetView workbookViewId="0">
      <selection activeCell="B5" sqref="B5"/>
    </sheetView>
  </sheetViews>
  <sheetFormatPr defaultColWidth="8.7109375" defaultRowHeight="19.5" x14ac:dyDescent="0.45"/>
  <cols>
    <col min="1" max="1" width="8.7109375" style="12"/>
    <col min="2" max="2" width="28.28515625" style="12" customWidth="1"/>
    <col min="3" max="3" width="21.42578125" style="12" customWidth="1"/>
    <col min="4" max="4" width="39.28515625" style="12" customWidth="1"/>
    <col min="5" max="16384" width="8.7109375" style="12"/>
  </cols>
  <sheetData>
    <row r="2" spans="2:4" ht="30.75" customHeight="1" x14ac:dyDescent="0.45">
      <c r="B2" s="79" t="s">
        <v>186</v>
      </c>
      <c r="C2" s="79"/>
      <c r="D2" s="79"/>
    </row>
    <row r="3" spans="2:4" x14ac:dyDescent="0.45">
      <c r="B3" s="61" t="s">
        <v>2</v>
      </c>
      <c r="C3" s="61" t="s">
        <v>3</v>
      </c>
      <c r="D3" s="61" t="s">
        <v>4</v>
      </c>
    </row>
    <row r="4" spans="2:4" x14ac:dyDescent="0.45">
      <c r="B4" s="14">
        <v>528397</v>
      </c>
      <c r="C4" s="14">
        <v>504843</v>
      </c>
      <c r="D4" s="14">
        <v>23554</v>
      </c>
    </row>
    <row r="5" spans="2:4" x14ac:dyDescent="0.45">
      <c r="B5" s="13" t="s">
        <v>222</v>
      </c>
    </row>
  </sheetData>
  <mergeCells count="1">
    <mergeCell ref="B2:D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8AAF0-DAB9-4736-A9E3-BD37BA670C86}">
  <sheetPr>
    <pageSetUpPr fitToPage="1"/>
  </sheetPr>
  <dimension ref="B2:D10"/>
  <sheetViews>
    <sheetView workbookViewId="0">
      <selection activeCell="B10" sqref="B10"/>
    </sheetView>
  </sheetViews>
  <sheetFormatPr defaultColWidth="8.7109375" defaultRowHeight="17.25" x14ac:dyDescent="0.4"/>
  <cols>
    <col min="1" max="1" width="8.7109375" style="15"/>
    <col min="2" max="2" width="39" style="15" customWidth="1"/>
    <col min="3" max="3" width="23.140625" style="15" customWidth="1"/>
    <col min="4" max="4" width="17.42578125" style="15" customWidth="1"/>
    <col min="5" max="16384" width="8.7109375" style="15"/>
  </cols>
  <sheetData>
    <row r="2" spans="2:4" ht="30" customHeight="1" x14ac:dyDescent="0.4">
      <c r="B2" s="79" t="s">
        <v>187</v>
      </c>
      <c r="C2" s="79"/>
      <c r="D2" s="79"/>
    </row>
    <row r="3" spans="2:4" x14ac:dyDescent="0.4">
      <c r="B3" s="80"/>
      <c r="C3" s="61" t="s">
        <v>5</v>
      </c>
      <c r="D3" s="61" t="s">
        <v>5</v>
      </c>
    </row>
    <row r="4" spans="2:4" x14ac:dyDescent="0.4">
      <c r="B4" s="80"/>
      <c r="C4" s="61">
        <v>2021</v>
      </c>
      <c r="D4" s="61">
        <v>2022</v>
      </c>
    </row>
    <row r="5" spans="2:4" x14ac:dyDescent="0.4">
      <c r="B5" s="16" t="s">
        <v>6</v>
      </c>
      <c r="C5" s="17">
        <v>2057</v>
      </c>
      <c r="D5" s="17">
        <v>23554</v>
      </c>
    </row>
    <row r="6" spans="2:4" x14ac:dyDescent="0.4">
      <c r="B6" s="16" t="s">
        <v>7</v>
      </c>
      <c r="C6" s="17">
        <v>9529</v>
      </c>
      <c r="D6" s="17">
        <v>9432</v>
      </c>
    </row>
    <row r="7" spans="2:4" x14ac:dyDescent="0.4">
      <c r="B7" s="16" t="s">
        <v>8</v>
      </c>
      <c r="C7" s="18">
        <v>-3711</v>
      </c>
      <c r="D7" s="17">
        <v>7146</v>
      </c>
    </row>
    <row r="8" spans="2:4" x14ac:dyDescent="0.4">
      <c r="B8" s="16" t="s">
        <v>9</v>
      </c>
      <c r="C8" s="17">
        <v>10848</v>
      </c>
      <c r="D8" s="17">
        <v>23221</v>
      </c>
    </row>
    <row r="9" spans="2:4" x14ac:dyDescent="0.4">
      <c r="B9" s="16" t="s">
        <v>10</v>
      </c>
      <c r="C9" s="17">
        <v>88576</v>
      </c>
      <c r="D9" s="17">
        <v>111688</v>
      </c>
    </row>
    <row r="10" spans="2:4" x14ac:dyDescent="0.4">
      <c r="B10" s="13" t="s">
        <v>222</v>
      </c>
    </row>
  </sheetData>
  <mergeCells count="2">
    <mergeCell ref="B2:D2"/>
    <mergeCell ref="B3:B4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35574-48CF-4D7B-AD24-03E5FA9C9A77}">
  <sheetPr>
    <pageSetUpPr fitToPage="1"/>
  </sheetPr>
  <dimension ref="B2:I32"/>
  <sheetViews>
    <sheetView topLeftCell="A31" zoomScale="93" zoomScaleNormal="93" workbookViewId="0">
      <selection activeCell="B32" sqref="B32"/>
    </sheetView>
  </sheetViews>
  <sheetFormatPr defaultRowHeight="15" x14ac:dyDescent="0.25"/>
  <cols>
    <col min="2" max="2" width="52.5703125" customWidth="1"/>
    <col min="3" max="3" width="14.28515625" customWidth="1"/>
    <col min="4" max="4" width="12.28515625" customWidth="1"/>
    <col min="5" max="5" width="12.42578125" customWidth="1"/>
    <col min="6" max="6" width="17.28515625" customWidth="1"/>
    <col min="7" max="7" width="13.85546875" customWidth="1"/>
  </cols>
  <sheetData>
    <row r="2" spans="2:9" ht="30.75" customHeight="1" x14ac:dyDescent="0.25">
      <c r="B2" s="79" t="s">
        <v>188</v>
      </c>
      <c r="C2" s="79"/>
      <c r="D2" s="79"/>
      <c r="E2" s="79"/>
      <c r="F2" s="79"/>
      <c r="G2" s="79"/>
    </row>
    <row r="3" spans="2:9" ht="17.25" x14ac:dyDescent="0.25">
      <c r="B3" s="61"/>
      <c r="C3" s="61">
        <v>2018</v>
      </c>
      <c r="D3" s="61">
        <v>2019</v>
      </c>
      <c r="E3" s="61">
        <v>2020</v>
      </c>
      <c r="F3" s="61">
        <v>2021</v>
      </c>
      <c r="G3" s="61">
        <v>2022</v>
      </c>
    </row>
    <row r="4" spans="2:9" ht="17.25" x14ac:dyDescent="0.4">
      <c r="B4" s="81" t="s">
        <v>11</v>
      </c>
      <c r="C4" s="81"/>
      <c r="D4" s="81"/>
      <c r="E4" s="81"/>
      <c r="F4" s="81"/>
      <c r="G4" s="81"/>
    </row>
    <row r="5" spans="2:9" ht="17.25" x14ac:dyDescent="0.4">
      <c r="B5" s="16" t="s">
        <v>12</v>
      </c>
      <c r="C5" s="14">
        <v>341390</v>
      </c>
      <c r="D5" s="14">
        <v>355224</v>
      </c>
      <c r="E5" s="14">
        <v>373684</v>
      </c>
      <c r="F5" s="17">
        <v>386382</v>
      </c>
      <c r="G5" s="17">
        <v>420597</v>
      </c>
      <c r="H5" s="4"/>
    </row>
    <row r="6" spans="2:9" ht="17.25" x14ac:dyDescent="0.4">
      <c r="B6" s="16" t="s">
        <v>13</v>
      </c>
      <c r="C6" s="14">
        <v>231166</v>
      </c>
      <c r="D6" s="14">
        <v>236211</v>
      </c>
      <c r="E6" s="14">
        <v>225150</v>
      </c>
      <c r="F6" s="17">
        <v>236893</v>
      </c>
      <c r="G6" s="17">
        <v>256138</v>
      </c>
      <c r="I6" s="4"/>
    </row>
    <row r="7" spans="2:9" ht="17.25" x14ac:dyDescent="0.4">
      <c r="B7" s="16" t="s">
        <v>14</v>
      </c>
      <c r="C7" s="14">
        <v>105813</v>
      </c>
      <c r="D7" s="14">
        <v>114527</v>
      </c>
      <c r="E7" s="14">
        <v>145189</v>
      </c>
      <c r="F7" s="17">
        <v>144945</v>
      </c>
      <c r="G7" s="17">
        <v>159566</v>
      </c>
    </row>
    <row r="8" spans="2:9" ht="17.25" x14ac:dyDescent="0.4">
      <c r="B8" s="19" t="s">
        <v>15</v>
      </c>
      <c r="C8" s="14">
        <v>105720</v>
      </c>
      <c r="D8" s="14">
        <v>114446</v>
      </c>
      <c r="E8" s="14">
        <v>145096</v>
      </c>
      <c r="F8" s="17">
        <v>144789</v>
      </c>
      <c r="G8" s="17">
        <v>159496</v>
      </c>
    </row>
    <row r="9" spans="2:9" ht="17.25" x14ac:dyDescent="0.4">
      <c r="B9" s="19" t="s">
        <v>16</v>
      </c>
      <c r="C9" s="16">
        <v>94</v>
      </c>
      <c r="D9" s="16">
        <v>81</v>
      </c>
      <c r="E9" s="16">
        <v>93</v>
      </c>
      <c r="F9" s="17">
        <v>156</v>
      </c>
      <c r="G9" s="17">
        <v>70</v>
      </c>
    </row>
    <row r="10" spans="2:9" ht="17.25" x14ac:dyDescent="0.4">
      <c r="B10" s="16" t="s">
        <v>17</v>
      </c>
      <c r="C10" s="14">
        <v>4411</v>
      </c>
      <c r="D10" s="14">
        <v>4487</v>
      </c>
      <c r="E10" s="14">
        <v>3345</v>
      </c>
      <c r="F10" s="17">
        <v>4544</v>
      </c>
      <c r="G10" s="17">
        <v>4893</v>
      </c>
    </row>
    <row r="11" spans="2:9" ht="17.25" x14ac:dyDescent="0.4">
      <c r="B11" s="16" t="s">
        <v>18</v>
      </c>
      <c r="C11" s="14">
        <v>72458</v>
      </c>
      <c r="D11" s="14">
        <v>11931</v>
      </c>
      <c r="E11" s="14">
        <v>25247</v>
      </c>
      <c r="F11" s="17">
        <v>25196</v>
      </c>
      <c r="G11" s="17">
        <v>32217</v>
      </c>
    </row>
    <row r="12" spans="2:9" ht="17.25" x14ac:dyDescent="0.4">
      <c r="B12" s="20" t="s">
        <v>19</v>
      </c>
      <c r="C12" s="14">
        <v>8086</v>
      </c>
      <c r="D12" s="14">
        <v>7879</v>
      </c>
      <c r="E12" s="14">
        <v>8591</v>
      </c>
      <c r="F12" s="17">
        <v>12830</v>
      </c>
      <c r="G12" s="17">
        <v>12315</v>
      </c>
    </row>
    <row r="13" spans="2:9" ht="17.25" x14ac:dyDescent="0.4">
      <c r="B13" s="16" t="s">
        <v>20</v>
      </c>
      <c r="C13" s="14">
        <v>2571</v>
      </c>
      <c r="D13" s="14">
        <v>4038</v>
      </c>
      <c r="E13" s="14">
        <v>16646</v>
      </c>
      <c r="F13" s="17">
        <v>12357</v>
      </c>
      <c r="G13" s="17">
        <v>15593</v>
      </c>
    </row>
    <row r="14" spans="2:9" ht="17.25" x14ac:dyDescent="0.4">
      <c r="B14" s="16" t="s">
        <v>21</v>
      </c>
      <c r="C14" s="14">
        <v>61801</v>
      </c>
      <c r="D14" s="16">
        <v>14</v>
      </c>
      <c r="E14" s="16">
        <v>10</v>
      </c>
      <c r="F14" s="17">
        <v>9</v>
      </c>
      <c r="G14" s="17">
        <v>4308</v>
      </c>
    </row>
    <row r="15" spans="2:9" ht="17.25" x14ac:dyDescent="0.4">
      <c r="B15" s="16" t="s">
        <v>22</v>
      </c>
      <c r="C15" s="14">
        <v>66587</v>
      </c>
      <c r="D15" s="14">
        <v>69774</v>
      </c>
      <c r="E15" s="14">
        <v>73400</v>
      </c>
      <c r="F15" s="17">
        <v>74595</v>
      </c>
      <c r="G15" s="17">
        <v>75583</v>
      </c>
    </row>
    <row r="16" spans="2:9" ht="17.25" x14ac:dyDescent="0.4">
      <c r="B16" s="21" t="s">
        <v>210</v>
      </c>
      <c r="C16" s="22">
        <v>480436</v>
      </c>
      <c r="D16" s="22">
        <v>436929</v>
      </c>
      <c r="E16" s="22">
        <v>472332</v>
      </c>
      <c r="F16" s="23">
        <v>486174</v>
      </c>
      <c r="G16" s="23">
        <v>528397</v>
      </c>
    </row>
    <row r="17" spans="2:7" ht="17.25" x14ac:dyDescent="0.4">
      <c r="B17" s="81" t="s">
        <v>23</v>
      </c>
      <c r="C17" s="81"/>
      <c r="D17" s="81"/>
      <c r="E17" s="81"/>
      <c r="F17" s="81"/>
      <c r="G17" s="81"/>
    </row>
    <row r="18" spans="2:7" ht="17.25" x14ac:dyDescent="0.4">
      <c r="B18" s="16" t="s">
        <v>24</v>
      </c>
      <c r="C18" s="14">
        <v>339135</v>
      </c>
      <c r="D18" s="14">
        <v>348441</v>
      </c>
      <c r="E18" s="14">
        <v>376877</v>
      </c>
      <c r="F18" s="17">
        <v>384772</v>
      </c>
      <c r="G18" s="17">
        <v>406242</v>
      </c>
    </row>
    <row r="19" spans="2:7" ht="17.25" x14ac:dyDescent="0.4">
      <c r="B19" s="16" t="s">
        <v>25</v>
      </c>
      <c r="C19" s="14">
        <v>2279</v>
      </c>
      <c r="D19" s="14">
        <v>2342</v>
      </c>
      <c r="E19" s="14">
        <v>2366</v>
      </c>
      <c r="F19" s="17">
        <v>2373</v>
      </c>
      <c r="G19" s="17">
        <v>2475</v>
      </c>
    </row>
    <row r="20" spans="2:7" ht="17.25" x14ac:dyDescent="0.4">
      <c r="B20" s="16" t="s">
        <v>26</v>
      </c>
      <c r="C20" s="14">
        <v>318373</v>
      </c>
      <c r="D20" s="14">
        <v>331056</v>
      </c>
      <c r="E20" s="14">
        <v>359517</v>
      </c>
      <c r="F20" s="17">
        <v>359843</v>
      </c>
      <c r="G20" s="17">
        <v>380718</v>
      </c>
    </row>
    <row r="21" spans="2:7" ht="17.25" x14ac:dyDescent="0.4">
      <c r="B21" s="16" t="s">
        <v>27</v>
      </c>
      <c r="C21" s="14">
        <v>18483</v>
      </c>
      <c r="D21" s="14">
        <v>15043</v>
      </c>
      <c r="E21" s="14">
        <v>14994</v>
      </c>
      <c r="F21" s="17">
        <v>22556</v>
      </c>
      <c r="G21" s="17">
        <v>23049</v>
      </c>
    </row>
    <row r="22" spans="2:7" ht="17.25" x14ac:dyDescent="0.4">
      <c r="B22" s="16" t="s">
        <v>28</v>
      </c>
      <c r="C22" s="14">
        <v>10311</v>
      </c>
      <c r="D22" s="14">
        <v>12028</v>
      </c>
      <c r="E22" s="14">
        <v>29208</v>
      </c>
      <c r="F22" s="17">
        <v>24749</v>
      </c>
      <c r="G22" s="17">
        <v>23017</v>
      </c>
    </row>
    <row r="23" spans="2:7" ht="17.25" x14ac:dyDescent="0.4">
      <c r="B23" s="16" t="s">
        <v>29</v>
      </c>
      <c r="C23" s="14">
        <v>7719</v>
      </c>
      <c r="D23" s="14">
        <v>7948</v>
      </c>
      <c r="E23" s="14">
        <v>12841</v>
      </c>
      <c r="F23" s="17">
        <v>12602</v>
      </c>
      <c r="G23" s="17">
        <v>7599</v>
      </c>
    </row>
    <row r="24" spans="2:7" ht="17.25" x14ac:dyDescent="0.4">
      <c r="B24" s="16" t="s">
        <v>30</v>
      </c>
      <c r="C24" s="14">
        <v>2513</v>
      </c>
      <c r="D24" s="14">
        <v>3884</v>
      </c>
      <c r="E24" s="14">
        <v>16354</v>
      </c>
      <c r="F24" s="17">
        <v>12085</v>
      </c>
      <c r="G24" s="17">
        <v>15327</v>
      </c>
    </row>
    <row r="25" spans="2:7" ht="17.25" x14ac:dyDescent="0.4">
      <c r="B25" s="16" t="s">
        <v>31</v>
      </c>
      <c r="C25" s="16">
        <v>79</v>
      </c>
      <c r="D25" s="16">
        <v>196</v>
      </c>
      <c r="E25" s="16">
        <v>12</v>
      </c>
      <c r="F25" s="17">
        <v>62</v>
      </c>
      <c r="G25" s="17">
        <v>91</v>
      </c>
    </row>
    <row r="26" spans="2:7" ht="17.25" x14ac:dyDescent="0.4">
      <c r="B26" s="16" t="s">
        <v>22</v>
      </c>
      <c r="C26" s="14">
        <v>66587</v>
      </c>
      <c r="D26" s="14">
        <v>69774</v>
      </c>
      <c r="E26" s="14">
        <v>73400</v>
      </c>
      <c r="F26" s="17">
        <v>74595</v>
      </c>
      <c r="G26" s="17">
        <v>75583</v>
      </c>
    </row>
    <row r="27" spans="2:7" ht="17.25" x14ac:dyDescent="0.4">
      <c r="B27" s="21" t="s">
        <v>211</v>
      </c>
      <c r="C27" s="22">
        <v>416033</v>
      </c>
      <c r="D27" s="22">
        <v>430242</v>
      </c>
      <c r="E27" s="22">
        <v>479484</v>
      </c>
      <c r="F27" s="23">
        <v>484116</v>
      </c>
      <c r="G27" s="23">
        <v>504843</v>
      </c>
    </row>
    <row r="28" spans="2:7" ht="17.25" x14ac:dyDescent="0.4">
      <c r="B28" s="81" t="s">
        <v>32</v>
      </c>
      <c r="C28" s="81"/>
      <c r="D28" s="81"/>
      <c r="E28" s="81"/>
      <c r="F28" s="81"/>
      <c r="G28" s="81"/>
    </row>
    <row r="29" spans="2:7" ht="17.25" x14ac:dyDescent="0.4">
      <c r="B29" s="16" t="s">
        <v>206</v>
      </c>
      <c r="C29" s="14">
        <v>2255</v>
      </c>
      <c r="D29" s="14">
        <v>6783</v>
      </c>
      <c r="E29" s="14">
        <v>-3192</v>
      </c>
      <c r="F29" s="17">
        <v>1610</v>
      </c>
      <c r="G29" s="17">
        <v>14354</v>
      </c>
    </row>
    <row r="30" spans="2:7" ht="17.25" x14ac:dyDescent="0.4">
      <c r="B30" s="16" t="s">
        <v>205</v>
      </c>
      <c r="C30" s="14">
        <v>62148</v>
      </c>
      <c r="D30" s="16">
        <v>-96</v>
      </c>
      <c r="E30" s="14">
        <v>-3960</v>
      </c>
      <c r="F30" s="17">
        <v>447</v>
      </c>
      <c r="G30" s="17">
        <v>9200</v>
      </c>
    </row>
    <row r="31" spans="2:7" ht="17.25" x14ac:dyDescent="0.4">
      <c r="B31" s="16" t="s">
        <v>33</v>
      </c>
      <c r="C31" s="14">
        <v>64403</v>
      </c>
      <c r="D31" s="14">
        <v>6687</v>
      </c>
      <c r="E31" s="14">
        <v>-7152</v>
      </c>
      <c r="F31" s="17">
        <v>2057</v>
      </c>
      <c r="G31" s="17">
        <v>23554</v>
      </c>
    </row>
    <row r="32" spans="2:7" ht="15.75" x14ac:dyDescent="0.3">
      <c r="B32" s="13" t="s">
        <v>222</v>
      </c>
      <c r="C32" s="1"/>
      <c r="D32" s="1"/>
      <c r="E32" s="1"/>
      <c r="F32" s="1"/>
    </row>
  </sheetData>
  <mergeCells count="4">
    <mergeCell ref="B2:G2"/>
    <mergeCell ref="B4:G4"/>
    <mergeCell ref="B17:G17"/>
    <mergeCell ref="B28:G28"/>
  </mergeCells>
  <pageMargins left="0.7" right="0.7" top="0.75" bottom="0.75" header="0.3" footer="0.3"/>
  <pageSetup paperSize="9" scale="94" orientation="landscape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CCCED-8CF4-4A6E-98BD-E56F00AA4C8A}">
  <sheetPr>
    <pageSetUpPr fitToPage="1"/>
  </sheetPr>
  <dimension ref="B2:E23"/>
  <sheetViews>
    <sheetView topLeftCell="A16" workbookViewId="0">
      <selection activeCell="B17" sqref="B17"/>
    </sheetView>
  </sheetViews>
  <sheetFormatPr defaultRowHeight="15" x14ac:dyDescent="0.25"/>
  <cols>
    <col min="2" max="2" width="56.28515625" customWidth="1"/>
    <col min="3" max="3" width="19.5703125" customWidth="1"/>
    <col min="4" max="4" width="24" customWidth="1"/>
    <col min="5" max="5" width="9.7109375" bestFit="1" customWidth="1"/>
  </cols>
  <sheetData>
    <row r="2" spans="2:5" ht="28.5" customHeight="1" x14ac:dyDescent="0.25">
      <c r="B2" s="79" t="s">
        <v>190</v>
      </c>
      <c r="C2" s="79"/>
      <c r="D2" s="79"/>
    </row>
    <row r="3" spans="2:5" ht="20.100000000000001" customHeight="1" x14ac:dyDescent="0.25">
      <c r="B3" s="80" t="s">
        <v>34</v>
      </c>
      <c r="C3" s="80" t="s">
        <v>35</v>
      </c>
      <c r="D3" s="80"/>
    </row>
    <row r="4" spans="2:5" ht="23.25" customHeight="1" x14ac:dyDescent="0.25">
      <c r="B4" s="80"/>
      <c r="C4" s="61" t="s">
        <v>36</v>
      </c>
      <c r="D4" s="61" t="s">
        <v>189</v>
      </c>
    </row>
    <row r="5" spans="2:5" ht="17.25" x14ac:dyDescent="0.4">
      <c r="B5" s="16" t="s">
        <v>149</v>
      </c>
      <c r="C5" s="17">
        <v>255006</v>
      </c>
      <c r="D5" s="24">
        <f>+C5/$C$16</f>
        <v>0.99558050738273896</v>
      </c>
      <c r="E5" s="11"/>
    </row>
    <row r="6" spans="2:5" ht="17.25" x14ac:dyDescent="0.4">
      <c r="B6" s="16" t="s">
        <v>37</v>
      </c>
      <c r="C6" s="17">
        <v>162995</v>
      </c>
      <c r="D6" s="24">
        <f t="shared" ref="D6:D16" si="0">+C6/$C$16</f>
        <v>0.63635618299510421</v>
      </c>
      <c r="E6" s="11"/>
    </row>
    <row r="7" spans="2:5" ht="17.25" x14ac:dyDescent="0.4">
      <c r="B7" s="16" t="s">
        <v>38</v>
      </c>
      <c r="C7" s="17">
        <v>60162</v>
      </c>
      <c r="D7" s="24">
        <f t="shared" si="0"/>
        <v>0.23488119685482045</v>
      </c>
      <c r="E7" s="11"/>
    </row>
    <row r="8" spans="2:5" ht="17.25" x14ac:dyDescent="0.4">
      <c r="B8" s="16" t="s">
        <v>39</v>
      </c>
      <c r="C8" s="17">
        <v>21888</v>
      </c>
      <c r="D8" s="24">
        <f t="shared" si="0"/>
        <v>8.5453934988170444E-2</v>
      </c>
      <c r="E8" s="11"/>
    </row>
    <row r="9" spans="2:5" ht="17.25" x14ac:dyDescent="0.4">
      <c r="B9" s="16" t="s">
        <v>40</v>
      </c>
      <c r="C9" s="17">
        <v>1266</v>
      </c>
      <c r="D9" s="24">
        <f t="shared" si="0"/>
        <v>4.9426481037565684E-3</v>
      </c>
      <c r="E9" s="11"/>
    </row>
    <row r="10" spans="2:5" ht="17.25" x14ac:dyDescent="0.4">
      <c r="B10" s="16" t="s">
        <v>41</v>
      </c>
      <c r="C10" s="17">
        <v>9143</v>
      </c>
      <c r="D10" s="24">
        <f t="shared" si="0"/>
        <v>3.5695601589768013E-2</v>
      </c>
      <c r="E10" s="11"/>
    </row>
    <row r="11" spans="2:5" ht="17.25" x14ac:dyDescent="0.4">
      <c r="B11" s="16" t="s">
        <v>42</v>
      </c>
      <c r="C11" s="17">
        <v>11477</v>
      </c>
      <c r="D11" s="24">
        <f t="shared" si="0"/>
        <v>4.4807877003802635E-2</v>
      </c>
      <c r="E11" s="11"/>
    </row>
    <row r="12" spans="2:5" ht="17.25" x14ac:dyDescent="0.4">
      <c r="B12" s="16" t="s">
        <v>43</v>
      </c>
      <c r="C12" s="17">
        <v>2</v>
      </c>
      <c r="D12" s="25">
        <f t="shared" si="0"/>
        <v>7.8082908432173285E-6</v>
      </c>
      <c r="E12" s="11"/>
    </row>
    <row r="13" spans="2:5" ht="17.25" x14ac:dyDescent="0.4">
      <c r="B13" s="16" t="s">
        <v>44</v>
      </c>
      <c r="C13" s="17">
        <v>9929</v>
      </c>
      <c r="D13" s="24">
        <f t="shared" si="0"/>
        <v>3.8764259891152425E-2</v>
      </c>
      <c r="E13" s="11"/>
    </row>
    <row r="14" spans="2:5" ht="17.25" x14ac:dyDescent="0.4">
      <c r="B14" s="16" t="s">
        <v>45</v>
      </c>
      <c r="C14" s="17">
        <v>32</v>
      </c>
      <c r="D14" s="25">
        <f t="shared" si="0"/>
        <v>1.2493265349147726E-4</v>
      </c>
      <c r="E14" s="11"/>
    </row>
    <row r="15" spans="2:5" ht="17.25" x14ac:dyDescent="0.4">
      <c r="B15" s="16" t="s">
        <v>148</v>
      </c>
      <c r="C15" s="17">
        <v>1132</v>
      </c>
      <c r="D15" s="24">
        <f>+C15/$C$16</f>
        <v>4.4194926172610076E-3</v>
      </c>
      <c r="E15" s="11"/>
    </row>
    <row r="16" spans="2:5" ht="17.25" x14ac:dyDescent="0.4">
      <c r="B16" s="21" t="s">
        <v>212</v>
      </c>
      <c r="C16" s="23">
        <v>256138</v>
      </c>
      <c r="D16" s="26">
        <f t="shared" si="0"/>
        <v>1</v>
      </c>
      <c r="E16" s="11"/>
    </row>
    <row r="17" spans="2:4" s="29" customFormat="1" ht="15.75" x14ac:dyDescent="0.3">
      <c r="B17" s="51" t="s">
        <v>222</v>
      </c>
    </row>
    <row r="18" spans="2:4" x14ac:dyDescent="0.25">
      <c r="C18" s="7"/>
    </row>
    <row r="19" spans="2:4" x14ac:dyDescent="0.25">
      <c r="C19" s="4"/>
    </row>
    <row r="20" spans="2:4" x14ac:dyDescent="0.25">
      <c r="C20" s="4"/>
    </row>
    <row r="21" spans="2:4" x14ac:dyDescent="0.25">
      <c r="C21" t="s">
        <v>163</v>
      </c>
    </row>
    <row r="23" spans="2:4" x14ac:dyDescent="0.25">
      <c r="D23" s="4"/>
    </row>
  </sheetData>
  <mergeCells count="3">
    <mergeCell ref="B2:D2"/>
    <mergeCell ref="C3:D3"/>
    <mergeCell ref="B3:B4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ECC54-A1CC-41CB-979F-2961739C8D84}">
  <sheetPr>
    <pageSetUpPr fitToPage="1"/>
  </sheetPr>
  <dimension ref="B2:H22"/>
  <sheetViews>
    <sheetView topLeftCell="B7" workbookViewId="0">
      <selection activeCell="C20" sqref="C20"/>
    </sheetView>
  </sheetViews>
  <sheetFormatPr defaultRowHeight="15" x14ac:dyDescent="0.25"/>
  <cols>
    <col min="2" max="2" width="8.7109375" style="5"/>
    <col min="3" max="3" width="55.85546875" customWidth="1"/>
    <col min="4" max="4" width="12.28515625" customWidth="1"/>
    <col min="5" max="5" width="12.28515625" style="5" customWidth="1"/>
    <col min="6" max="6" width="12.7109375" customWidth="1"/>
    <col min="7" max="7" width="11.28515625" customWidth="1"/>
  </cols>
  <sheetData>
    <row r="2" spans="3:7" ht="31.5" customHeight="1" x14ac:dyDescent="0.25">
      <c r="C2" s="79" t="s">
        <v>191</v>
      </c>
      <c r="D2" s="79"/>
      <c r="E2" s="79"/>
      <c r="F2" s="79"/>
      <c r="G2" s="79"/>
    </row>
    <row r="3" spans="3:7" ht="17.25" x14ac:dyDescent="0.25">
      <c r="C3" s="80" t="s">
        <v>46</v>
      </c>
      <c r="D3" s="80"/>
      <c r="E3" s="80"/>
      <c r="F3" s="80" t="s">
        <v>152</v>
      </c>
      <c r="G3" s="80"/>
    </row>
    <row r="4" spans="3:7" ht="17.25" x14ac:dyDescent="0.25">
      <c r="C4" s="80"/>
      <c r="D4" s="61">
        <v>2021</v>
      </c>
      <c r="E4" s="61">
        <v>2022</v>
      </c>
      <c r="F4" s="61" t="s">
        <v>47</v>
      </c>
      <c r="G4" s="61" t="s">
        <v>48</v>
      </c>
    </row>
    <row r="5" spans="3:7" ht="17.25" x14ac:dyDescent="0.4">
      <c r="C5" s="16" t="s">
        <v>49</v>
      </c>
      <c r="D5" s="17">
        <v>18929</v>
      </c>
      <c r="E5" s="17">
        <v>20535</v>
      </c>
      <c r="F5" s="30">
        <f>+E5-D5</f>
        <v>1606</v>
      </c>
      <c r="G5" s="31">
        <f>+F5/D5</f>
        <v>8.4843362037085951E-2</v>
      </c>
    </row>
    <row r="6" spans="3:7" ht="17.25" x14ac:dyDescent="0.4">
      <c r="C6" s="16" t="s">
        <v>50</v>
      </c>
      <c r="D6" s="17">
        <v>5005</v>
      </c>
      <c r="E6" s="17">
        <v>5222</v>
      </c>
      <c r="F6" s="30">
        <f t="shared" ref="F6:F19" si="0">+E6-D6</f>
        <v>217</v>
      </c>
      <c r="G6" s="31">
        <f t="shared" ref="G6:G19" si="1">+F6/D6</f>
        <v>4.3356643356643354E-2</v>
      </c>
    </row>
    <row r="7" spans="3:7" ht="17.25" x14ac:dyDescent="0.4">
      <c r="C7" s="16" t="s">
        <v>51</v>
      </c>
      <c r="D7" s="17">
        <v>273959</v>
      </c>
      <c r="E7" s="17">
        <v>283254</v>
      </c>
      <c r="F7" s="30">
        <f t="shared" si="0"/>
        <v>9295</v>
      </c>
      <c r="G7" s="31">
        <f t="shared" si="1"/>
        <v>3.392843454677525E-2</v>
      </c>
    </row>
    <row r="8" spans="3:7" ht="17.25" x14ac:dyDescent="0.4">
      <c r="C8" s="16" t="s">
        <v>52</v>
      </c>
      <c r="D8" s="17">
        <v>444</v>
      </c>
      <c r="E8" s="17">
        <v>452</v>
      </c>
      <c r="F8" s="30">
        <f t="shared" si="0"/>
        <v>8</v>
      </c>
      <c r="G8" s="31">
        <f t="shared" si="1"/>
        <v>1.8018018018018018E-2</v>
      </c>
    </row>
    <row r="9" spans="3:7" ht="17.25" x14ac:dyDescent="0.4">
      <c r="C9" s="16" t="s">
        <v>53</v>
      </c>
      <c r="D9" s="17">
        <v>61506</v>
      </c>
      <c r="E9" s="17">
        <v>71255</v>
      </c>
      <c r="F9" s="30">
        <f t="shared" si="0"/>
        <v>9749</v>
      </c>
      <c r="G9" s="31">
        <f t="shared" si="1"/>
        <v>0.15850486131434333</v>
      </c>
    </row>
    <row r="10" spans="3:7" ht="17.25" x14ac:dyDescent="0.4">
      <c r="C10" s="16" t="s">
        <v>54</v>
      </c>
      <c r="D10" s="17">
        <v>359843</v>
      </c>
      <c r="E10" s="17">
        <v>380718</v>
      </c>
      <c r="F10" s="30">
        <f t="shared" si="0"/>
        <v>20875</v>
      </c>
      <c r="G10" s="31">
        <f t="shared" si="1"/>
        <v>5.8011410531815265E-2</v>
      </c>
    </row>
    <row r="11" spans="3:7" ht="17.25" x14ac:dyDescent="0.4">
      <c r="C11" s="16" t="s">
        <v>55</v>
      </c>
      <c r="D11" s="17">
        <v>21512</v>
      </c>
      <c r="E11" s="17">
        <v>21803</v>
      </c>
      <c r="F11" s="30">
        <f t="shared" si="0"/>
        <v>291</v>
      </c>
      <c r="G11" s="31">
        <f t="shared" si="1"/>
        <v>1.3527333581256972E-2</v>
      </c>
    </row>
    <row r="12" spans="3:7" ht="17.25" x14ac:dyDescent="0.4">
      <c r="C12" s="16" t="s">
        <v>56</v>
      </c>
      <c r="D12" s="17">
        <v>3417</v>
      </c>
      <c r="E12" s="17">
        <v>3722</v>
      </c>
      <c r="F12" s="30">
        <f t="shared" si="0"/>
        <v>305</v>
      </c>
      <c r="G12" s="31">
        <f t="shared" si="1"/>
        <v>8.9259584430787242E-2</v>
      </c>
    </row>
    <row r="13" spans="3:7" ht="17.25" x14ac:dyDescent="0.4">
      <c r="C13" s="16" t="s">
        <v>57</v>
      </c>
      <c r="D13" s="17">
        <v>384772</v>
      </c>
      <c r="E13" s="17">
        <v>406242</v>
      </c>
      <c r="F13" s="30">
        <f t="shared" si="0"/>
        <v>21470</v>
      </c>
      <c r="G13" s="31">
        <f t="shared" si="1"/>
        <v>5.5799278533781041E-2</v>
      </c>
    </row>
    <row r="14" spans="3:7" ht="17.25" x14ac:dyDescent="0.4">
      <c r="C14" s="16" t="s">
        <v>29</v>
      </c>
      <c r="D14" s="17">
        <v>12312</v>
      </c>
      <c r="E14" s="17">
        <v>7224</v>
      </c>
      <c r="F14" s="71">
        <f>+E14-D14</f>
        <v>-5088</v>
      </c>
      <c r="G14" s="31">
        <f t="shared" si="1"/>
        <v>-0.41325536062378165</v>
      </c>
    </row>
    <row r="15" spans="3:7" ht="17.25" x14ac:dyDescent="0.4">
      <c r="C15" s="16" t="s">
        <v>58</v>
      </c>
      <c r="D15" s="17">
        <v>290</v>
      </c>
      <c r="E15" s="17">
        <v>375</v>
      </c>
      <c r="F15" s="30">
        <f t="shared" si="0"/>
        <v>85</v>
      </c>
      <c r="G15" s="31">
        <f t="shared" si="1"/>
        <v>0.29310344827586204</v>
      </c>
    </row>
    <row r="16" spans="3:7" ht="17.25" x14ac:dyDescent="0.4">
      <c r="C16" s="16" t="s">
        <v>59</v>
      </c>
      <c r="D16" s="17">
        <v>74595</v>
      </c>
      <c r="E16" s="17">
        <v>75583</v>
      </c>
      <c r="F16" s="30">
        <f t="shared" si="0"/>
        <v>988</v>
      </c>
      <c r="G16" s="31">
        <f t="shared" si="1"/>
        <v>1.3244855553321269E-2</v>
      </c>
    </row>
    <row r="17" spans="3:8" ht="17.25" x14ac:dyDescent="0.4">
      <c r="C17" s="16" t="s">
        <v>60</v>
      </c>
      <c r="D17" s="17">
        <v>471969</v>
      </c>
      <c r="E17" s="17">
        <v>489424</v>
      </c>
      <c r="F17" s="30">
        <f t="shared" si="0"/>
        <v>17455</v>
      </c>
      <c r="G17" s="31">
        <f t="shared" si="1"/>
        <v>3.6983361195332742E-2</v>
      </c>
    </row>
    <row r="18" spans="3:8" ht="17.25" x14ac:dyDescent="0.4">
      <c r="C18" s="16" t="s">
        <v>61</v>
      </c>
      <c r="D18" s="17">
        <v>12147</v>
      </c>
      <c r="E18" s="17">
        <v>15418</v>
      </c>
      <c r="F18" s="30">
        <f t="shared" si="0"/>
        <v>3271</v>
      </c>
      <c r="G18" s="31">
        <f t="shared" si="1"/>
        <v>0.26928459701984031</v>
      </c>
    </row>
    <row r="19" spans="3:8" ht="17.25" x14ac:dyDescent="0.4">
      <c r="C19" s="21" t="s">
        <v>211</v>
      </c>
      <c r="D19" s="23">
        <v>484116</v>
      </c>
      <c r="E19" s="23">
        <v>504843</v>
      </c>
      <c r="F19" s="75">
        <f t="shared" si="0"/>
        <v>20727</v>
      </c>
      <c r="G19" s="26">
        <f t="shared" si="1"/>
        <v>4.2814118930173763E-2</v>
      </c>
    </row>
    <row r="20" spans="3:8" ht="15.75" x14ac:dyDescent="0.3">
      <c r="C20" s="13" t="s">
        <v>222</v>
      </c>
      <c r="D20" s="3"/>
      <c r="E20" s="3"/>
      <c r="F20" s="27"/>
      <c r="G20" s="28"/>
      <c r="H20" s="29"/>
    </row>
    <row r="21" spans="3:8" x14ac:dyDescent="0.25">
      <c r="E21" s="4"/>
    </row>
    <row r="22" spans="3:8" x14ac:dyDescent="0.25">
      <c r="E22" s="4"/>
    </row>
  </sheetData>
  <mergeCells count="4">
    <mergeCell ref="C2:G2"/>
    <mergeCell ref="F3:G3"/>
    <mergeCell ref="D3:E3"/>
    <mergeCell ref="C3:C4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9C92F-5C18-46FD-94A8-1F5608C144C1}">
  <sheetPr>
    <pageSetUpPr fitToPage="1"/>
  </sheetPr>
  <dimension ref="B2:F13"/>
  <sheetViews>
    <sheetView workbookViewId="0">
      <selection activeCell="B11" sqref="B11"/>
    </sheetView>
  </sheetViews>
  <sheetFormatPr defaultRowHeight="15" x14ac:dyDescent="0.25"/>
  <cols>
    <col min="2" max="2" width="52.28515625" customWidth="1"/>
    <col min="3" max="3" width="12.28515625" customWidth="1"/>
    <col min="4" max="4" width="12.28515625" style="5" customWidth="1"/>
    <col min="5" max="5" width="14.7109375" customWidth="1"/>
    <col min="6" max="6" width="14.28515625" customWidth="1"/>
  </cols>
  <sheetData>
    <row r="2" spans="2:6" ht="28.5" customHeight="1" x14ac:dyDescent="0.25">
      <c r="B2" s="79" t="s">
        <v>161</v>
      </c>
      <c r="C2" s="79"/>
      <c r="D2" s="79"/>
      <c r="E2" s="79"/>
      <c r="F2" s="79"/>
    </row>
    <row r="3" spans="2:6" ht="26.25" customHeight="1" x14ac:dyDescent="0.25">
      <c r="B3" s="80" t="s">
        <v>46</v>
      </c>
      <c r="C3" s="80"/>
      <c r="D3" s="80"/>
      <c r="E3" s="80" t="s">
        <v>152</v>
      </c>
      <c r="F3" s="80"/>
    </row>
    <row r="4" spans="2:6" ht="17.25" x14ac:dyDescent="0.25">
      <c r="B4" s="80"/>
      <c r="C4" s="61">
        <v>2021</v>
      </c>
      <c r="D4" s="61">
        <v>2022</v>
      </c>
      <c r="E4" s="61" t="s">
        <v>47</v>
      </c>
      <c r="F4" s="61" t="s">
        <v>48</v>
      </c>
    </row>
    <row r="5" spans="2:6" ht="23.25" customHeight="1" x14ac:dyDescent="0.4">
      <c r="B5" s="82" t="s">
        <v>62</v>
      </c>
      <c r="C5" s="82"/>
      <c r="D5" s="82"/>
      <c r="E5" s="82"/>
      <c r="F5" s="82"/>
    </row>
    <row r="6" spans="2:6" ht="39.950000000000003" customHeight="1" x14ac:dyDescent="0.25">
      <c r="B6" s="32" t="s">
        <v>63</v>
      </c>
      <c r="C6" s="35">
        <v>147738</v>
      </c>
      <c r="D6" s="35">
        <v>152879</v>
      </c>
      <c r="E6" s="36">
        <f>+D6-C6</f>
        <v>5141</v>
      </c>
      <c r="F6" s="37">
        <f>+E6/C6</f>
        <v>3.4798088508034494E-2</v>
      </c>
    </row>
    <row r="7" spans="2:6" ht="17.25" x14ac:dyDescent="0.4">
      <c r="B7" s="34" t="s">
        <v>64</v>
      </c>
      <c r="C7" s="17">
        <v>78832</v>
      </c>
      <c r="D7" s="17">
        <v>82490</v>
      </c>
      <c r="E7" s="14">
        <f>+D7-C7</f>
        <v>3658</v>
      </c>
      <c r="F7" s="33">
        <f>+E7/C7</f>
        <v>4.6402476151816523E-2</v>
      </c>
    </row>
    <row r="8" spans="2:6" ht="17.25" x14ac:dyDescent="0.4">
      <c r="B8" s="34" t="s">
        <v>65</v>
      </c>
      <c r="C8" s="17">
        <v>35948</v>
      </c>
      <c r="D8" s="17">
        <v>36952</v>
      </c>
      <c r="E8" s="14">
        <f>+D8-C8</f>
        <v>1004</v>
      </c>
      <c r="F8" s="33">
        <f>+E8/C8</f>
        <v>2.7929231111605654E-2</v>
      </c>
    </row>
    <row r="9" spans="2:6" ht="17.25" x14ac:dyDescent="0.4">
      <c r="B9" s="34" t="s">
        <v>66</v>
      </c>
      <c r="C9" s="17">
        <v>11441</v>
      </c>
      <c r="D9" s="17">
        <v>10933</v>
      </c>
      <c r="E9" s="14">
        <f t="shared" ref="E9:E10" si="0">+D9-C9</f>
        <v>-508</v>
      </c>
      <c r="F9" s="33">
        <f t="shared" ref="F9:F10" si="1">+E9/C9</f>
        <v>-4.4401713136963554E-2</v>
      </c>
    </row>
    <row r="10" spans="2:6" ht="17.25" x14ac:dyDescent="0.4">
      <c r="B10" s="21" t="s">
        <v>213</v>
      </c>
      <c r="C10" s="23">
        <v>273959</v>
      </c>
      <c r="D10" s="23">
        <v>283254</v>
      </c>
      <c r="E10" s="22">
        <f t="shared" si="0"/>
        <v>9295</v>
      </c>
      <c r="F10" s="39">
        <f t="shared" si="1"/>
        <v>3.392843454677525E-2</v>
      </c>
    </row>
    <row r="11" spans="2:6" s="29" customFormat="1" x14ac:dyDescent="0.25">
      <c r="B11" s="52" t="s">
        <v>222</v>
      </c>
    </row>
    <row r="12" spans="2:6" x14ac:dyDescent="0.25">
      <c r="D12" s="4"/>
    </row>
    <row r="13" spans="2:6" x14ac:dyDescent="0.25">
      <c r="D13" s="4"/>
    </row>
  </sheetData>
  <mergeCells count="5">
    <mergeCell ref="B2:F2"/>
    <mergeCell ref="B3:B4"/>
    <mergeCell ref="E3:F3"/>
    <mergeCell ref="B5:F5"/>
    <mergeCell ref="C3:D3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4F533-2126-4C47-A979-121D7710221F}">
  <sheetPr>
    <pageSetUpPr fitToPage="1"/>
  </sheetPr>
  <dimension ref="B2:E6"/>
  <sheetViews>
    <sheetView workbookViewId="0">
      <selection activeCell="B6" sqref="B6"/>
    </sheetView>
  </sheetViews>
  <sheetFormatPr defaultRowHeight="15" x14ac:dyDescent="0.25"/>
  <cols>
    <col min="2" max="2" width="26.7109375" customWidth="1"/>
    <col min="3" max="3" width="24.7109375" customWidth="1"/>
    <col min="4" max="4" width="18" customWidth="1"/>
    <col min="5" max="5" width="19" customWidth="1"/>
  </cols>
  <sheetData>
    <row r="2" spans="2:5" ht="38.25" customHeight="1" x14ac:dyDescent="0.25">
      <c r="B2" s="79" t="s">
        <v>153</v>
      </c>
      <c r="C2" s="79"/>
      <c r="D2" s="79"/>
      <c r="E2" s="79"/>
    </row>
    <row r="3" spans="2:5" ht="21.75" customHeight="1" x14ac:dyDescent="0.25">
      <c r="B3" s="61" t="s">
        <v>67</v>
      </c>
      <c r="C3" s="61" t="s">
        <v>68</v>
      </c>
      <c r="D3" s="80" t="s">
        <v>69</v>
      </c>
      <c r="E3" s="80"/>
    </row>
    <row r="4" spans="2:5" ht="17.25" x14ac:dyDescent="0.4">
      <c r="B4" s="62">
        <v>380718</v>
      </c>
      <c r="C4" s="62">
        <v>256138</v>
      </c>
      <c r="D4" s="83">
        <v>157004</v>
      </c>
      <c r="E4" s="83"/>
    </row>
    <row r="5" spans="2:5" ht="19.5" x14ac:dyDescent="0.45">
      <c r="B5" s="38" t="s">
        <v>70</v>
      </c>
      <c r="C5" s="12"/>
      <c r="D5" s="12"/>
      <c r="E5" s="1"/>
    </row>
    <row r="6" spans="2:5" ht="19.5" x14ac:dyDescent="0.45">
      <c r="B6" s="13" t="s">
        <v>222</v>
      </c>
      <c r="C6" s="12"/>
      <c r="D6" s="12"/>
      <c r="E6" s="1"/>
    </row>
  </sheetData>
  <mergeCells count="3">
    <mergeCell ref="B2:E2"/>
    <mergeCell ref="D3:E3"/>
    <mergeCell ref="D4:E4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54472-6458-4B4A-8672-7368F18D9E47}">
  <sheetPr>
    <pageSetUpPr fitToPage="1"/>
  </sheetPr>
  <dimension ref="B2:F17"/>
  <sheetViews>
    <sheetView topLeftCell="A13" workbookViewId="0">
      <selection activeCell="B17" sqref="B17"/>
    </sheetView>
  </sheetViews>
  <sheetFormatPr defaultRowHeight="15" x14ac:dyDescent="0.25"/>
  <cols>
    <col min="2" max="2" width="21.85546875" customWidth="1"/>
    <col min="3" max="3" width="20.28515625" customWidth="1"/>
    <col min="4" max="4" width="15.85546875" customWidth="1"/>
    <col min="5" max="5" width="18" customWidth="1"/>
    <col min="6" max="6" width="22.7109375" customWidth="1"/>
    <col min="16" max="17" width="8.7109375" customWidth="1"/>
  </cols>
  <sheetData>
    <row r="2" spans="2:6" ht="30.75" customHeight="1" x14ac:dyDescent="0.25">
      <c r="B2" s="79" t="s">
        <v>154</v>
      </c>
      <c r="C2" s="79"/>
      <c r="D2" s="79"/>
      <c r="E2" s="79"/>
      <c r="F2" s="79"/>
    </row>
    <row r="3" spans="2:6" ht="48.95" customHeight="1" x14ac:dyDescent="0.25">
      <c r="B3" s="61" t="s">
        <v>71</v>
      </c>
      <c r="C3" s="61" t="s">
        <v>72</v>
      </c>
      <c r="D3" s="61" t="s">
        <v>73</v>
      </c>
      <c r="E3" s="61" t="s">
        <v>74</v>
      </c>
      <c r="F3" s="61" t="s">
        <v>75</v>
      </c>
    </row>
    <row r="4" spans="2:6" ht="17.25" x14ac:dyDescent="0.4">
      <c r="B4" s="76">
        <v>2012</v>
      </c>
      <c r="C4" s="14">
        <v>4531</v>
      </c>
      <c r="D4" s="16">
        <v>241</v>
      </c>
      <c r="E4" s="14">
        <v>4772</v>
      </c>
      <c r="F4" s="33">
        <v>5.0999999999999997E-2</v>
      </c>
    </row>
    <row r="5" spans="2:6" ht="17.25" x14ac:dyDescent="0.4">
      <c r="B5" s="76">
        <v>2013</v>
      </c>
      <c r="C5" s="14">
        <v>4210</v>
      </c>
      <c r="D5" s="16">
        <v>536</v>
      </c>
      <c r="E5" s="14">
        <v>4746</v>
      </c>
      <c r="F5" s="33">
        <v>0.113</v>
      </c>
    </row>
    <row r="6" spans="2:6" ht="17.25" x14ac:dyDescent="0.4">
      <c r="B6" s="76">
        <v>2014</v>
      </c>
      <c r="C6" s="14">
        <v>3839</v>
      </c>
      <c r="D6" s="16">
        <v>622</v>
      </c>
      <c r="E6" s="14">
        <v>4461</v>
      </c>
      <c r="F6" s="33">
        <v>0.13900000000000001</v>
      </c>
    </row>
    <row r="7" spans="2:6" ht="17.25" x14ac:dyDescent="0.4">
      <c r="B7" s="76">
        <v>2015</v>
      </c>
      <c r="C7" s="14">
        <v>3704</v>
      </c>
      <c r="D7" s="16">
        <v>694</v>
      </c>
      <c r="E7" s="14">
        <v>4398</v>
      </c>
      <c r="F7" s="33">
        <v>0.158</v>
      </c>
    </row>
    <row r="8" spans="2:6" ht="17.25" x14ac:dyDescent="0.4">
      <c r="B8" s="76">
        <v>2016</v>
      </c>
      <c r="C8" s="14">
        <v>3663</v>
      </c>
      <c r="D8" s="16">
        <v>736</v>
      </c>
      <c r="E8" s="14">
        <v>4399</v>
      </c>
      <c r="F8" s="33">
        <v>0.16700000000000001</v>
      </c>
    </row>
    <row r="9" spans="2:6" ht="17.25" x14ac:dyDescent="0.4">
      <c r="B9" s="76">
        <v>2017</v>
      </c>
      <c r="C9" s="14">
        <v>3797</v>
      </c>
      <c r="D9" s="16">
        <v>741</v>
      </c>
      <c r="E9" s="14">
        <v>4538</v>
      </c>
      <c r="F9" s="33">
        <v>0.16300000000000001</v>
      </c>
    </row>
    <row r="10" spans="2:6" ht="17.25" x14ac:dyDescent="0.4">
      <c r="B10" s="76">
        <v>2018</v>
      </c>
      <c r="C10" s="14">
        <v>3693</v>
      </c>
      <c r="D10" s="16">
        <v>743</v>
      </c>
      <c r="E10" s="14">
        <v>4436</v>
      </c>
      <c r="F10" s="33">
        <v>0.16700000000000001</v>
      </c>
    </row>
    <row r="11" spans="2:6" ht="17.25" x14ac:dyDescent="0.4">
      <c r="B11" s="76">
        <v>2019</v>
      </c>
      <c r="C11" s="14">
        <v>3814</v>
      </c>
      <c r="D11" s="16">
        <v>715</v>
      </c>
      <c r="E11" s="14">
        <v>4529</v>
      </c>
      <c r="F11" s="33">
        <v>0.158</v>
      </c>
    </row>
    <row r="12" spans="2:6" ht="17.25" x14ac:dyDescent="0.4">
      <c r="B12" s="76">
        <v>2020</v>
      </c>
      <c r="C12" s="14">
        <v>3720</v>
      </c>
      <c r="D12" s="16">
        <v>743</v>
      </c>
      <c r="E12" s="14">
        <v>4463</v>
      </c>
      <c r="F12" s="33">
        <v>0.16700000000000001</v>
      </c>
    </row>
    <row r="13" spans="2:6" ht="17.25" x14ac:dyDescent="0.4">
      <c r="B13" s="76">
        <v>2021</v>
      </c>
      <c r="C13" s="14">
        <v>3699</v>
      </c>
      <c r="D13" s="16">
        <v>743</v>
      </c>
      <c r="E13" s="14">
        <v>4442</v>
      </c>
      <c r="F13" s="33">
        <v>0.16700000000000001</v>
      </c>
    </row>
    <row r="14" spans="2:6" s="5" customFormat="1" ht="17.25" x14ac:dyDescent="0.4">
      <c r="B14" s="76" t="s">
        <v>164</v>
      </c>
      <c r="C14" s="14">
        <v>4117</v>
      </c>
      <c r="D14" s="16">
        <v>743</v>
      </c>
      <c r="E14" s="14">
        <f>C14+D14</f>
        <v>4860</v>
      </c>
      <c r="F14" s="33">
        <f>D14*100/E14/100</f>
        <v>0.15288065843621401</v>
      </c>
    </row>
    <row r="15" spans="2:6" ht="17.25" x14ac:dyDescent="0.4">
      <c r="B15" s="74" t="s">
        <v>214</v>
      </c>
      <c r="C15" s="22">
        <f>SUM(C4:C14)</f>
        <v>42787</v>
      </c>
      <c r="D15" s="22">
        <f t="shared" ref="D15:E15" si="0">SUM(D4:D14)</f>
        <v>7257</v>
      </c>
      <c r="E15" s="22">
        <f t="shared" si="0"/>
        <v>50044</v>
      </c>
      <c r="F15" s="39">
        <f>D15*100/E15/100</f>
        <v>0.14501238909759412</v>
      </c>
    </row>
    <row r="16" spans="2:6" x14ac:dyDescent="0.25">
      <c r="B16" s="40" t="s">
        <v>76</v>
      </c>
      <c r="C16" s="40"/>
      <c r="D16" s="2"/>
      <c r="E16" s="2"/>
      <c r="F16" s="2"/>
    </row>
    <row r="17" spans="2:6" ht="19.5" x14ac:dyDescent="0.45">
      <c r="B17" s="13" t="s">
        <v>223</v>
      </c>
      <c r="C17" s="12"/>
      <c r="D17" s="1"/>
      <c r="E17" s="1"/>
      <c r="F17" s="1"/>
    </row>
  </sheetData>
  <mergeCells count="1">
    <mergeCell ref="B2:F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4e17e8b0cb5d695d4813986cd18d8e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6f1ddf26d4eb271b3bb29f04aebe2a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>
      <xsd:simpleType>
        <xsd:restriction base="dms:Unknown"/>
      </xsd:simpleType>
    </xsd:element>
    <xsd:element name="PublishingExpirationDate" ma:index="9" nillable="true" ma:displayName="Data fine pianificazion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AB4A1C-56AA-4F11-B8BD-7CD8F2CE3F9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866A7514-91B8-416B-A9F2-92DFEBB6A1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5D5267-6411-483D-B6D6-D5481C1170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16</vt:i4>
      </vt:variant>
      <vt:variant>
        <vt:lpstr>Intervalli denominati</vt:lpstr>
      </vt:variant>
      <vt:variant>
        <vt:i4>14</vt:i4>
      </vt:variant>
    </vt:vector>
  </HeadingPairs>
  <TitlesOfParts>
    <vt:vector size="30" baseType="lpstr"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Grafico_2.1</vt:lpstr>
      <vt:lpstr>2.10</vt:lpstr>
      <vt:lpstr>2.11 </vt:lpstr>
      <vt:lpstr>2.12</vt:lpstr>
      <vt:lpstr>2.13</vt:lpstr>
      <vt:lpstr>2.14</vt:lpstr>
      <vt:lpstr>2.15</vt:lpstr>
      <vt:lpstr>'2.11 '!Area_stampa</vt:lpstr>
      <vt:lpstr>'2.12'!Area_stampa</vt:lpstr>
      <vt:lpstr>'2.13'!Area_stampa</vt:lpstr>
      <vt:lpstr>'2.14'!Area_stampa</vt:lpstr>
      <vt:lpstr>'2.15'!Area_stampa</vt:lpstr>
      <vt:lpstr>'2.2'!Area_stampa</vt:lpstr>
      <vt:lpstr>'2.3'!Area_stampa</vt:lpstr>
      <vt:lpstr>'2.4'!Area_stampa</vt:lpstr>
      <vt:lpstr>'2.5'!Area_stampa</vt:lpstr>
      <vt:lpstr>'2.6'!Area_stampa</vt:lpstr>
      <vt:lpstr>'2.7'!Area_stampa</vt:lpstr>
      <vt:lpstr>'2.8'!Area_stampa</vt:lpstr>
      <vt:lpstr>'2.9'!Area_stampa</vt:lpstr>
      <vt:lpstr>Grafico_2.1!Area_stampa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MATTEI LOREDANA</dc:creator>
  <cp:lastModifiedBy>Ceremigna Barbara</cp:lastModifiedBy>
  <cp:lastPrinted>2023-07-05T07:10:45Z</cp:lastPrinted>
  <dcterms:created xsi:type="dcterms:W3CDTF">2022-05-13T06:42:44Z</dcterms:created>
  <dcterms:modified xsi:type="dcterms:W3CDTF">2024-04-22T13:12:39Z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0x010100D9E86A312D236D4CA0EB330A8FD1B033</vt:lpwstr>
  </property>
</Properties>
</file>