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p\Root\GruppidiLavoro06\DC_STUDI E RICERCHE\ANNO 2021_2022\RAPPORTO ANNUALE\RA ANNO 2024\APPENDICE STATISTICA\APPENDICE DA PUBBLICARE\"/>
    </mc:Choice>
  </mc:AlternateContent>
  <xr:revisionPtr revIDLastSave="0" documentId="13_ncr:1_{F956F644-182E-4072-96F5-C59B116C7450}" xr6:coauthVersionLast="47" xr6:coauthVersionMax="47" xr10:uidLastSave="{00000000-0000-0000-0000-000000000000}"/>
  <bookViews>
    <workbookView xWindow="-120" yWindow="-120" windowWidth="29040" windowHeight="15840" firstSheet="3" activeTab="7" xr2:uid="{0EE30F40-C5A3-4EA8-ACB8-55BD9A249EAA}"/>
  </bookViews>
  <sheets>
    <sheet name="Indice" sheetId="29" r:id="rId1"/>
    <sheet name="1.1" sheetId="1" r:id="rId2"/>
    <sheet name="1.2" sheetId="2" r:id="rId3"/>
    <sheet name="1.3" sheetId="3" r:id="rId4"/>
    <sheet name="1.4" sheetId="4" r:id="rId5"/>
    <sheet name="1.5" sheetId="5" r:id="rId6"/>
    <sheet name="1.6" sheetId="6" r:id="rId7"/>
    <sheet name="1.7" sheetId="7" r:id="rId8"/>
    <sheet name="1.8" sheetId="8" r:id="rId9"/>
    <sheet name="1.9" sheetId="9" r:id="rId10"/>
    <sheet name="1.10" sheetId="10" r:id="rId11"/>
    <sheet name="1.11" sheetId="11" r:id="rId12"/>
    <sheet name="1.12" sheetId="12" r:id="rId13"/>
    <sheet name="1.13" sheetId="13" r:id="rId14"/>
    <sheet name="1.14" sheetId="14" r:id="rId15"/>
    <sheet name="1.15" sheetId="15" r:id="rId16"/>
    <sheet name="1.16a" sheetId="16" r:id="rId17"/>
    <sheet name="1.16b" sheetId="17" r:id="rId18"/>
    <sheet name="1.16c" sheetId="18" r:id="rId19"/>
    <sheet name="1.16d" sheetId="19" r:id="rId20"/>
    <sheet name="1.16e" sheetId="20" r:id="rId21"/>
    <sheet name="1.16f" sheetId="21" r:id="rId22"/>
    <sheet name="1.17a" sheetId="22" r:id="rId23"/>
    <sheet name="1.17b" sheetId="23" r:id="rId24"/>
    <sheet name="1.18" sheetId="24" r:id="rId25"/>
    <sheet name="1.19" sheetId="25" r:id="rId26"/>
    <sheet name="1.20" sheetId="27" r:id="rId27"/>
  </sheets>
  <definedNames>
    <definedName name="_xlnm.Print_Area" localSheetId="1">'1.1'!$B$1:$C$10</definedName>
    <definedName name="_xlnm.Print_Area" localSheetId="26">'1.20'!$B$2:$D$20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4" i="27" l="1"/>
  <c r="E5" i="24"/>
  <c r="E4" i="24"/>
  <c r="H27" i="23"/>
  <c r="G27" i="23"/>
  <c r="F27" i="23"/>
  <c r="E27" i="23"/>
  <c r="D27" i="23"/>
  <c r="C27" i="23"/>
  <c r="F8" i="20"/>
  <c r="C8" i="20"/>
  <c r="F7" i="20"/>
  <c r="F6" i="20"/>
  <c r="F5" i="20"/>
  <c r="F8" i="19"/>
  <c r="D8" i="19"/>
  <c r="C8" i="19"/>
  <c r="F7" i="19"/>
  <c r="F6" i="19"/>
  <c r="F5" i="19"/>
  <c r="E8" i="18"/>
  <c r="D8" i="18"/>
  <c r="F8" i="18" s="1"/>
  <c r="C8" i="18"/>
  <c r="F7" i="18"/>
  <c r="F6" i="18"/>
  <c r="F5" i="18"/>
  <c r="D7" i="17"/>
  <c r="C7" i="17"/>
  <c r="D8" i="16"/>
  <c r="C9" i="15"/>
  <c r="F11" i="11"/>
  <c r="F10" i="11"/>
  <c r="F9" i="11"/>
  <c r="F8" i="11"/>
  <c r="F7" i="11"/>
  <c r="F6" i="11"/>
  <c r="F5" i="11"/>
  <c r="F16" i="10"/>
  <c r="F15" i="10"/>
  <c r="F13" i="10"/>
  <c r="F12" i="10"/>
  <c r="F11" i="10"/>
  <c r="F10" i="10"/>
  <c r="F9" i="10"/>
  <c r="F8" i="10"/>
  <c r="F7" i="10"/>
  <c r="F6" i="10"/>
  <c r="F14" i="7"/>
  <c r="F13" i="7"/>
  <c r="F12" i="7"/>
  <c r="F10" i="7"/>
  <c r="F9" i="7"/>
  <c r="F8" i="7"/>
  <c r="F7" i="7"/>
  <c r="F6" i="7"/>
  <c r="F5" i="7"/>
  <c r="C20" i="6"/>
  <c r="C18" i="6"/>
  <c r="C16" i="6"/>
  <c r="C14" i="6"/>
  <c r="C12" i="6"/>
  <c r="D10" i="5" l="1"/>
  <c r="C10" i="5"/>
  <c r="E9" i="5"/>
  <c r="E8" i="5"/>
  <c r="E7" i="5"/>
  <c r="E6" i="5"/>
  <c r="E5" i="5"/>
  <c r="H11" i="4"/>
  <c r="G11" i="4"/>
  <c r="F11" i="4"/>
  <c r="E11" i="4"/>
  <c r="D11" i="4"/>
  <c r="C11" i="4"/>
  <c r="J10" i="4"/>
  <c r="I10" i="4"/>
  <c r="K10" i="4" s="1"/>
  <c r="K9" i="4"/>
  <c r="J9" i="4"/>
  <c r="I9" i="4"/>
  <c r="J8" i="4"/>
  <c r="I8" i="4"/>
  <c r="K8" i="4" s="1"/>
  <c r="J7" i="4"/>
  <c r="I7" i="4"/>
  <c r="K7" i="4" s="1"/>
  <c r="J6" i="4"/>
  <c r="I6" i="4"/>
  <c r="K6" i="4" s="1"/>
  <c r="J5" i="4"/>
  <c r="J11" i="4" s="1"/>
  <c r="I5" i="4"/>
  <c r="I11" i="4" s="1"/>
  <c r="E12" i="3"/>
  <c r="C12" i="3"/>
  <c r="G11" i="3"/>
  <c r="G10" i="3"/>
  <c r="G9" i="3"/>
  <c r="G8" i="3"/>
  <c r="G7" i="3"/>
  <c r="G6" i="3"/>
  <c r="G12" i="3" s="1"/>
  <c r="C10" i="2"/>
  <c r="F7" i="5" l="1"/>
  <c r="K5" i="4"/>
  <c r="K11" i="4" s="1"/>
  <c r="E10" i="5"/>
  <c r="F6" i="5" l="1"/>
  <c r="F9" i="5"/>
  <c r="F5" i="5"/>
  <c r="F8" i="5"/>
  <c r="F10" i="5" l="1"/>
</calcChain>
</file>

<file path=xl/sharedStrings.xml><?xml version="1.0" encoding="utf-8"?>
<sst xmlns="http://schemas.openxmlformats.org/spreadsheetml/2006/main" count="386" uniqueCount="324">
  <si>
    <t>Agenzie e Agenzie complesse</t>
  </si>
  <si>
    <t>Punti Cliente</t>
  </si>
  <si>
    <t>Strutture sociali</t>
  </si>
  <si>
    <t>(*) La struttura di Aosta è stata considerata sia come Direzione Regionale, sia come Direzione Provinciale.</t>
  </si>
  <si>
    <t>Sedi (Direzioni Regionali e di Coordinamento metropolitano, Direzioni Provinciali, Filiali metropolitane, Filiali provinciali)*</t>
  </si>
  <si>
    <t>Tabella 1.1 - Le strutture INPS. Anno 2023</t>
  </si>
  <si>
    <t>Fonte: SAP OM al 31 dicembre 2023 - Strutture sul territorio al 31 dicembre 2023- Sistema gestionale delle Convenzioni PCS al 31 dicembre 2023.</t>
  </si>
  <si>
    <t>Punti INPS</t>
  </si>
  <si>
    <t>Tabella 1.2 - Consistenza del personale INPS ripartito per aree. Anno 2023</t>
  </si>
  <si>
    <t>Aree</t>
  </si>
  <si>
    <t>Consistenza al 31/12/2023</t>
  </si>
  <si>
    <t>Dirigenti (*)</t>
  </si>
  <si>
    <t>Professionisti e Medici (**)</t>
  </si>
  <si>
    <t>Area Funzionari Ex Area C (***)</t>
  </si>
  <si>
    <t>Area Assistenti Ex Area B</t>
  </si>
  <si>
    <t>Area Operatori Ex Area A</t>
  </si>
  <si>
    <t>Insegnanti (***)</t>
  </si>
  <si>
    <t>TOTALE</t>
  </si>
  <si>
    <t>Estrazione dalla procedura VEGA del 05/01/2024.</t>
  </si>
  <si>
    <t>(*) Il dato relativo alla consistenza dei dirigenti è comprensivo del dirigente di 1^ fascia con funzioni di Direttore Generale e dei dirigenti a tempo determinato.</t>
  </si>
  <si>
    <t>(**) Nella consistenza dell’Area dei professionisti sono stati computati anche i medici, che al 31/12/2023 ammontavano a 517 unità. La previsione di consistenza dei medici al 31/12/2024 è di 728 unità.</t>
  </si>
  <si>
    <t>(***) La consistenza al 31/12/2023 riporta il personale al netto dei dipendenti a tempo determinato e degli ispettori di vigilanza, indicata nel piano triennale dei fabbisogni 2024-2026  (determinazione del Commissario starordinario n.15 del 14/2/2024)</t>
  </si>
  <si>
    <t xml:space="preserve">    </t>
  </si>
  <si>
    <t>Tabella 1.3 - Personale suddiviso per genere ed area geografica. Anno 2023</t>
  </si>
  <si>
    <t>Area Geografica</t>
  </si>
  <si>
    <t>Donne</t>
  </si>
  <si>
    <t>Uomini</t>
  </si>
  <si>
    <t>Totale</t>
  </si>
  <si>
    <t>Età media</t>
  </si>
  <si>
    <t>Numero dipendenti</t>
  </si>
  <si>
    <t>Nord Ovest</t>
  </si>
  <si>
    <t>Nord Est</t>
  </si>
  <si>
    <t>Centro</t>
  </si>
  <si>
    <t>Sud</t>
  </si>
  <si>
    <t>Isole</t>
  </si>
  <si>
    <t>Direzione Generale</t>
  </si>
  <si>
    <t>Tabella 1.4 - Ripartizione del personale per aree funzionali, genere e titolo di studio. Anno 2023</t>
  </si>
  <si>
    <t>Scuola obbligo</t>
  </si>
  <si>
    <t>Media superiore</t>
  </si>
  <si>
    <t>Laurea</t>
  </si>
  <si>
    <t>Totale Generale</t>
  </si>
  <si>
    <t>U</t>
  </si>
  <si>
    <t>D</t>
  </si>
  <si>
    <t>Dirigenti *</t>
  </si>
  <si>
    <t>Medici e Professionisti</t>
  </si>
  <si>
    <t>Area Funzionari Ex Area C</t>
  </si>
  <si>
    <t>Insegnanti</t>
  </si>
  <si>
    <t>(*) Il dato relativo ai Dirigenti è comprensivo del Dirigente di 1^ fascia con funzioni di Direttore Generale.</t>
  </si>
  <si>
    <t>Tabella 1.5 - Numero ed incidenza percentuale dei dipendenti distinti per genere e classi di anzianità lavorativa. Anno 2023</t>
  </si>
  <si>
    <t>Classi Anzianità</t>
  </si>
  <si>
    <t>Valore assoluto</t>
  </si>
  <si>
    <t>Valore %</t>
  </si>
  <si>
    <t>Fino a 9 anni</t>
  </si>
  <si>
    <t>Da 10 a 19</t>
  </si>
  <si>
    <t>Da 20 a 29</t>
  </si>
  <si>
    <t>Da 30 a 39</t>
  </si>
  <si>
    <t>40 anni e oltre</t>
  </si>
  <si>
    <t>Tabella 1.6 - Servizi di e-government. Anno 2023*</t>
  </si>
  <si>
    <t>Numero servizi erogati on line (in mln)</t>
  </si>
  <si>
    <t>Contact Center Multicanale - Totale contatti e servizi gestiti)</t>
  </si>
  <si>
    <t>Numero medio di visitatori al giorno</t>
  </si>
  <si>
    <t>Pagine web visitate - Totale anno</t>
  </si>
  <si>
    <t>Numero medio di pagine web visitate al giorno</t>
  </si>
  <si>
    <t>Accessi con PIN alle applicazioni web - Totale anno</t>
  </si>
  <si>
    <t>Accessi con PIN alle applicazioni web - Media giornaliera</t>
  </si>
  <si>
    <t>Accessi App con PIN - Totale anno</t>
  </si>
  <si>
    <t>Accessi App con PIN - Media giornaliera</t>
  </si>
  <si>
    <t>Accessi con CNS (applicazioni web) - Totale anno</t>
  </si>
  <si>
    <t>Accessi con CNS (applicazioni web) - Media giornaliera</t>
  </si>
  <si>
    <t>(*) Dati al 31/12/2023</t>
  </si>
  <si>
    <t>Descrizione</t>
  </si>
  <si>
    <t>Var. % 2023/2022</t>
  </si>
  <si>
    <t>Media visitatori giornalieri</t>
  </si>
  <si>
    <t>Picco visitatori giornalieri</t>
  </si>
  <si>
    <t>Numero pagine web visitate nell’anno</t>
  </si>
  <si>
    <t>Media numero pagine visitate al giorno</t>
  </si>
  <si>
    <t>Picco numero pagine visitate al giorno</t>
  </si>
  <si>
    <t xml:space="preserve">Totale Pin rilasciati al 31 dicembre </t>
  </si>
  <si>
    <t xml:space="preserve">                OBSOLETO - PIN DISMESSO</t>
  </si>
  <si>
    <t>Numero e-mail ricevute**</t>
  </si>
  <si>
    <t>Numero moduli scaricabili on-line</t>
  </si>
  <si>
    <t>Numero moduli compilabili on-line</t>
  </si>
  <si>
    <t>(*) Dati al 31/12/2023.</t>
  </si>
  <si>
    <t>Tabella 1.8 - Numero di accessi autenticati* al Portale INPS. Anno 2023**</t>
  </si>
  <si>
    <t>Numero accessi</t>
  </si>
  <si>
    <t>Media giornaliera</t>
  </si>
  <si>
    <t>Picco giornaliero</t>
  </si>
  <si>
    <t>Sito web</t>
  </si>
  <si>
    <t>Mobile/App</t>
  </si>
  <si>
    <t>(**) Autenticazione attraverso PIN, SPID, CNS e CIE. I dati riportati si riferiscono ad eventi di Login distinti (quindi all’interno di un Login può essere stato utilizzato più di un servizio online).</t>
  </si>
  <si>
    <t>Tabella 1.9 - Numero di utenti distinti (autenticazione PIN/SPID/CNS/CIE) con almeno un accesso al Portale INPS. Anno 2023*</t>
  </si>
  <si>
    <t>Cittadini</t>
  </si>
  <si>
    <t>Aziende</t>
  </si>
  <si>
    <t>Consulenti</t>
  </si>
  <si>
    <t>Patronati</t>
  </si>
  <si>
    <t>CAF</t>
  </si>
  <si>
    <t>Comuni</t>
  </si>
  <si>
    <t>Medico</t>
  </si>
  <si>
    <t>Amministrazioni e Enti pubblici</t>
  </si>
  <si>
    <r>
      <t>Tabella 1.10 - Numero servizi online erogati</t>
    </r>
    <r>
      <rPr>
        <b/>
        <sz val="11"/>
        <color theme="0"/>
        <rFont val="Garamond"/>
        <family val="1"/>
      </rPr>
      <t xml:space="preserve"> </t>
    </r>
    <r>
      <rPr>
        <b/>
        <sz val="10"/>
        <color theme="0"/>
        <rFont val="Titillium Web"/>
      </rPr>
      <t>per tipologia di utente*. Anni 2021-2023</t>
    </r>
  </si>
  <si>
    <t>Gestione privata</t>
  </si>
  <si>
    <t>Servizi erogati ai cittadini</t>
  </si>
  <si>
    <t>Servizi erogati alle imprese</t>
  </si>
  <si>
    <t>Servizi erogati ai Patronati</t>
  </si>
  <si>
    <t>Servizi ai CAF</t>
  </si>
  <si>
    <t>Servizi ai Comuni</t>
  </si>
  <si>
    <t>Servizi agli Enti Pubblici Previdenziali</t>
  </si>
  <si>
    <t>Servizi alle ASL</t>
  </si>
  <si>
    <t>Servizi alle Associazioni di Categoria</t>
  </si>
  <si>
    <t>Gestione pubblica e lavoratori dello spettacolo</t>
  </si>
  <si>
    <r>
      <t>(**) I dati riferiti alle denunce dei lavoratori del settore Sport e Spettacolo, dal 2015 sono compresi in quelli dei servizi erogati a cittadini ed imprese della gestione privata. I dati riportati in questa riga sono relativi solo al servizio “Richieste dei Certificati di agibilità”. Il valore del 2020 in forte decrescita risente dell’effetto della pandemia.</t>
    </r>
    <r>
      <rPr>
        <i/>
        <sz val="8"/>
        <color rgb="FFFF0000"/>
        <rFont val="Titillium Web"/>
      </rPr>
      <t xml:space="preserve">  </t>
    </r>
  </si>
  <si>
    <r>
      <t xml:space="preserve">Tabella 1.11 - Numero servizi </t>
    </r>
    <r>
      <rPr>
        <b/>
        <sz val="11"/>
        <color theme="0"/>
        <rFont val="Titillium Web"/>
      </rPr>
      <t xml:space="preserve">online*. </t>
    </r>
    <r>
      <rPr>
        <b/>
        <sz val="10"/>
        <color theme="0"/>
        <rFont val="Titillium Web"/>
      </rPr>
      <t>Gestione privata. Anni 2021-2023</t>
    </r>
  </si>
  <si>
    <t>Dichiarazioni ISEE rilasciate</t>
  </si>
  <si>
    <t>Lavoratori dipendenti: denunce contributive individuali</t>
  </si>
  <si>
    <t>Numero certificati medici on-line ricevuti</t>
  </si>
  <si>
    <t>Denunce contributive aziende</t>
  </si>
  <si>
    <t>Numero DURC richiesti di cui:</t>
  </si>
  <si>
    <t>Servizio</t>
  </si>
  <si>
    <t>Numero di richieste</t>
  </si>
  <si>
    <t>% sul totale</t>
  </si>
  <si>
    <t>-</t>
  </si>
  <si>
    <t xml:space="preserve">* Nel 2023 i servizi automatici, ad eccezione di quello relativo alla Certificazione Unica, non erano attivi. </t>
  </si>
  <si>
    <t>Tabella 1.13 - Accessi e servizi erogati su dispositivi mobili* (cellulari, smartphone, tablet). Anni 2021-2023</t>
  </si>
  <si>
    <t>Var. %  2023/2022</t>
  </si>
  <si>
    <t>Numero accessi ai servizi Mobile</t>
  </si>
  <si>
    <t>Numero download nell'anno applicazioni INPS per iPhone</t>
  </si>
  <si>
    <t>Numero download nell'anno applicazioni INPS per iPad</t>
  </si>
  <si>
    <t>(*) Gli accessi ai servizi mobili includono tutti quelli delle App INPS Mobile, Ufficio Stampa e Museo Multimediale.</t>
  </si>
  <si>
    <t>(**) Dati al 31/12/2023. I dati del 2021 comprendono anche le seguenti applicazioni: Personal INPS, INPS Welfare - GDP (Gestione dipendenti pubbblici), INPS Cassetto Artigiani e Commercianti.</t>
  </si>
  <si>
    <t>(***) Per numero di applicazioni attive si intendono i download effettuati per App attualmente installate e attive.</t>
  </si>
  <si>
    <t>Tabella 1.14 - Servizi mobile erogati (cellulari, smartphone, tablet)*. Anni 2021-2023</t>
  </si>
  <si>
    <t>Servizi ai cittadini</t>
  </si>
  <si>
    <t>Ufficio Stampa</t>
  </si>
  <si>
    <t>(*) Dati al 31/12/2023. I dati riportati si riferiscono alla fruizione di servizi da mobile (inclusi servizi di visualizzazione) e non al numero di utenti distinti.</t>
  </si>
  <si>
    <t>Tabella 1.15 - Il Contact Center Multicanale in numeri*. Anni 2021-2023</t>
  </si>
  <si>
    <t>Var % 2023/2022</t>
  </si>
  <si>
    <t xml:space="preserve">Contatti gestiti telefonicamente da operatore CCM (sia inbound che outbound) </t>
  </si>
  <si>
    <t>Quesiti INPS Risponde e altri canali asincroni</t>
  </si>
  <si>
    <t>Chiamate via Web e SKYPE**</t>
  </si>
  <si>
    <t>91.160</t>
  </si>
  <si>
    <t xml:space="preserve"> -</t>
  </si>
  <si>
    <t>TOTALE CONTATTI GESTITI</t>
  </si>
  <si>
    <t>Numero comunicazioni chiuse direttamente dal CCM</t>
  </si>
  <si>
    <t>Quesiti inoltrati dal CCM alle sedi (Back Office)</t>
  </si>
  <si>
    <t>2.917.978</t>
  </si>
  <si>
    <t>* Dati al 31/12/2023.</t>
  </si>
  <si>
    <t xml:space="preserve">**I dati relativi al 2022 sono aggiornati al 30/11/2022. Nel 2023 i canali non erano attivi. </t>
  </si>
  <si>
    <t xml:space="preserve">*** I dati relativi al 2022 sono aggiornati al 30/11/2022. Nel 2023 i servizi automatici, ad eccezione di quello relativo alla Certificazione Unica, non erano attivi. </t>
  </si>
  <si>
    <t>Tabella 1.16a - Comunicazione bidirezionale con le aziende*. Anni 2021-2023</t>
  </si>
  <si>
    <t>Comunicazioni</t>
  </si>
  <si>
    <t xml:space="preserve">Istanze telematiche da parte di Aziende </t>
  </si>
  <si>
    <t>Comunicazioni da Aziende verso INPS</t>
  </si>
  <si>
    <t xml:space="preserve">Comunicazioni da INPS verso aziende </t>
  </si>
  <si>
    <t>Tabella 1.16b - Comunicazione bidirezionale con i lavoratori domestici*. Anni 2021-2023</t>
  </si>
  <si>
    <t>Comunicazioni da datori di lavoro domestico verso INPS</t>
  </si>
  <si>
    <t>Comunicazioni da INPS verso datori di lavoro domestico</t>
  </si>
  <si>
    <t>Tabella 1.16c - Comunicazione bidirezionale lavoratori autonomi (artigiani e commercianti)*. Anni 2021-2023</t>
  </si>
  <si>
    <t>Istanze telematiche da parte dei lavoratori autonomi</t>
  </si>
  <si>
    <t>Comunicazioni da lavoratori autonomi verso INPS</t>
  </si>
  <si>
    <t>Comunicazioni da INPS verso lavoratori autonomi</t>
  </si>
  <si>
    <t>Tabella 1.16d - Comunicazione bidirezionale aziende agricole e autonomi in agricoltura*. Anni 2021-2023</t>
  </si>
  <si>
    <t>Istanze telematiche da parte di aziende/autonomi</t>
  </si>
  <si>
    <t>Comunicazioni da aziende/autonomi verso INPS</t>
  </si>
  <si>
    <t>Comunicazioni da INPS verso aziende/autonomi</t>
  </si>
  <si>
    <t>Tabella 1.16e - Comunicazione bidirezionale parasubordinati*. Anni 2021-2023</t>
  </si>
  <si>
    <t>Istanze telematiche da parte dei committenti</t>
  </si>
  <si>
    <t>Comunicazioni da committenti verso INPS</t>
  </si>
  <si>
    <t>Comunicazioni da INPS verso committenti</t>
  </si>
  <si>
    <t>Tabella 1.16f - Comunicazione con i Patronati (COMPIBAT)*. Anni 2022-2023</t>
  </si>
  <si>
    <t>Numero comunicazioni da Patronati verso INPS e relative risposte</t>
  </si>
  <si>
    <t>(*) Dati al 31/12/2023. Servizio rilasciato nel corso del 2021 per gli Enti di Patronato.</t>
  </si>
  <si>
    <t>Tabella 1.17a - Prenotazioni presso gli sportelli. Anno 2023</t>
  </si>
  <si>
    <t>Categoria sportello</t>
  </si>
  <si>
    <t>Numero Prenotazioni</t>
  </si>
  <si>
    <t>Sportello Veloce</t>
  </si>
  <si>
    <t>Sportello Fila Unica</t>
  </si>
  <si>
    <t>Fondi Integrativi e Sostitutivi dell’AGO</t>
  </si>
  <si>
    <t>Indennità e Ammortizzatori Sociali</t>
  </si>
  <si>
    <t>Ditte Individuali</t>
  </si>
  <si>
    <t>Enti di Patronato</t>
  </si>
  <si>
    <t>Prodotti ad Elevata Specializzazione</t>
  </si>
  <si>
    <t>Prestazioni Pensionistiche e Conto Individuale</t>
  </si>
  <si>
    <t>Prestazioni Pensionistiche e Conto Individuale, Indennità e Ammortizzatori Sociali*</t>
  </si>
  <si>
    <t>Prodotti in Convenzione Internazionale</t>
  </si>
  <si>
    <t>(*) Categoria di sportello presente nelle Agenzie Territoriali, che raggruppa in uno le categorie "Prestazioni Pensionistiche e Conto Individuale" "Indennità e Ammortizzatori Sociali".</t>
  </si>
  <si>
    <t>Tabella 1.17b - Prenotazioni contatti con le Sedi INPS. Anni 2022-2023*</t>
  </si>
  <si>
    <t>Regione</t>
  </si>
  <si>
    <t>Tipologia contatto</t>
  </si>
  <si>
    <t>Accesso fisico</t>
  </si>
  <si>
    <t>Ricontatto telefonico</t>
  </si>
  <si>
    <t>Videochiamata (Web-meeting)**</t>
  </si>
  <si>
    <t>Abruzzo</t>
  </si>
  <si>
    <t>Basilicata</t>
  </si>
  <si>
    <t>Calabria</t>
  </si>
  <si>
    <t>Campania***</t>
  </si>
  <si>
    <t>Emilia Romagna</t>
  </si>
  <si>
    <t>Friuli Venezia Giulia</t>
  </si>
  <si>
    <t>Lazio****</t>
  </si>
  <si>
    <t>Liguria</t>
  </si>
  <si>
    <t>Lombardia*****</t>
  </si>
  <si>
    <t xml:space="preserve">Marche </t>
  </si>
  <si>
    <t>Molise</t>
  </si>
  <si>
    <t>Piemonte</t>
  </si>
  <si>
    <t>Puglia</t>
  </si>
  <si>
    <t>Sardegna</t>
  </si>
  <si>
    <t>Sicilia</t>
  </si>
  <si>
    <t>Toscana</t>
  </si>
  <si>
    <t>Trentino Alto Adige</t>
  </si>
  <si>
    <t>Umbria</t>
  </si>
  <si>
    <t>Valle d'Aosta</t>
  </si>
  <si>
    <t>Veneto</t>
  </si>
  <si>
    <t>(**) Servizio attivo dal luglio 2020 in alcune sedi sperimentali (Sede di Rovigo e Filiale della DCM Napoli) con progressiva estensione su tutto il territorio nazionale (ad eccezione della regione Lazio).</t>
  </si>
  <si>
    <t xml:space="preserve">(***) I dati comprendono anche la Direzione di Coordinamento metropolitano di Napoli. </t>
  </si>
  <si>
    <t xml:space="preserve">(****) I dati comprendono anche la Direzione di Coordinamento metropolitano di Roma. </t>
  </si>
  <si>
    <t xml:space="preserve">(*****) I dati comprendono anche la Direzione di Coordinamento metropolitano di Milano. </t>
  </si>
  <si>
    <t>Tabella 1.18 - Numero comunicazioni PEC* in entrata ed in uscita. Anni 2022-2023</t>
  </si>
  <si>
    <t>Totale PEC in entrata</t>
  </si>
  <si>
    <t>Totale PEC in uscita</t>
  </si>
  <si>
    <t>Tabella 1.19 - Numero interazioni* Social. Anni 2021-2023</t>
  </si>
  <si>
    <t>Canale social</t>
  </si>
  <si>
    <t>Facebook</t>
  </si>
  <si>
    <t>X (Twitter)</t>
  </si>
  <si>
    <t>Youtube</t>
  </si>
  <si>
    <t>LinkedIn</t>
  </si>
  <si>
    <t>Instagram</t>
  </si>
  <si>
    <t>(*) Le interazioni sono misurate in modo differente sui diversi canali social. Per Facebook si intende la somma di tutti i click degli utenti sui contenuti presenti sulle pagine dell'Istituto (INPS Per la famiglia; INPS per i lavoratori migranti; INPS Giovani; INPS Credito e Welfare Dipendenti Pubblici); per Twitter, Linkedin e Instagram si intende la somma di like, commenti e condivisioni dei contenuti pubblicati; per YouTube si intende la somma dei "mi piace" e delle condivisioni dei video pubblicati (sono esclusi i "non mi piace").</t>
  </si>
  <si>
    <t>Estrazione dalla procedura VEGA del 05/01/2024. La distribuzione comprende i dipendenti a tempo determinato e degli ispettori di vigilanza.</t>
  </si>
  <si>
    <t>(**) Nel 2023 si è completata la transizione al cloud della piattaforma mail aziendale  ed è attivo un nuovo sistema di tracciatura e monitoraggio delle comunicazioni con una discontinuità rispetto al sistema di monitoraggio del precedente sistema di posta elettronica.</t>
  </si>
  <si>
    <t>Tabella 1.12 - Numero Certificazioni Uniche erogate tramite risponditore automatico. Anno 2023*</t>
  </si>
  <si>
    <t>La popolazione interessata</t>
  </si>
  <si>
    <t>Utenti INPS su totale residenti**</t>
  </si>
  <si>
    <t>Utenti INPS su totale residenti in età da lavoro e anziani***</t>
  </si>
  <si>
    <t>Gli assicurati</t>
  </si>
  <si>
    <t>Assicurati INPS su forze lavoro****</t>
  </si>
  <si>
    <t xml:space="preserve">Le pensioni e i pensionati </t>
  </si>
  <si>
    <t>Pensioni INPS su totale pensioni</t>
  </si>
  <si>
    <t>Pensionati INPS su totale pensionati</t>
  </si>
  <si>
    <t xml:space="preserve">La sostenibilità del sistema pensionistico </t>
  </si>
  <si>
    <t>Spesa pensionistica INPS su PIL*****</t>
  </si>
  <si>
    <t>Spesa pensionistica INPS su spesa pubblica******</t>
  </si>
  <si>
    <t>Pensionati INPS ogni 1.000 assicurati INPS</t>
  </si>
  <si>
    <t>Spesa per prestazioni istituzionali in percentuale sul PIL nominale</t>
  </si>
  <si>
    <r>
      <t>Spesa prestazioni a sostegno della</t>
    </r>
    <r>
      <rPr>
        <sz val="10"/>
        <rFont val="Titillium Web"/>
      </rPr>
      <t xml:space="preserve"> famiglia in</t>
    </r>
    <r>
      <rPr>
        <sz val="10"/>
        <color theme="1"/>
        <rFont val="Titillium Web"/>
      </rPr>
      <t xml:space="preserve"> rapporto al PIL*****</t>
    </r>
  </si>
  <si>
    <t>Spesa per prestazioni a sostegno del reddito in rapporto al PIL*****</t>
  </si>
  <si>
    <t>(*) Dati provvisori.</t>
  </si>
  <si>
    <t>(****)  Forze lavoro (persone occupate e in cerca di lavoro) secondo la nuova rilevazione ISTAT.</t>
  </si>
  <si>
    <t>(*****) Fonte dati: ISTAT.</t>
  </si>
  <si>
    <t>(******) Fonte dati: Ragioneria Generale dello Stato.</t>
  </si>
  <si>
    <t>INDICE</t>
  </si>
  <si>
    <t>LE MACRODIMENSIONI DELL'ISTITUTO</t>
  </si>
  <si>
    <t>1.1</t>
  </si>
  <si>
    <t>Le strutture INPS. Anno 2023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</si>
  <si>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</si>
  <si>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</si>
  <si>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</si>
  <si>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</si>
  <si>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</si>
  <si>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</si>
  <si>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</si>
  <si>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</si>
  <si>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</si>
  <si>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</si>
  <si>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</si>
  <si>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</si>
  <si>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</si>
  <si>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</si>
  <si>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1.18</t>
  </si>
  <si>
    <t>1.19</t>
  </si>
  <si>
    <t>1.20</t>
  </si>
  <si>
    <t>Consistenza del personale INPS ripartito per aree. Anno 2023</t>
  </si>
  <si>
    <t>Personale suddiviso per genere ed area geografica. Anno 2023</t>
  </si>
  <si>
    <t>Ripartizione del personale per aree funzionali, genere e titolo di studio. Anno 2023</t>
  </si>
  <si>
    <t>Numero ed incidenza percentuale dei dipendenti distinti per genere e classi di anzianità lavorativa. Anno 2023</t>
  </si>
  <si>
    <t>Servizi di e-government. Anno 2023</t>
  </si>
  <si>
    <t>Numero di utenti distinti (autenticazione PIN/SPID/CNS/CIE) con almeno un accesso al Portale INPS. Anno 2023</t>
  </si>
  <si>
    <t>Numero servizi online erogati per tipologia di utente. Anni 2021-2023</t>
  </si>
  <si>
    <t>Numero servizi online. Gestione privata. Anni 2021-2023</t>
  </si>
  <si>
    <t>Numero Certificazioni Uniche erogate tramite risponditore automatico. Anno 2023</t>
  </si>
  <si>
    <t>Accessi e servizi erogati su dispositivi mobili (cellulari, smartphone, tablet). Anni 2021-2023</t>
  </si>
  <si>
    <t>Servizi mobile erogati (cellulari, smartphone, tablet). Anni 2021-2023</t>
  </si>
  <si>
    <t>Il Contact Center Multicanale in numeri. Anni 2021-2023</t>
  </si>
  <si>
    <t>Comunicazione bidirezionale con le aziende. Anni 2021-2023</t>
  </si>
  <si>
    <t>1.16a</t>
  </si>
  <si>
    <t>1.16b</t>
  </si>
  <si>
    <t>1.16c</t>
  </si>
  <si>
    <t>1.16d</t>
  </si>
  <si>
    <t>1.16e</t>
  </si>
  <si>
    <t>1.16f</t>
  </si>
  <si>
    <t>Comunicazione bidirezionale con i lavoratori domestici. Anni 2021-2023</t>
  </si>
  <si>
    <t>Comunicazione bidirezionale lavoratori autonomi (artigiani e commercianti). Anni 2021-2023</t>
  </si>
  <si>
    <t>Comunicazione bidirezionale aziende agricole e autonomi in agricoltura. Anni 2021-2023</t>
  </si>
  <si>
    <t>Comunicazione bidirezionale parasubordinati. Anni 2021-2023</t>
  </si>
  <si>
    <t>Comunicazione con i Patronati (COMPIBAT). Anni 2022-2023</t>
  </si>
  <si>
    <t>Prenotazioni presso gli sportelli. Anno 2023</t>
  </si>
  <si>
    <t>1.17a</t>
  </si>
  <si>
    <t>1.17b</t>
  </si>
  <si>
    <t>Prenotazioni contatti con le Sedi INPS. Anni 2022-2023</t>
  </si>
  <si>
    <t>Numero comunicazioni PEC in entrata ed in uscita. Anni 2022-2023</t>
  </si>
  <si>
    <t>Numero interazioni Social. Anni 2021-2023</t>
  </si>
  <si>
    <t>Numero di accessi autenticati al Portale INPS. Anno 2023</t>
  </si>
  <si>
    <t>Accessi al Portale INPS. Anni 2021-2023</t>
  </si>
  <si>
    <t>Tabella 1.20 – Impatto dell’INPS sul sistema socioeconomico nazionale 2023*</t>
  </si>
  <si>
    <t>Impatto dell’INPS sul sistema socioeconomico nazionale 2023</t>
  </si>
  <si>
    <t xml:space="preserve">(***) Il totale dei residenti in età da lavoro e anziani comprende la popolazione residente in Italia al 1° gennaio 2024, dai 15 anni in poi, secondo i dati ISTAT calcolati in base alla nuova rilevazione sulle forze di lavoro. </t>
  </si>
  <si>
    <t>(**) Tra gli utenti INPS sono compresi gli assicurati (lavoratori dipendenti, autonomi, iscritti alla Gestione separata, fondo clero, ex SPORTASS, assicurazioni facoltative) e i pensionati (comprese le gestioni dei dipendenti pubblici e dello spettacolo e sport). Il totale dei residenti comprende la popolazione residente in Italia al 1° gennaio 2024, secondo i dati ISTAT.</t>
  </si>
  <si>
    <t xml:space="preserve">Nota: I dati per la spesa pensionistica, per la famiglia e per le prestazioni a sostegno del reddito sono relativi al Rendiconto generale INPS 2023. </t>
  </si>
  <si>
    <t>Tasso di copertura digitale dei servizi INPS</t>
  </si>
  <si>
    <t>Servizi ex-INPDAP</t>
  </si>
  <si>
    <t>Servizi ex-ENPALS**</t>
  </si>
  <si>
    <t xml:space="preserve">-INAIL </t>
  </si>
  <si>
    <t xml:space="preserve">-INPS </t>
  </si>
  <si>
    <t>Numero Applicazioni** attive INPS per Android smartphone</t>
  </si>
  <si>
    <t>Numero Applicazioni*** attive INPS per Android tablet</t>
  </si>
  <si>
    <t>Servizi automatici e Portale vocale del CCM***</t>
  </si>
  <si>
    <t xml:space="preserve">Fonte: Report Analytics Social 2023 del 29/01/2024. </t>
  </si>
  <si>
    <t>Numero visitatori nell’anno</t>
  </si>
  <si>
    <t>Visitatori del sito istituzionale - Totale anno**</t>
  </si>
  <si>
    <t>(**) A Febbraio 2023 è stato pubblicato il nuovo Portale con una architettura informativa migliorata nella veste grafica nella esposizione dei contenuti e questi miglioramenti hanno avuto impatti nella navigazione sul Portale da parte dell’utenza.</t>
  </si>
  <si>
    <t>(***) A seguito della dismissione del PIN gli accessi via SPID e CIE sono indistinti tra applicazioni WEB e App.</t>
  </si>
  <si>
    <t>Accessi con SPID*** (applicazioni web e App) - Totale anno</t>
  </si>
  <si>
    <t>Accessi con SPID*** (applicazioni web e App) - Media giornaliera</t>
  </si>
  <si>
    <t>Accessi con CIE*** (applicazioni web e App) - Totale anno</t>
  </si>
  <si>
    <t>Accesi con CIE*** (applicazioni web e App) - Media giornaliera</t>
  </si>
  <si>
    <t>Tabella 1.7 - Accessi al Portale INPS*. Anni 2021-2023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</si>
</sst>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b/>
      <sz val="10"/>
      <color theme="0"/>
      <name val="Titillium Web"/>
    </font>
    <font>
      <sz val="10"/>
      <color theme="1"/>
      <name val="Titillium Web"/>
    </font>
    <font>
      <i/>
      <sz val="8"/>
      <color theme="1"/>
      <name val="Titillium Web"/>
    </font>
    <font>
      <b/>
      <sz val="10"/>
      <color theme="1"/>
      <name val="Titillium Web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Titillium Web"/>
    </font>
    <font>
      <i/>
      <sz val="8"/>
      <name val="Titillium Web"/>
    </font>
    <font>
      <i/>
      <sz val="11"/>
      <name val="Titillium Web"/>
    </font>
    <font>
      <sz val="11"/>
      <color theme="1"/>
      <name val="Titillium Web"/>
    </font>
    <font>
      <b/>
      <sz val="10"/>
      <name val="Titillium Web"/>
    </font>
    <font>
      <sz val="10"/>
      <color rgb="FF000000"/>
      <name val="Titillium Web"/>
    </font>
    <font>
      <sz val="8"/>
      <color theme="1"/>
      <name val="Titillium Web"/>
    </font>
    <font>
      <sz val="10"/>
      <color rgb="FFFF0000"/>
      <name val="Titillium Web"/>
    </font>
    <font>
      <i/>
      <sz val="8"/>
      <color rgb="FF000000"/>
      <name val="Titillium Web"/>
    </font>
    <font>
      <b/>
      <sz val="11"/>
      <color theme="0"/>
      <name val="Garamond"/>
      <family val="1"/>
    </font>
    <font>
      <i/>
      <sz val="8"/>
      <color rgb="FFFF0000"/>
      <name val="Titillium Web"/>
    </font>
    <font>
      <b/>
      <sz val="11"/>
      <color theme="0"/>
      <name val="Titillium Web"/>
    </font>
    <font>
      <i/>
      <sz val="10"/>
      <color theme="1"/>
      <name val="Titillium Web"/>
    </font>
    <font>
      <sz val="8"/>
      <name val="Titillium Web"/>
    </font>
    <font>
      <i/>
      <sz val="8"/>
      <color rgb="FF000000"/>
      <name val="Arial Nova"/>
      <family val="2"/>
    </font>
    <font>
      <sz val="11"/>
      <color theme="1"/>
      <name val="Arial Nova"/>
      <family val="2"/>
    </font>
    <font>
      <b/>
      <sz val="10"/>
      <color rgb="FF000000"/>
      <name val="Titillium Web"/>
    </font>
    <font>
      <sz val="10"/>
      <name val="Titillium Web"/>
    </font>
    <font>
      <sz val="11"/>
      <name val="Titillium Web"/>
    </font>
    <font>
      <b/>
      <sz val="11"/>
      <color rgb="FF000000"/>
      <name val="Garamond"/>
      <family val="1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11"/>
      <color rgb="FF002461"/>
      <name val="Titillium Web"/>
    </font>
    <font>
      <b/>
      <sz val="11"/>
      <color rgb="FF002461"/>
      <name val="Titillium Web"/>
    </font>
    <font>
      <u/>
      <sz val="11"/>
      <color theme="10"/>
      <name val="Calibri"/>
      <family val="2"/>
      <scheme val="minor"/>
    </font>
    <font>
      <u/>
      <sz val="11"/>
      <color rgb="FF002461"/>
      <name val="Titillium Web"/>
    </font>
  </fonts>
  <fills count="6">
    <fill>
      <patternFill patternType="none"/>
    </fill>
    <fill>
      <patternFill patternType="gray125"/>
    </fill>
    <fill>
      <patternFill patternType="solid">
        <fgColor rgb="FFF2F6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246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145">
    <xf numFmtId="0" fontId="0" fillId="0" borderId="0" xfId="0"/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/>
    <xf numFmtId="3" fontId="0" fillId="0" borderId="0" xfId="0" applyNumberFormat="1"/>
    <xf numFmtId="0" fontId="7" fillId="0" borderId="1" xfId="0" applyFont="1" applyBorder="1"/>
    <xf numFmtId="3" fontId="7" fillId="0" borderId="1" xfId="0" applyNumberFormat="1" applyFont="1" applyBorder="1"/>
    <xf numFmtId="0" fontId="6" fillId="3" borderId="0" xfId="0" applyFont="1" applyFill="1" applyAlignment="1">
      <alignment vertical="center"/>
    </xf>
    <xf numFmtId="0" fontId="10" fillId="3" borderId="0" xfId="0" applyFont="1" applyFill="1"/>
    <xf numFmtId="0" fontId="0" fillId="3" borderId="0" xfId="0" applyFill="1"/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3" borderId="0" xfId="0" applyFont="1" applyFill="1"/>
    <xf numFmtId="0" fontId="14" fillId="2" borderId="1" xfId="0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right"/>
    </xf>
    <xf numFmtId="164" fontId="5" fillId="0" borderId="1" xfId="6" applyNumberFormat="1" applyFont="1" applyBorder="1"/>
    <xf numFmtId="9" fontId="7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5" fillId="0" borderId="1" xfId="6" applyNumberFormat="1" applyFont="1" applyFill="1" applyBorder="1" applyAlignment="1">
      <alignment horizontal="center"/>
    </xf>
    <xf numFmtId="10" fontId="5" fillId="0" borderId="1" xfId="7" applyNumberFormat="1" applyFont="1" applyBorder="1"/>
    <xf numFmtId="0" fontId="0" fillId="0" borderId="1" xfId="0" applyBorder="1"/>
    <xf numFmtId="0" fontId="5" fillId="0" borderId="0" xfId="0" applyFont="1"/>
    <xf numFmtId="164" fontId="5" fillId="0" borderId="1" xfId="6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18" fillId="3" borderId="0" xfId="0" applyFont="1" applyFill="1" applyAlignment="1">
      <alignment vertical="center"/>
    </xf>
    <xf numFmtId="0" fontId="16" fillId="3" borderId="0" xfId="0" applyFont="1" applyFill="1"/>
    <xf numFmtId="164" fontId="5" fillId="0" borderId="1" xfId="6" applyNumberFormat="1" applyFont="1" applyBorder="1" applyAlignment="1">
      <alignment vertical="center"/>
    </xf>
    <xf numFmtId="9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9" fontId="5" fillId="0" borderId="1" xfId="6" applyNumberFormat="1" applyFont="1" applyBorder="1" applyAlignment="1">
      <alignment vertical="center"/>
    </xf>
    <xf numFmtId="9" fontId="7" fillId="0" borderId="1" xfId="6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164" fontId="5" fillId="0" borderId="1" xfId="6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4" fontId="7" fillId="0" borderId="1" xfId="6" applyNumberFormat="1" applyFont="1" applyBorder="1" applyAlignment="1">
      <alignment vertical="center" wrapText="1"/>
    </xf>
    <xf numFmtId="164" fontId="7" fillId="0" borderId="1" xfId="6" applyNumberFormat="1" applyFont="1" applyBorder="1"/>
    <xf numFmtId="10" fontId="7" fillId="0" borderId="1" xfId="7" applyNumberFormat="1" applyFont="1" applyBorder="1"/>
    <xf numFmtId="0" fontId="9" fillId="0" borderId="0" xfId="0" applyFont="1"/>
    <xf numFmtId="3" fontId="5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164" fontId="5" fillId="0" borderId="1" xfId="6" applyNumberFormat="1" applyFont="1" applyBorder="1" applyAlignment="1"/>
    <xf numFmtId="0" fontId="1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164" fontId="7" fillId="0" borderId="1" xfId="6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6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26" fillId="4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0" fillId="0" borderId="0" xfId="0"/>
    <xf numFmtId="0" fontId="0" fillId="0" borderId="0" xfId="0" applyFill="1"/>
    <xf numFmtId="0" fontId="6" fillId="3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0" fillId="0" borderId="0" xfId="0" applyFill="1" applyAlignment="1"/>
    <xf numFmtId="0" fontId="5" fillId="3" borderId="0" xfId="0" applyFont="1" applyFill="1"/>
    <xf numFmtId="164" fontId="5" fillId="3" borderId="0" xfId="0" applyNumberFormat="1" applyFont="1" applyFill="1"/>
    <xf numFmtId="0" fontId="7" fillId="0" borderId="0" xfId="0" applyFont="1" applyFill="1" applyBorder="1" applyAlignment="1">
      <alignment horizontal="center" vertical="center" wrapText="1"/>
    </xf>
    <xf numFmtId="3" fontId="5" fillId="3" borderId="0" xfId="0" applyNumberFormat="1" applyFont="1" applyFill="1"/>
    <xf numFmtId="164" fontId="5" fillId="3" borderId="0" xfId="6" applyNumberFormat="1" applyFont="1" applyFill="1" applyBorder="1"/>
    <xf numFmtId="10" fontId="5" fillId="3" borderId="0" xfId="0" applyNumberFormat="1" applyFont="1" applyFill="1"/>
    <xf numFmtId="0" fontId="11" fillId="3" borderId="0" xfId="0" applyFont="1" applyFill="1" applyAlignment="1">
      <alignment horizontal="justify" vertical="center"/>
    </xf>
    <xf numFmtId="49" fontId="23" fillId="3" borderId="0" xfId="0" applyNumberFormat="1" applyFont="1" applyFill="1" applyAlignment="1">
      <alignment horizontal="right" vertical="center" wrapText="1"/>
    </xf>
    <xf numFmtId="49" fontId="23" fillId="3" borderId="0" xfId="0" applyNumberFormat="1" applyFont="1" applyFill="1" applyAlignment="1">
      <alignment vertical="center" wrapText="1"/>
    </xf>
    <xf numFmtId="164" fontId="16" fillId="3" borderId="0" xfId="0" applyNumberFormat="1" applyFont="1" applyFill="1"/>
    <xf numFmtId="0" fontId="5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right"/>
    </xf>
    <xf numFmtId="164" fontId="0" fillId="0" borderId="0" xfId="0" applyNumberFormat="1"/>
    <xf numFmtId="0" fontId="18" fillId="3" borderId="0" xfId="0" applyFont="1" applyFill="1" applyAlignment="1">
      <alignment horizontal="justify" vertical="center"/>
    </xf>
    <xf numFmtId="49" fontId="13" fillId="3" borderId="0" xfId="0" applyNumberFormat="1" applyFont="1" applyFill="1"/>
    <xf numFmtId="0" fontId="11" fillId="3" borderId="0" xfId="0" applyFont="1" applyFill="1" applyAlignment="1">
      <alignment horizontal="left" vertical="center"/>
    </xf>
    <xf numFmtId="0" fontId="9" fillId="0" borderId="0" xfId="0" applyFont="1" applyFill="1"/>
    <xf numFmtId="164" fontId="0" fillId="0" borderId="0" xfId="6" applyNumberFormat="1" applyFont="1" applyFill="1"/>
    <xf numFmtId="43" fontId="0" fillId="0" borderId="0" xfId="0" applyNumberFormat="1" applyFill="1"/>
    <xf numFmtId="0" fontId="5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left" wrapText="1"/>
    </xf>
    <xf numFmtId="3" fontId="0" fillId="0" borderId="0" xfId="0" applyNumberFormat="1" applyFill="1" applyBorder="1" applyAlignment="1">
      <alignment vertical="center"/>
    </xf>
    <xf numFmtId="164" fontId="14" fillId="0" borderId="0" xfId="4" applyNumberFormat="1" applyFont="1" applyFill="1" applyBorder="1" applyAlignment="1">
      <alignment horizontal="right" vertical="top" wrapText="1"/>
    </xf>
    <xf numFmtId="164" fontId="0" fillId="0" borderId="0" xfId="6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31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30" fillId="0" borderId="0" xfId="0" applyFont="1" applyFill="1" applyBorder="1" applyAlignment="1">
      <alignment vertical="center" wrapText="1"/>
    </xf>
    <xf numFmtId="164" fontId="14" fillId="0" borderId="0" xfId="6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Border="1"/>
    <xf numFmtId="0" fontId="30" fillId="0" borderId="0" xfId="0" applyFont="1" applyFill="1" applyBorder="1" applyAlignment="1">
      <alignment wrapText="1"/>
    </xf>
    <xf numFmtId="164" fontId="7" fillId="0" borderId="0" xfId="6" applyNumberFormat="1" applyFont="1" applyFill="1" applyBorder="1"/>
    <xf numFmtId="164" fontId="0" fillId="0" borderId="0" xfId="0" applyNumberForma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 wrapText="1"/>
    </xf>
    <xf numFmtId="10" fontId="5" fillId="0" borderId="0" xfId="0" applyNumberFormat="1" applyFont="1" applyFill="1" applyAlignment="1">
      <alignment horizontal="right"/>
    </xf>
    <xf numFmtId="2" fontId="5" fillId="0" borderId="0" xfId="0" applyNumberFormat="1" applyFont="1" applyFill="1" applyAlignment="1">
      <alignment horizontal="right"/>
    </xf>
    <xf numFmtId="3" fontId="29" fillId="0" borderId="1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35" fillId="3" borderId="0" xfId="8" applyFont="1" applyFill="1"/>
    <xf numFmtId="0" fontId="13" fillId="3" borderId="0" xfId="0" applyFont="1" applyFill="1"/>
    <xf numFmtId="0" fontId="33" fillId="3" borderId="0" xfId="0" applyFont="1" applyFill="1"/>
    <xf numFmtId="0" fontId="32" fillId="3" borderId="0" xfId="0" applyFont="1" applyFill="1"/>
    <xf numFmtId="1" fontId="7" fillId="0" borderId="1" xfId="0" applyNumberFormat="1" applyFont="1" applyBorder="1"/>
    <xf numFmtId="9" fontId="5" fillId="0" borderId="1" xfId="0" applyNumberFormat="1" applyFont="1" applyBorder="1" applyAlignment="1">
      <alignment horizontal="right"/>
    </xf>
    <xf numFmtId="0" fontId="22" fillId="0" borderId="1" xfId="0" quotePrefix="1" applyFont="1" applyBorder="1"/>
    <xf numFmtId="0" fontId="4" fillId="5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3" fontId="17" fillId="0" borderId="4" xfId="0" applyNumberFormat="1" applyFont="1" applyBorder="1" applyAlignment="1">
      <alignment horizontal="center"/>
    </xf>
    <xf numFmtId="3" fontId="17" fillId="0" borderId="5" xfId="0" applyNumberFormat="1" applyFont="1" applyBorder="1" applyAlignment="1">
      <alignment horizontal="center"/>
    </xf>
    <xf numFmtId="3" fontId="17" fillId="0" borderId="6" xfId="0" applyNumberFormat="1" applyFont="1" applyBorder="1" applyAlignment="1">
      <alignment horizontal="center"/>
    </xf>
    <xf numFmtId="0" fontId="6" fillId="3" borderId="0" xfId="0" applyFont="1" applyFill="1" applyAlignment="1">
      <alignment horizontal="justify" vertical="center" wrapText="1"/>
    </xf>
    <xf numFmtId="0" fontId="16" fillId="3" borderId="0" xfId="0" applyFont="1" applyFill="1" applyAlignment="1">
      <alignment horizontal="justify" vertical="center" wrapText="1"/>
    </xf>
    <xf numFmtId="3" fontId="5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16" fillId="3" borderId="0" xfId="0" applyFont="1" applyFill="1" applyAlignment="1">
      <alignment vertical="center" wrapText="1"/>
    </xf>
    <xf numFmtId="0" fontId="11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vertical="justify" wrapText="1"/>
    </xf>
    <xf numFmtId="9" fontId="5" fillId="0" borderId="1" xfId="7" applyFont="1" applyBorder="1" applyAlignment="1">
      <alignment horizontal="right" vertical="center" wrapText="1"/>
    </xf>
    <xf numFmtId="0" fontId="18" fillId="3" borderId="8" xfId="0" applyFont="1" applyFill="1" applyBorder="1" applyAlignment="1">
      <alignment horizontal="justify" vertical="center" wrapText="1"/>
    </xf>
    <xf numFmtId="0" fontId="16" fillId="3" borderId="8" xfId="0" applyFont="1" applyFill="1" applyBorder="1" applyAlignment="1">
      <alignment horizontal="justify" vertical="center" wrapText="1"/>
    </xf>
    <xf numFmtId="0" fontId="6" fillId="3" borderId="8" xfId="0" applyFont="1" applyFill="1" applyBorder="1" applyAlignment="1">
      <alignment horizontal="left" vertical="center" wrapText="1"/>
    </xf>
    <xf numFmtId="49" fontId="6" fillId="3" borderId="0" xfId="6" applyNumberFormat="1" applyFont="1" applyFill="1" applyAlignment="1">
      <alignment horizontal="justify" vertical="center" wrapText="1"/>
    </xf>
    <xf numFmtId="0" fontId="11" fillId="3" borderId="0" xfId="0" applyFont="1" applyFill="1" applyAlignment="1">
      <alignment horizontal="justify" vertical="center"/>
    </xf>
    <xf numFmtId="0" fontId="28" fillId="3" borderId="0" xfId="0" applyFont="1" applyFill="1"/>
    <xf numFmtId="0" fontId="18" fillId="3" borderId="0" xfId="0" applyFont="1" applyFill="1" applyAlignment="1">
      <alignment horizontal="justify" vertical="center"/>
    </xf>
    <xf numFmtId="0" fontId="13" fillId="3" borderId="0" xfId="0" applyFont="1" applyFill="1"/>
    <xf numFmtId="0" fontId="18" fillId="3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8" fillId="3" borderId="0" xfId="0" applyFont="1" applyFill="1" applyAlignment="1">
      <alignment horizontal="left" vertical="center" wrapText="1"/>
    </xf>
  </cellXfs>
  <cellStyles count="9">
    <cellStyle name="Collegamento ipertestuale" xfId="8" builtinId="8"/>
    <cellStyle name="Migliaia" xfId="6" builtinId="3"/>
    <cellStyle name="Migliaia 2" xfId="3" xr:uid="{E085FB13-3636-4B67-841F-5451776DB65E}"/>
    <cellStyle name="Migliaia 2 2" xfId="4" xr:uid="{6E5D830A-1C0F-42E2-BC10-FC70AF7CD3E5}"/>
    <cellStyle name="Migliaia 3 2 2 2" xfId="5" xr:uid="{65CEE085-BE87-4976-8015-816B1AD75F0E}"/>
    <cellStyle name="Normale" xfId="0" builtinId="0"/>
    <cellStyle name="Normale 2" xfId="1" xr:uid="{52B5B84B-88F3-4B73-9074-B51482AAB612}"/>
    <cellStyle name="Percentuale" xfId="7" builtinId="5"/>
    <cellStyle name="Percentuale 2" xfId="2" xr:uid="{67EFFA1D-6B00-4591-BECF-002023ADE343}"/>
  </cellStyles>
  <dxfs count="0"/>
  <tableStyles count="0" defaultTableStyle="TableStyleMedium2" defaultPivotStyle="PivotStyleLight16"/>
  <colors>
    <mruColors>
      <color rgb="FF002461"/>
      <color rgb="FF002460"/>
      <color rgb="FF84A9E6"/>
      <color rgb="FF2F6DD5"/>
      <color rgb="FF18CE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B31F8-0BB7-4368-B351-0085222DA5BD}">
  <dimension ref="A1:D30"/>
  <sheetViews>
    <sheetView topLeftCell="A11" zoomScaleNormal="100" workbookViewId="0">
      <selection activeCell="A26" sqref="A26"/>
    </sheetView>
  </sheetViews>
  <sheetFormatPr defaultColWidth="8.85546875" defaultRowHeight="19.5" x14ac:dyDescent="0.45"/>
  <cols>
    <col min="1" max="1" width="6.7109375" style="104" customWidth="1"/>
    <col min="2" max="3" width="8.85546875" style="104"/>
    <col min="4" max="4" width="9.28515625" style="104" customWidth="1"/>
    <col min="5" max="16384" width="8.85546875" style="104"/>
  </cols>
  <sheetData>
    <row r="1" spans="1:4" x14ac:dyDescent="0.45">
      <c r="A1" s="105" t="s">
        <v>248</v>
      </c>
    </row>
    <row r="3" spans="1:4" x14ac:dyDescent="0.45">
      <c r="A3" s="105" t="s">
        <v>249</v>
      </c>
      <c r="B3" s="105"/>
      <c r="C3" s="105"/>
      <c r="D3" s="105"/>
    </row>
    <row r="4" spans="1:4" x14ac:dyDescent="0.45">
      <c r="A4" s="106"/>
    </row>
    <row r="5" spans="1:4" x14ac:dyDescent="0.45">
      <c r="A5" s="103" t="s">
        <v>250</v>
      </c>
      <c r="B5" s="104" t="s">
        <v>251</v>
      </c>
    </row>
    <row r="6" spans="1:4" x14ac:dyDescent="0.45">
      <c r="A6" s="103" t="s">
        <v>252</v>
      </c>
      <c r="B6" s="104" t="s">
        <v>269</v>
      </c>
    </row>
    <row r="7" spans="1:4" x14ac:dyDescent="0.45">
      <c r="A7" s="103" t="s">
        <v>253</v>
      </c>
      <c r="B7" s="104" t="s">
        <v>270</v>
      </c>
    </row>
    <row r="8" spans="1:4" x14ac:dyDescent="0.45">
      <c r="A8" s="103" t="s">
        <v>254</v>
      </c>
      <c r="B8" s="104" t="s">
        <v>271</v>
      </c>
    </row>
    <row r="9" spans="1:4" x14ac:dyDescent="0.45">
      <c r="A9" s="103" t="s">
        <v>255</v>
      </c>
      <c r="B9" s="104" t="s">
        <v>272</v>
      </c>
    </row>
    <row r="10" spans="1:4" x14ac:dyDescent="0.45">
      <c r="A10" s="103" t="s">
        <v>256</v>
      </c>
      <c r="B10" s="104" t="s">
        <v>273</v>
      </c>
    </row>
    <row r="11" spans="1:4" x14ac:dyDescent="0.45">
      <c r="A11" s="103" t="s">
        <v>257</v>
      </c>
      <c r="B11" s="104" t="s">
        <v>300</v>
      </c>
    </row>
    <row r="12" spans="1:4" x14ac:dyDescent="0.45">
      <c r="A12" s="103" t="s">
        <v>258</v>
      </c>
      <c r="B12" s="104" t="s">
        <v>299</v>
      </c>
    </row>
    <row r="13" spans="1:4" x14ac:dyDescent="0.45">
      <c r="A13" s="103" t="s">
        <v>259</v>
      </c>
      <c r="B13" s="104" t="s">
        <v>274</v>
      </c>
    </row>
    <row r="14" spans="1:4" x14ac:dyDescent="0.45">
      <c r="A14" s="103" t="s">
        <v>260</v>
      </c>
      <c r="B14" s="104" t="s">
        <v>275</v>
      </c>
    </row>
    <row r="15" spans="1:4" x14ac:dyDescent="0.45">
      <c r="A15" s="103" t="s">
        <v>261</v>
      </c>
      <c r="B15" s="104" t="s">
        <v>276</v>
      </c>
    </row>
    <row r="16" spans="1:4" x14ac:dyDescent="0.45">
      <c r="A16" s="103" t="s">
        <v>262</v>
      </c>
      <c r="B16" s="104" t="s">
        <v>277</v>
      </c>
    </row>
    <row r="17" spans="1:2" x14ac:dyDescent="0.45">
      <c r="A17" s="103" t="s">
        <v>263</v>
      </c>
      <c r="B17" s="104" t="s">
        <v>278</v>
      </c>
    </row>
    <row r="18" spans="1:2" x14ac:dyDescent="0.45">
      <c r="A18" s="103" t="s">
        <v>264</v>
      </c>
      <c r="B18" s="104" t="s">
        <v>279</v>
      </c>
    </row>
    <row r="19" spans="1:2" x14ac:dyDescent="0.45">
      <c r="A19" s="103" t="s">
        <v>265</v>
      </c>
      <c r="B19" s="104" t="s">
        <v>280</v>
      </c>
    </row>
    <row r="20" spans="1:2" x14ac:dyDescent="0.45">
      <c r="A20" s="103" t="s">
        <v>282</v>
      </c>
      <c r="B20" s="104" t="s">
        <v>281</v>
      </c>
    </row>
    <row r="21" spans="1:2" x14ac:dyDescent="0.45">
      <c r="A21" s="103" t="s">
        <v>283</v>
      </c>
      <c r="B21" s="104" t="s">
        <v>288</v>
      </c>
    </row>
    <row r="22" spans="1:2" x14ac:dyDescent="0.45">
      <c r="A22" s="103" t="s">
        <v>284</v>
      </c>
      <c r="B22" s="104" t="s">
        <v>289</v>
      </c>
    </row>
    <row r="23" spans="1:2" x14ac:dyDescent="0.45">
      <c r="A23" s="103" t="s">
        <v>285</v>
      </c>
      <c r="B23" s="104" t="s">
        <v>290</v>
      </c>
    </row>
    <row r="24" spans="1:2" x14ac:dyDescent="0.45">
      <c r="A24" s="103" t="s">
        <v>286</v>
      </c>
      <c r="B24" s="104" t="s">
        <v>291</v>
      </c>
    </row>
    <row r="25" spans="1:2" x14ac:dyDescent="0.45">
      <c r="A25" s="103" t="s">
        <v>287</v>
      </c>
      <c r="B25" s="104" t="s">
        <v>292</v>
      </c>
    </row>
    <row r="26" spans="1:2" x14ac:dyDescent="0.45">
      <c r="A26" s="103" t="s">
        <v>294</v>
      </c>
      <c r="B26" s="104" t="s">
        <v>293</v>
      </c>
    </row>
    <row r="27" spans="1:2" x14ac:dyDescent="0.45">
      <c r="A27" s="103" t="s">
        <v>295</v>
      </c>
      <c r="B27" s="104" t="s">
        <v>296</v>
      </c>
    </row>
    <row r="28" spans="1:2" x14ac:dyDescent="0.45">
      <c r="A28" s="103" t="s">
        <v>266</v>
      </c>
      <c r="B28" s="104" t="s">
        <v>297</v>
      </c>
    </row>
    <row r="29" spans="1:2" x14ac:dyDescent="0.45">
      <c r="A29" s="103" t="s">
        <v>267</v>
      </c>
      <c r="B29" s="104" t="s">
        <v>298</v>
      </c>
    </row>
    <row r="30" spans="1:2" x14ac:dyDescent="0.45">
      <c r="A30" s="103" t="s">
        <v>268</v>
      </c>
      <c r="B30" s="104" t="s">
        <v>302</v>
      </c>
    </row>
  </sheetData>
  <phoneticPr fontId="3" type="noConversion"/>
  <hyperlinks>
    <hyperlink ref="A6" location="'1.2'!A1" display="1.2" xr:uid="{7B05F53E-FA44-45F9-9A37-1DE6BCB7755B}"/>
    <hyperlink ref="A7" location="'1.3'!A1" display="1.3" xr:uid="{87E24738-34F7-408C-8382-637ACB428B9A}"/>
    <hyperlink ref="A8" location="'1.4'!A1" display="1.4" xr:uid="{7B163189-F64A-4363-B821-A4AFE7767474}"/>
    <hyperlink ref="A9" location="'1.5'!A1" display="1.5" xr:uid="{E517F6B4-AD3E-4B10-8984-D93083E52580}"/>
    <hyperlink ref="A10" location="'1.6'!A1" display="1.6" xr:uid="{14E48D15-65F9-46C4-B526-3FE6A336AB40}"/>
    <hyperlink ref="A11" location="'1.7'!A1" display="1.7" xr:uid="{CB114309-78EC-4978-A6D9-553A3097A10E}"/>
    <hyperlink ref="A12" location="'1.8'!A1" display="1.8" xr:uid="{98128AF5-A1E4-48EA-87EC-79F3ADC2598D}"/>
    <hyperlink ref="A13" location="'1.9'!A1" display="1.9" xr:uid="{10C8DDC2-B6A4-4193-B5A1-F42CADE996A5}"/>
    <hyperlink ref="A14" location="'1.10'!A1" display="1.10" xr:uid="{4F0F275A-3F40-4FB1-A47F-1B062339A0BB}"/>
    <hyperlink ref="A15" location="'1.11'!A1" display="1.11" xr:uid="{B3B3B1A0-EA45-4676-8F8E-E90ED7D48F9C}"/>
    <hyperlink ref="A16" location="'1.12'!A1" display="1.12" xr:uid="{A0597F6C-7E2F-4116-B242-91E84E92EA32}"/>
    <hyperlink ref="A17" location="'1.13'!A1" display="1.13" xr:uid="{C95BC28C-725C-4269-836D-8377E1BF9261}"/>
    <hyperlink ref="A18" location="'1.14'!A1" display="1.14" xr:uid="{7E015EE0-3750-4415-B07A-25DAEE30A3A8}"/>
    <hyperlink ref="A19" location="'1.15'!A1" display="1.15" xr:uid="{4BC00650-6708-4D78-98B0-F1A7B59C0EE7}"/>
    <hyperlink ref="A20" location="'1.16a'!A1" display="1.16a" xr:uid="{086DE483-7055-4B47-8DC8-ACF1ACEA2975}"/>
    <hyperlink ref="A21" location="'1.16b'!A1" display="1.16b" xr:uid="{51934C48-03C5-44FA-B289-AC695D73BF29}"/>
    <hyperlink ref="A22" location="'1.16c'!A1" display="1.16c" xr:uid="{25ABFF09-0B74-4235-AB1A-E91FD4C3D1E8}"/>
    <hyperlink ref="A23" location="'1.16d'!A1" display="1.16d" xr:uid="{81404409-969B-4D39-8748-9A60D9798445}"/>
    <hyperlink ref="A24" location="'1.16e'!A1" display="1.16e" xr:uid="{E5E8A6EB-DFBB-4BC4-B486-DD456B68F15B}"/>
    <hyperlink ref="A25" location="'1.16f'!A1" display="1.16f" xr:uid="{C5F2F49A-CE96-4D6A-986E-26434A92910C}"/>
    <hyperlink ref="A26" location="'1.17a'!A1" display="1.17a" xr:uid="{A984A99A-70AF-490B-9168-83DCA4848BB2}"/>
    <hyperlink ref="A27" location="'1.17b'!A1" display="1.17b" xr:uid="{3046FE57-BA68-49C2-8BEB-D5929A12B777}"/>
    <hyperlink ref="A28" location="'1.18'!A1" display="1.18" xr:uid="{658E93A4-2D9A-4FE3-8F64-1A6DE9705F0A}"/>
    <hyperlink ref="A29" location="'1.19'!A1" display="1.19" xr:uid="{EDB6B313-9B71-40E8-BC66-8B4622C97B6E}"/>
    <hyperlink ref="A30" location="'1.20'!A1" display="1.20" xr:uid="{FEFAEF76-426E-49E0-8979-5922943D251C}"/>
    <hyperlink ref="A5" location="'1.1'!A1" display="1.1" xr:uid="{EBC67D50-D7A8-4C6B-B22B-414897BB6D6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7A951-2A96-4EAE-A38A-F4BE5AF76C9A}">
  <sheetPr>
    <pageSetUpPr fitToPage="1"/>
  </sheetPr>
  <dimension ref="B3:C12"/>
  <sheetViews>
    <sheetView workbookViewId="0"/>
  </sheetViews>
  <sheetFormatPr defaultRowHeight="15" x14ac:dyDescent="0.25"/>
  <cols>
    <col min="2" max="2" width="35.85546875" customWidth="1"/>
    <col min="3" max="3" width="38.5703125" customWidth="1"/>
  </cols>
  <sheetData>
    <row r="3" spans="2:3" ht="39" customHeight="1" x14ac:dyDescent="0.25">
      <c r="B3" s="112" t="s">
        <v>90</v>
      </c>
      <c r="C3" s="112"/>
    </row>
    <row r="4" spans="2:3" ht="17.25" x14ac:dyDescent="0.4">
      <c r="B4" s="2" t="s">
        <v>91</v>
      </c>
      <c r="C4" s="7">
        <v>18012684</v>
      </c>
    </row>
    <row r="5" spans="2:3" ht="17.25" x14ac:dyDescent="0.4">
      <c r="B5" s="2" t="s">
        <v>92</v>
      </c>
      <c r="C5" s="7">
        <v>151806</v>
      </c>
    </row>
    <row r="6" spans="2:3" ht="17.25" x14ac:dyDescent="0.4">
      <c r="B6" s="2" t="s">
        <v>93</v>
      </c>
      <c r="C6" s="7">
        <v>64131</v>
      </c>
    </row>
    <row r="7" spans="2:3" ht="17.25" x14ac:dyDescent="0.4">
      <c r="B7" s="2" t="s">
        <v>94</v>
      </c>
      <c r="C7" s="7">
        <v>23899</v>
      </c>
    </row>
    <row r="8" spans="2:3" ht="17.25" x14ac:dyDescent="0.4">
      <c r="B8" s="2" t="s">
        <v>95</v>
      </c>
      <c r="C8" s="7">
        <v>11147</v>
      </c>
    </row>
    <row r="9" spans="2:3" ht="17.25" x14ac:dyDescent="0.4">
      <c r="B9" s="2" t="s">
        <v>96</v>
      </c>
      <c r="C9" s="7">
        <v>20550</v>
      </c>
    </row>
    <row r="10" spans="2:3" ht="17.25" x14ac:dyDescent="0.4">
      <c r="B10" s="2" t="s">
        <v>97</v>
      </c>
      <c r="C10" s="7">
        <v>72838</v>
      </c>
    </row>
    <row r="11" spans="2:3" ht="17.25" x14ac:dyDescent="0.4">
      <c r="B11" s="2" t="s">
        <v>98</v>
      </c>
      <c r="C11" s="7">
        <v>72947</v>
      </c>
    </row>
    <row r="12" spans="2:3" ht="17.25" x14ac:dyDescent="0.4">
      <c r="B12" s="29" t="s">
        <v>82</v>
      </c>
      <c r="C12" s="64"/>
    </row>
  </sheetData>
  <mergeCells count="1">
    <mergeCell ref="B3:C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02E82-3E66-4F40-86E3-14CC375A023D}">
  <sheetPr>
    <pageSetUpPr fitToPage="1"/>
  </sheetPr>
  <dimension ref="B3:F18"/>
  <sheetViews>
    <sheetView workbookViewId="0">
      <selection activeCell="F13" sqref="F13"/>
    </sheetView>
  </sheetViews>
  <sheetFormatPr defaultRowHeight="15" x14ac:dyDescent="0.25"/>
  <cols>
    <col min="2" max="2" width="32.42578125" customWidth="1"/>
    <col min="3" max="3" width="25.28515625" customWidth="1"/>
    <col min="4" max="4" width="18" customWidth="1"/>
    <col min="5" max="5" width="18.85546875" customWidth="1"/>
    <col min="6" max="6" width="17.140625" customWidth="1"/>
    <col min="10" max="10" width="18.7109375" customWidth="1"/>
  </cols>
  <sheetData>
    <row r="3" spans="2:6" ht="35.25" customHeight="1" x14ac:dyDescent="0.25">
      <c r="B3" s="112" t="s">
        <v>99</v>
      </c>
      <c r="C3" s="112"/>
      <c r="D3" s="112"/>
      <c r="E3" s="112"/>
      <c r="F3" s="112"/>
    </row>
    <row r="4" spans="2:6" ht="27" customHeight="1" x14ac:dyDescent="0.25">
      <c r="B4" s="5" t="s">
        <v>70</v>
      </c>
      <c r="C4" s="5">
        <v>2021</v>
      </c>
      <c r="D4" s="5">
        <v>2022</v>
      </c>
      <c r="E4" s="5">
        <v>2023</v>
      </c>
      <c r="F4" s="5" t="s">
        <v>71</v>
      </c>
    </row>
    <row r="5" spans="2:6" ht="17.25" x14ac:dyDescent="0.4">
      <c r="B5" s="129" t="s">
        <v>100</v>
      </c>
      <c r="C5" s="129"/>
      <c r="D5" s="129"/>
      <c r="E5" s="129"/>
      <c r="F5" s="129"/>
    </row>
    <row r="6" spans="2:6" ht="17.25" x14ac:dyDescent="0.4">
      <c r="B6" s="2" t="s">
        <v>101</v>
      </c>
      <c r="C6" s="26">
        <v>533490458</v>
      </c>
      <c r="D6" s="26">
        <v>549980743</v>
      </c>
      <c r="E6" s="26">
        <v>534223732</v>
      </c>
      <c r="F6" s="23">
        <f t="shared" ref="F6:F13" si="0">+(E6-D6)/D6</f>
        <v>-2.8650114027719695E-2</v>
      </c>
    </row>
    <row r="7" spans="2:6" ht="17.25" x14ac:dyDescent="0.4">
      <c r="B7" s="2" t="s">
        <v>102</v>
      </c>
      <c r="C7" s="19">
        <v>41774733</v>
      </c>
      <c r="D7" s="19">
        <v>26819453</v>
      </c>
      <c r="E7" s="19">
        <v>21860131</v>
      </c>
      <c r="F7" s="23">
        <f t="shared" si="0"/>
        <v>-0.1849151062104063</v>
      </c>
    </row>
    <row r="8" spans="2:6" ht="17.25" x14ac:dyDescent="0.4">
      <c r="B8" s="2" t="s">
        <v>103</v>
      </c>
      <c r="C8" s="19">
        <v>45000523</v>
      </c>
      <c r="D8" s="19">
        <v>40031713</v>
      </c>
      <c r="E8" s="19">
        <v>36354619</v>
      </c>
      <c r="F8" s="23">
        <f t="shared" si="0"/>
        <v>-9.1854525435871304E-2</v>
      </c>
    </row>
    <row r="9" spans="2:6" ht="17.25" x14ac:dyDescent="0.4">
      <c r="B9" s="2" t="s">
        <v>104</v>
      </c>
      <c r="C9" s="19">
        <v>14708165</v>
      </c>
      <c r="D9" s="19">
        <v>16671007</v>
      </c>
      <c r="E9" s="19">
        <v>16935434</v>
      </c>
      <c r="F9" s="23">
        <f t="shared" si="0"/>
        <v>1.5861489350943229E-2</v>
      </c>
    </row>
    <row r="10" spans="2:6" ht="17.25" x14ac:dyDescent="0.4">
      <c r="B10" s="2" t="s">
        <v>105</v>
      </c>
      <c r="C10" s="19">
        <v>2851164</v>
      </c>
      <c r="D10" s="19">
        <v>2551297</v>
      </c>
      <c r="E10" s="19">
        <v>3455263</v>
      </c>
      <c r="F10" s="23">
        <f t="shared" si="0"/>
        <v>0.3543162556143013</v>
      </c>
    </row>
    <row r="11" spans="2:6" ht="17.25" x14ac:dyDescent="0.4">
      <c r="B11" s="2" t="s">
        <v>106</v>
      </c>
      <c r="C11" s="19">
        <v>9446900</v>
      </c>
      <c r="D11" s="19">
        <v>7350713</v>
      </c>
      <c r="E11" s="19">
        <v>8139347</v>
      </c>
      <c r="F11" s="23">
        <f t="shared" si="0"/>
        <v>0.10728673531397566</v>
      </c>
    </row>
    <row r="12" spans="2:6" ht="17.25" x14ac:dyDescent="0.4">
      <c r="B12" s="2" t="s">
        <v>107</v>
      </c>
      <c r="C12" s="19">
        <v>1527652</v>
      </c>
      <c r="D12" s="19">
        <v>1539754</v>
      </c>
      <c r="E12" s="19">
        <v>1687075</v>
      </c>
      <c r="F12" s="23">
        <f t="shared" si="0"/>
        <v>9.56782706847977E-2</v>
      </c>
    </row>
    <row r="13" spans="2:6" ht="17.25" x14ac:dyDescent="0.4">
      <c r="B13" s="2" t="s">
        <v>108</v>
      </c>
      <c r="C13" s="19">
        <v>2733713</v>
      </c>
      <c r="D13" s="19">
        <v>1836237</v>
      </c>
      <c r="E13" s="19">
        <v>1443141</v>
      </c>
      <c r="F13" s="23">
        <f t="shared" si="0"/>
        <v>-0.21407694104845942</v>
      </c>
    </row>
    <row r="14" spans="2:6" ht="17.25" x14ac:dyDescent="0.4">
      <c r="B14" s="129" t="s">
        <v>109</v>
      </c>
      <c r="C14" s="129"/>
      <c r="D14" s="129"/>
      <c r="E14" s="129"/>
      <c r="F14" s="129"/>
    </row>
    <row r="15" spans="2:6" ht="17.25" x14ac:dyDescent="0.4">
      <c r="B15" s="2" t="s">
        <v>307</v>
      </c>
      <c r="C15" s="19">
        <v>498267</v>
      </c>
      <c r="D15" s="19">
        <v>481334</v>
      </c>
      <c r="E15" s="19">
        <v>555688</v>
      </c>
      <c r="F15" s="23">
        <f>+(E15-D15)/D15</f>
        <v>0.15447485529798435</v>
      </c>
    </row>
    <row r="16" spans="2:6" ht="17.25" x14ac:dyDescent="0.4">
      <c r="B16" s="2" t="s">
        <v>308</v>
      </c>
      <c r="C16" s="19">
        <v>256521</v>
      </c>
      <c r="D16" s="19">
        <v>359838</v>
      </c>
      <c r="E16" s="19">
        <v>350847</v>
      </c>
      <c r="F16" s="23">
        <f>+(E16-D16)/D16</f>
        <v>-2.498624380971437E-2</v>
      </c>
    </row>
    <row r="17" spans="2:6" ht="15.75" x14ac:dyDescent="0.3">
      <c r="B17" s="29" t="s">
        <v>82</v>
      </c>
      <c r="C17" s="30"/>
      <c r="D17" s="30"/>
      <c r="E17" s="30"/>
      <c r="F17" s="30"/>
    </row>
    <row r="18" spans="2:6" ht="31.5" customHeight="1" x14ac:dyDescent="0.25">
      <c r="B18" s="113" t="s">
        <v>110</v>
      </c>
      <c r="C18" s="130"/>
      <c r="D18" s="130"/>
      <c r="E18" s="130"/>
      <c r="F18" s="130"/>
    </row>
  </sheetData>
  <mergeCells count="4">
    <mergeCell ref="B3:F3"/>
    <mergeCell ref="B5:F5"/>
    <mergeCell ref="B14:F14"/>
    <mergeCell ref="B18:F18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24176-5861-441D-9121-EBC82FEB3E2C}">
  <sheetPr>
    <pageSetUpPr fitToPage="1"/>
  </sheetPr>
  <dimension ref="B3:F19"/>
  <sheetViews>
    <sheetView workbookViewId="0">
      <selection activeCell="G7" sqref="G7"/>
    </sheetView>
  </sheetViews>
  <sheetFormatPr defaultRowHeight="15" x14ac:dyDescent="0.25"/>
  <cols>
    <col min="2" max="2" width="44" customWidth="1"/>
    <col min="3" max="4" width="18.42578125" customWidth="1"/>
    <col min="5" max="5" width="16.7109375" customWidth="1"/>
    <col min="6" max="6" width="15.5703125" customWidth="1"/>
  </cols>
  <sheetData>
    <row r="3" spans="2:6" ht="33" customHeight="1" x14ac:dyDescent="0.25">
      <c r="B3" s="112" t="s">
        <v>111</v>
      </c>
      <c r="C3" s="112"/>
      <c r="D3" s="112"/>
      <c r="E3" s="112"/>
      <c r="F3" s="112"/>
    </row>
    <row r="4" spans="2:6" ht="30" customHeight="1" x14ac:dyDescent="0.25">
      <c r="B4" s="5" t="s">
        <v>70</v>
      </c>
      <c r="C4" s="5">
        <v>2021</v>
      </c>
      <c r="D4" s="5">
        <v>2022</v>
      </c>
      <c r="E4" s="5">
        <v>2023</v>
      </c>
      <c r="F4" s="5" t="s">
        <v>71</v>
      </c>
    </row>
    <row r="5" spans="2:6" ht="17.25" x14ac:dyDescent="0.4">
      <c r="B5" s="2" t="s">
        <v>112</v>
      </c>
      <c r="C5" s="19">
        <v>9873856</v>
      </c>
      <c r="D5" s="19">
        <v>10824477</v>
      </c>
      <c r="E5" s="19">
        <v>10882847</v>
      </c>
      <c r="F5" s="23">
        <f t="shared" ref="F5:F11" si="0">+(E5-D5)/D5</f>
        <v>5.392408335294167E-3</v>
      </c>
    </row>
    <row r="6" spans="2:6" ht="17.25" x14ac:dyDescent="0.4">
      <c r="B6" s="2" t="s">
        <v>113</v>
      </c>
      <c r="C6" s="19">
        <v>174433615</v>
      </c>
      <c r="D6" s="19">
        <v>187467304</v>
      </c>
      <c r="E6" s="19">
        <v>190384458</v>
      </c>
      <c r="F6" s="23">
        <f t="shared" si="0"/>
        <v>1.5560868150106858E-2</v>
      </c>
    </row>
    <row r="7" spans="2:6" ht="17.25" x14ac:dyDescent="0.4">
      <c r="B7" s="2" t="s">
        <v>114</v>
      </c>
      <c r="C7" s="19">
        <v>26821206</v>
      </c>
      <c r="D7" s="19">
        <v>39043760</v>
      </c>
      <c r="E7" s="19">
        <v>31792712</v>
      </c>
      <c r="F7" s="23">
        <f t="shared" si="0"/>
        <v>-0.18571592490067554</v>
      </c>
    </row>
    <row r="8" spans="2:6" ht="17.25" x14ac:dyDescent="0.4">
      <c r="B8" s="2" t="s">
        <v>115</v>
      </c>
      <c r="C8" s="19">
        <v>18116020</v>
      </c>
      <c r="D8" s="19">
        <v>18502277</v>
      </c>
      <c r="E8" s="19">
        <v>18559622</v>
      </c>
      <c r="F8" s="23">
        <f t="shared" si="0"/>
        <v>3.0993482585954151E-3</v>
      </c>
    </row>
    <row r="9" spans="2:6" ht="17.25" x14ac:dyDescent="0.4">
      <c r="B9" s="2" t="s">
        <v>116</v>
      </c>
      <c r="C9" s="19">
        <v>4638457</v>
      </c>
      <c r="D9" s="19">
        <v>4559091</v>
      </c>
      <c r="E9" s="19">
        <v>4580308</v>
      </c>
      <c r="F9" s="23">
        <f t="shared" si="0"/>
        <v>4.6537785712107965E-3</v>
      </c>
    </row>
    <row r="10" spans="2:6" ht="17.25" x14ac:dyDescent="0.4">
      <c r="B10" s="109" t="s">
        <v>309</v>
      </c>
      <c r="C10" s="19">
        <v>1859792</v>
      </c>
      <c r="D10" s="19">
        <v>1838491</v>
      </c>
      <c r="E10" s="19">
        <v>1865412</v>
      </c>
      <c r="F10" s="23">
        <f t="shared" si="0"/>
        <v>1.4642987101922173E-2</v>
      </c>
    </row>
    <row r="11" spans="2:6" ht="17.25" x14ac:dyDescent="0.4">
      <c r="B11" s="109" t="s">
        <v>310</v>
      </c>
      <c r="C11" s="19">
        <v>2778665</v>
      </c>
      <c r="D11" s="19">
        <v>2720600</v>
      </c>
      <c r="E11" s="19">
        <v>2714896</v>
      </c>
      <c r="F11" s="23">
        <f t="shared" si="0"/>
        <v>-2.0965963390428581E-3</v>
      </c>
    </row>
    <row r="12" spans="2:6" ht="17.25" x14ac:dyDescent="0.4">
      <c r="B12" s="29" t="s">
        <v>82</v>
      </c>
      <c r="C12" s="64"/>
      <c r="D12" s="64"/>
      <c r="E12" s="65"/>
      <c r="F12" s="64"/>
    </row>
    <row r="14" spans="2:6" x14ac:dyDescent="0.25">
      <c r="B14" s="58"/>
    </row>
    <row r="15" spans="2:6" x14ac:dyDescent="0.25">
      <c r="B15" s="58"/>
    </row>
    <row r="16" spans="2:6" x14ac:dyDescent="0.25">
      <c r="B16" s="58"/>
    </row>
    <row r="17" spans="2:2" x14ac:dyDescent="0.25">
      <c r="B17" s="58"/>
    </row>
    <row r="18" spans="2:2" x14ac:dyDescent="0.25">
      <c r="B18" s="58"/>
    </row>
    <row r="19" spans="2:2" x14ac:dyDescent="0.25">
      <c r="B19" s="58"/>
    </row>
  </sheetData>
  <mergeCells count="1">
    <mergeCell ref="B3:F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3EF8F-5EFD-4445-8101-5CD002954F69}">
  <sheetPr>
    <pageSetUpPr fitToPage="1"/>
  </sheetPr>
  <dimension ref="B3:I14"/>
  <sheetViews>
    <sheetView zoomScaleNormal="100" workbookViewId="0">
      <selection activeCell="D17" sqref="D17"/>
    </sheetView>
  </sheetViews>
  <sheetFormatPr defaultRowHeight="15" x14ac:dyDescent="0.25"/>
  <cols>
    <col min="2" max="2" width="43.5703125" customWidth="1"/>
    <col min="3" max="3" width="21.28515625" customWidth="1"/>
    <col min="4" max="4" width="23.42578125" customWidth="1"/>
    <col min="6" max="6" width="26.85546875" customWidth="1"/>
  </cols>
  <sheetData>
    <row r="3" spans="2:9" ht="40.5" customHeight="1" x14ac:dyDescent="0.25">
      <c r="B3" s="112" t="s">
        <v>228</v>
      </c>
      <c r="C3" s="112"/>
      <c r="D3" s="112"/>
    </row>
    <row r="4" spans="2:9" ht="30" customHeight="1" x14ac:dyDescent="0.25">
      <c r="B4" s="54" t="s">
        <v>117</v>
      </c>
      <c r="C4" s="54" t="s">
        <v>118</v>
      </c>
      <c r="D4" s="54" t="s">
        <v>119</v>
      </c>
      <c r="F4" s="58"/>
      <c r="G4" s="66"/>
      <c r="H4" s="58"/>
      <c r="I4" s="58"/>
    </row>
    <row r="5" spans="2:9" ht="17.25" x14ac:dyDescent="0.4">
      <c r="B5" s="9" t="s">
        <v>17</v>
      </c>
      <c r="C5" s="55">
        <v>169085</v>
      </c>
      <c r="D5" s="27">
        <v>1</v>
      </c>
    </row>
    <row r="6" spans="2:9" ht="15.75" x14ac:dyDescent="0.3">
      <c r="B6" s="29" t="s">
        <v>121</v>
      </c>
      <c r="C6" s="30"/>
      <c r="D6" s="30"/>
    </row>
    <row r="8" spans="2:9" x14ac:dyDescent="0.25">
      <c r="B8" s="58"/>
      <c r="C8" s="58"/>
      <c r="D8" s="58"/>
      <c r="E8" s="58"/>
      <c r="F8" s="58"/>
      <c r="G8" s="58"/>
      <c r="H8" s="58"/>
      <c r="I8" s="58"/>
    </row>
    <row r="9" spans="2:9" x14ac:dyDescent="0.25">
      <c r="B9" s="58"/>
      <c r="C9" s="58"/>
      <c r="D9" s="58"/>
      <c r="E9" s="58"/>
      <c r="F9" s="58"/>
      <c r="G9" s="58"/>
      <c r="H9" s="58"/>
      <c r="I9" s="58"/>
    </row>
    <row r="10" spans="2:9" x14ac:dyDescent="0.25">
      <c r="B10" s="58"/>
      <c r="C10" s="58"/>
      <c r="D10" s="58"/>
      <c r="E10" s="58"/>
      <c r="F10" s="58"/>
      <c r="G10" s="58"/>
      <c r="H10" s="58"/>
      <c r="I10" s="58"/>
    </row>
    <row r="11" spans="2:9" x14ac:dyDescent="0.25">
      <c r="B11" s="58"/>
      <c r="C11" s="58"/>
      <c r="D11" s="58"/>
      <c r="E11" s="58"/>
      <c r="F11" s="58"/>
      <c r="G11" s="58"/>
      <c r="H11" s="58"/>
      <c r="I11" s="58"/>
    </row>
    <row r="12" spans="2:9" x14ac:dyDescent="0.25">
      <c r="B12" s="58"/>
      <c r="C12" s="58"/>
      <c r="D12" s="58"/>
      <c r="E12" s="58"/>
      <c r="F12" s="58"/>
      <c r="G12" s="58"/>
      <c r="H12" s="58"/>
      <c r="I12" s="58"/>
    </row>
    <row r="13" spans="2:9" x14ac:dyDescent="0.25">
      <c r="B13" s="58"/>
      <c r="C13" s="58"/>
      <c r="D13" s="58"/>
      <c r="E13" s="58"/>
      <c r="F13" s="58"/>
      <c r="G13" s="58"/>
      <c r="H13" s="58"/>
      <c r="I13" s="58"/>
    </row>
    <row r="14" spans="2:9" x14ac:dyDescent="0.25">
      <c r="B14" s="58"/>
      <c r="C14" s="58"/>
      <c r="D14" s="58"/>
      <c r="E14" s="58"/>
      <c r="F14" s="58"/>
      <c r="G14" s="58"/>
      <c r="H14" s="58"/>
      <c r="I14" s="58"/>
    </row>
  </sheetData>
  <mergeCells count="1">
    <mergeCell ref="B3:D3"/>
  </mergeCells>
  <pageMargins left="0.7" right="0.7" top="0.75" bottom="0.75" header="0.3" footer="0.3"/>
  <pageSetup paperSize="9" scale="8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55539-D7D3-42B2-94F3-E465D67DF5E6}">
  <sheetPr>
    <pageSetUpPr fitToPage="1"/>
  </sheetPr>
  <dimension ref="B3:G13"/>
  <sheetViews>
    <sheetView workbookViewId="0">
      <selection activeCell="E5" sqref="E5"/>
    </sheetView>
  </sheetViews>
  <sheetFormatPr defaultRowHeight="15" x14ac:dyDescent="0.25"/>
  <cols>
    <col min="2" max="2" width="48.85546875" customWidth="1"/>
    <col min="3" max="3" width="20.28515625" customWidth="1"/>
    <col min="4" max="4" width="14.85546875" customWidth="1"/>
    <col min="5" max="5" width="15.85546875" customWidth="1"/>
    <col min="6" max="6" width="17.28515625" customWidth="1"/>
  </cols>
  <sheetData>
    <row r="3" spans="2:7" ht="35.25" customHeight="1" x14ac:dyDescent="0.25">
      <c r="B3" s="112" t="s">
        <v>122</v>
      </c>
      <c r="C3" s="112"/>
      <c r="D3" s="112"/>
      <c r="E3" s="112"/>
      <c r="F3" s="112"/>
    </row>
    <row r="4" spans="2:7" ht="27" customHeight="1" x14ac:dyDescent="0.25">
      <c r="B4" s="5" t="s">
        <v>70</v>
      </c>
      <c r="C4" s="5">
        <v>2021</v>
      </c>
      <c r="D4" s="5">
        <v>2022</v>
      </c>
      <c r="E4" s="5">
        <v>2023</v>
      </c>
      <c r="F4" s="5" t="s">
        <v>123</v>
      </c>
    </row>
    <row r="5" spans="2:7" ht="24.75" customHeight="1" x14ac:dyDescent="0.4">
      <c r="B5" s="1" t="s">
        <v>124</v>
      </c>
      <c r="C5" s="31">
        <v>150787730</v>
      </c>
      <c r="D5" s="31">
        <v>281938348</v>
      </c>
      <c r="E5" s="31">
        <v>410976318</v>
      </c>
      <c r="F5" s="32">
        <v>0.45768151411598679</v>
      </c>
      <c r="G5" s="25"/>
    </row>
    <row r="6" spans="2:7" ht="24.75" customHeight="1" x14ac:dyDescent="0.4">
      <c r="B6" s="1" t="s">
        <v>125</v>
      </c>
      <c r="C6" s="31">
        <v>391880</v>
      </c>
      <c r="D6" s="31">
        <v>611259</v>
      </c>
      <c r="E6" s="31">
        <v>655114</v>
      </c>
      <c r="F6" s="32">
        <v>7.174536489442282E-2</v>
      </c>
      <c r="G6" s="25"/>
    </row>
    <row r="7" spans="2:7" ht="24.75" customHeight="1" x14ac:dyDescent="0.4">
      <c r="B7" s="1" t="s">
        <v>126</v>
      </c>
      <c r="C7" s="31">
        <v>9839</v>
      </c>
      <c r="D7" s="31">
        <v>15457</v>
      </c>
      <c r="E7" s="31">
        <v>12781</v>
      </c>
      <c r="F7" s="32">
        <v>-0.17312544478229927</v>
      </c>
      <c r="G7" s="25"/>
    </row>
    <row r="8" spans="2:7" ht="24.75" customHeight="1" x14ac:dyDescent="0.4">
      <c r="B8" s="1" t="s">
        <v>311</v>
      </c>
      <c r="C8" s="31">
        <v>2964054</v>
      </c>
      <c r="D8" s="31">
        <v>2716586</v>
      </c>
      <c r="E8" s="31">
        <v>2730510</v>
      </c>
      <c r="F8" s="32">
        <v>5.1255509672802554E-3</v>
      </c>
      <c r="G8" s="25"/>
    </row>
    <row r="9" spans="2:7" ht="24.75" customHeight="1" x14ac:dyDescent="0.4">
      <c r="B9" s="1" t="s">
        <v>312</v>
      </c>
      <c r="C9" s="31">
        <v>56453</v>
      </c>
      <c r="D9" s="31">
        <v>136242</v>
      </c>
      <c r="E9" s="31">
        <v>145407</v>
      </c>
      <c r="F9" s="32">
        <v>6.7270004844321135E-2</v>
      </c>
      <c r="G9" s="25"/>
    </row>
    <row r="10" spans="2:7" ht="15.75" customHeight="1" x14ac:dyDescent="0.25">
      <c r="B10" s="126" t="s">
        <v>127</v>
      </c>
      <c r="C10" s="126"/>
      <c r="D10" s="126"/>
      <c r="E10" s="126"/>
      <c r="F10" s="126"/>
      <c r="G10" s="126"/>
    </row>
    <row r="11" spans="2:7" ht="15.75" customHeight="1" x14ac:dyDescent="0.25">
      <c r="B11" s="131" t="s">
        <v>128</v>
      </c>
      <c r="C11" s="131"/>
      <c r="D11" s="131"/>
      <c r="E11" s="131"/>
      <c r="F11" s="131"/>
      <c r="G11" s="131"/>
    </row>
    <row r="12" spans="2:7" ht="15" customHeight="1" x14ac:dyDescent="0.25">
      <c r="B12" s="132" t="s">
        <v>129</v>
      </c>
      <c r="C12" s="132"/>
      <c r="D12" s="132"/>
      <c r="E12" s="132"/>
      <c r="F12" s="132"/>
      <c r="G12" s="132"/>
    </row>
    <row r="13" spans="2:7" ht="17.25" x14ac:dyDescent="0.4">
      <c r="B13" s="25"/>
      <c r="C13" s="25"/>
      <c r="D13" s="25"/>
      <c r="E13" s="25"/>
      <c r="F13" s="25"/>
      <c r="G13" s="25"/>
    </row>
  </sheetData>
  <mergeCells count="4">
    <mergeCell ref="B3:F3"/>
    <mergeCell ref="B10:G10"/>
    <mergeCell ref="B11:G11"/>
    <mergeCell ref="B12:G12"/>
  </mergeCells>
  <pageMargins left="0.7" right="0.7" top="0.75" bottom="0.75" header="0.3" footer="0.3"/>
  <pageSetup paperSize="9" scale="9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E602F-B19B-4F5F-999F-1BE673572EC4}">
  <sheetPr>
    <pageSetUpPr fitToPage="1"/>
  </sheetPr>
  <dimension ref="B3:F7"/>
  <sheetViews>
    <sheetView workbookViewId="0"/>
  </sheetViews>
  <sheetFormatPr defaultRowHeight="15" x14ac:dyDescent="0.25"/>
  <cols>
    <col min="2" max="2" width="28.140625" customWidth="1"/>
    <col min="3" max="3" width="21.5703125" customWidth="1"/>
    <col min="4" max="4" width="20.28515625" customWidth="1"/>
    <col min="5" max="5" width="20.7109375" customWidth="1"/>
    <col min="6" max="6" width="17.140625" customWidth="1"/>
  </cols>
  <sheetData>
    <row r="3" spans="2:6" ht="33" customHeight="1" x14ac:dyDescent="0.25">
      <c r="B3" s="112" t="s">
        <v>130</v>
      </c>
      <c r="C3" s="112"/>
      <c r="D3" s="112"/>
      <c r="E3" s="112"/>
      <c r="F3" s="112"/>
    </row>
    <row r="4" spans="2:6" ht="30" customHeight="1" x14ac:dyDescent="0.25">
      <c r="B4" s="5" t="s">
        <v>70</v>
      </c>
      <c r="C4" s="5">
        <v>2021</v>
      </c>
      <c r="D4" s="5">
        <v>2022</v>
      </c>
      <c r="E4" s="5">
        <v>2023</v>
      </c>
      <c r="F4" s="5" t="s">
        <v>71</v>
      </c>
    </row>
    <row r="5" spans="2:6" ht="17.25" x14ac:dyDescent="0.4">
      <c r="B5" s="2" t="s">
        <v>131</v>
      </c>
      <c r="C5" s="26">
        <v>464804509</v>
      </c>
      <c r="D5" s="26">
        <v>972676795</v>
      </c>
      <c r="E5" s="26">
        <v>1327236966</v>
      </c>
      <c r="F5" s="18">
        <v>0.36452002640815545</v>
      </c>
    </row>
    <row r="6" spans="2:6" ht="17.25" x14ac:dyDescent="0.4">
      <c r="B6" s="2" t="s">
        <v>132</v>
      </c>
      <c r="C6" s="26">
        <v>206120</v>
      </c>
      <c r="D6" s="26">
        <v>138294</v>
      </c>
      <c r="E6" s="26">
        <v>139002.83294546907</v>
      </c>
      <c r="F6" s="18">
        <v>5.1255509672803474E-3</v>
      </c>
    </row>
    <row r="7" spans="2:6" ht="17.25" x14ac:dyDescent="0.4">
      <c r="B7" s="59" t="s">
        <v>133</v>
      </c>
      <c r="C7" s="67"/>
      <c r="D7" s="68"/>
      <c r="E7" s="68"/>
      <c r="F7" s="69"/>
    </row>
  </sheetData>
  <mergeCells count="1">
    <mergeCell ref="B3:F3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AE7E9-D28C-4725-A2ED-C18087BFE98E}">
  <sheetPr>
    <pageSetUpPr fitToPage="1"/>
  </sheetPr>
  <dimension ref="B4:G15"/>
  <sheetViews>
    <sheetView workbookViewId="0">
      <selection activeCell="B15" sqref="B15"/>
    </sheetView>
  </sheetViews>
  <sheetFormatPr defaultRowHeight="15" x14ac:dyDescent="0.25"/>
  <cols>
    <col min="2" max="2" width="41.5703125" customWidth="1"/>
    <col min="3" max="3" width="20.140625" customWidth="1"/>
    <col min="4" max="4" width="18.5703125" customWidth="1"/>
    <col min="5" max="5" width="18.85546875" customWidth="1"/>
    <col min="7" max="7" width="7.28515625" customWidth="1"/>
  </cols>
  <sheetData>
    <row r="4" spans="2:7" ht="33.75" customHeight="1" x14ac:dyDescent="0.25">
      <c r="B4" s="112" t="s">
        <v>134</v>
      </c>
      <c r="C4" s="112"/>
      <c r="D4" s="112"/>
      <c r="E4" s="112"/>
      <c r="F4" s="112"/>
      <c r="G4" s="112"/>
    </row>
    <row r="5" spans="2:7" ht="23.25" customHeight="1" x14ac:dyDescent="0.25">
      <c r="B5" s="5" t="s">
        <v>70</v>
      </c>
      <c r="C5" s="5">
        <v>2021</v>
      </c>
      <c r="D5" s="5">
        <v>2022</v>
      </c>
      <c r="E5" s="5">
        <v>2023</v>
      </c>
      <c r="F5" s="120" t="s">
        <v>135</v>
      </c>
      <c r="G5" s="120"/>
    </row>
    <row r="6" spans="2:7" ht="38.25" customHeight="1" x14ac:dyDescent="0.25">
      <c r="B6" s="33" t="s">
        <v>136</v>
      </c>
      <c r="C6" s="34">
        <v>24638642</v>
      </c>
      <c r="D6" s="34">
        <v>23184049</v>
      </c>
      <c r="E6" s="34">
        <v>21452674</v>
      </c>
      <c r="F6" s="133">
        <v>-7.4679578187571982E-2</v>
      </c>
      <c r="G6" s="133"/>
    </row>
    <row r="7" spans="2:7" ht="26.25" customHeight="1" x14ac:dyDescent="0.25">
      <c r="B7" s="33" t="s">
        <v>137</v>
      </c>
      <c r="C7" s="34">
        <v>3304160</v>
      </c>
      <c r="D7" s="34">
        <v>3442649</v>
      </c>
      <c r="E7" s="34">
        <v>2383680</v>
      </c>
      <c r="F7" s="133">
        <v>-0.30760295342336674</v>
      </c>
      <c r="G7" s="133"/>
    </row>
    <row r="8" spans="2:7" ht="26.25" customHeight="1" x14ac:dyDescent="0.25">
      <c r="B8" s="33" t="s">
        <v>138</v>
      </c>
      <c r="C8" s="34" t="s">
        <v>139</v>
      </c>
      <c r="D8" s="34">
        <v>103400</v>
      </c>
      <c r="E8" s="34" t="s">
        <v>140</v>
      </c>
      <c r="F8" s="133" t="s">
        <v>120</v>
      </c>
      <c r="G8" s="133"/>
    </row>
    <row r="9" spans="2:7" ht="19.5" customHeight="1" x14ac:dyDescent="0.25">
      <c r="B9" s="33" t="s">
        <v>141</v>
      </c>
      <c r="C9" s="34">
        <f>C6+C7+C8</f>
        <v>28033962</v>
      </c>
      <c r="D9" s="34">
        <v>26730098</v>
      </c>
      <c r="E9" s="34">
        <v>23836354</v>
      </c>
      <c r="F9" s="133">
        <v>-0.10825788966430276</v>
      </c>
      <c r="G9" s="133"/>
    </row>
    <row r="10" spans="2:7" ht="33.75" customHeight="1" x14ac:dyDescent="0.25">
      <c r="B10" s="33" t="s">
        <v>142</v>
      </c>
      <c r="C10" s="34">
        <v>25115984</v>
      </c>
      <c r="D10" s="34">
        <v>22092752</v>
      </c>
      <c r="E10" s="34">
        <v>18758962</v>
      </c>
      <c r="F10" s="133">
        <v>-0.15089971588872222</v>
      </c>
      <c r="G10" s="133"/>
    </row>
    <row r="11" spans="2:7" ht="19.5" customHeight="1" x14ac:dyDescent="0.25">
      <c r="B11" s="33" t="s">
        <v>143</v>
      </c>
      <c r="C11" s="34" t="s">
        <v>144</v>
      </c>
      <c r="D11" s="34">
        <v>4637346</v>
      </c>
      <c r="E11" s="34">
        <v>5077392</v>
      </c>
      <c r="F11" s="133">
        <v>9.4891776460070049E-2</v>
      </c>
      <c r="G11" s="133"/>
    </row>
    <row r="12" spans="2:7" ht="22.5" customHeight="1" x14ac:dyDescent="0.25">
      <c r="B12" s="33" t="s">
        <v>313</v>
      </c>
      <c r="C12" s="34">
        <v>1718215</v>
      </c>
      <c r="D12" s="34">
        <v>1832749</v>
      </c>
      <c r="E12" s="34">
        <v>169085</v>
      </c>
      <c r="F12" s="133">
        <v>-0.90774241317278037</v>
      </c>
      <c r="G12" s="133"/>
    </row>
    <row r="13" spans="2:7" x14ac:dyDescent="0.25">
      <c r="B13" s="70" t="s">
        <v>145</v>
      </c>
      <c r="C13" s="71"/>
      <c r="D13" s="71"/>
      <c r="E13" s="71"/>
      <c r="F13" s="72"/>
      <c r="G13" s="72"/>
    </row>
    <row r="14" spans="2:7" x14ac:dyDescent="0.25">
      <c r="B14" s="29" t="s">
        <v>146</v>
      </c>
      <c r="C14" s="13"/>
      <c r="D14" s="13"/>
      <c r="E14" s="13"/>
      <c r="F14" s="13"/>
      <c r="G14" s="13"/>
    </row>
    <row r="15" spans="2:7" x14ac:dyDescent="0.25">
      <c r="B15" s="29" t="s">
        <v>147</v>
      </c>
      <c r="C15" s="13"/>
      <c r="D15" s="13"/>
      <c r="E15" s="13"/>
      <c r="F15" s="13"/>
      <c r="G15" s="13"/>
    </row>
  </sheetData>
  <mergeCells count="9">
    <mergeCell ref="F10:G10"/>
    <mergeCell ref="F11:G11"/>
    <mergeCell ref="F12:G12"/>
    <mergeCell ref="B4:G4"/>
    <mergeCell ref="F5:G5"/>
    <mergeCell ref="F6:G6"/>
    <mergeCell ref="F7:G7"/>
    <mergeCell ref="F8:G8"/>
    <mergeCell ref="F9:G9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C275-DB71-401B-8B85-8D93EC6539BA}">
  <sheetPr>
    <pageSetUpPr fitToPage="1"/>
  </sheetPr>
  <dimension ref="B3:F11"/>
  <sheetViews>
    <sheetView workbookViewId="0"/>
  </sheetViews>
  <sheetFormatPr defaultRowHeight="15" x14ac:dyDescent="0.25"/>
  <cols>
    <col min="2" max="2" width="39.85546875" customWidth="1"/>
    <col min="3" max="3" width="18.7109375" customWidth="1"/>
    <col min="4" max="4" width="17.42578125" customWidth="1"/>
    <col min="5" max="5" width="20.28515625" customWidth="1"/>
    <col min="6" max="6" width="16.85546875" customWidth="1"/>
  </cols>
  <sheetData>
    <row r="3" spans="2:6" ht="39.75" customHeight="1" x14ac:dyDescent="0.25">
      <c r="B3" s="112" t="s">
        <v>148</v>
      </c>
      <c r="C3" s="112"/>
      <c r="D3" s="112"/>
      <c r="E3" s="112"/>
      <c r="F3" s="112"/>
    </row>
    <row r="4" spans="2:6" ht="33.75" customHeight="1" x14ac:dyDescent="0.25">
      <c r="B4" s="5" t="s">
        <v>149</v>
      </c>
      <c r="C4" s="5">
        <v>2021</v>
      </c>
      <c r="D4" s="5">
        <v>2022</v>
      </c>
      <c r="E4" s="5">
        <v>2023</v>
      </c>
      <c r="F4" s="5" t="s">
        <v>135</v>
      </c>
    </row>
    <row r="5" spans="2:6" ht="17.25" x14ac:dyDescent="0.4">
      <c r="B5" s="2" t="s">
        <v>150</v>
      </c>
      <c r="C5" s="7">
        <v>391476</v>
      </c>
      <c r="D5" s="7">
        <v>446989</v>
      </c>
      <c r="E5" s="7">
        <v>396781</v>
      </c>
      <c r="F5" s="35">
        <v>-0.11232491179872435</v>
      </c>
    </row>
    <row r="6" spans="2:6" ht="17.25" x14ac:dyDescent="0.4">
      <c r="B6" s="2" t="s">
        <v>151</v>
      </c>
      <c r="C6" s="7">
        <v>2482503</v>
      </c>
      <c r="D6" s="7">
        <v>1915023</v>
      </c>
      <c r="E6" s="7">
        <v>1791450</v>
      </c>
      <c r="F6" s="35">
        <v>-6.4528206710833244E-2</v>
      </c>
    </row>
    <row r="7" spans="2:6" ht="17.25" x14ac:dyDescent="0.4">
      <c r="B7" s="2" t="s">
        <v>152</v>
      </c>
      <c r="C7" s="7">
        <v>2313980</v>
      </c>
      <c r="D7" s="7">
        <v>1257696</v>
      </c>
      <c r="E7" s="7">
        <v>1310142</v>
      </c>
      <c r="F7" s="35">
        <v>4.1700061064040915E-2</v>
      </c>
    </row>
    <row r="8" spans="2:6" ht="17.25" x14ac:dyDescent="0.4">
      <c r="B8" s="9" t="s">
        <v>17</v>
      </c>
      <c r="C8" s="10">
        <v>5187959</v>
      </c>
      <c r="D8" s="10">
        <f>SUM(D5:D7)</f>
        <v>3619708</v>
      </c>
      <c r="E8" s="10">
        <v>3498373</v>
      </c>
      <c r="F8" s="36">
        <v>-3.352065967752095E-2</v>
      </c>
    </row>
    <row r="9" spans="2:6" ht="17.25" x14ac:dyDescent="0.4">
      <c r="B9" s="29" t="s">
        <v>82</v>
      </c>
      <c r="C9" s="64"/>
      <c r="D9" s="64"/>
      <c r="E9" s="64"/>
      <c r="F9" s="64"/>
    </row>
    <row r="10" spans="2:6" x14ac:dyDescent="0.25">
      <c r="B10" s="37"/>
      <c r="C10" s="38"/>
      <c r="D10" s="38"/>
      <c r="E10" s="38"/>
      <c r="F10" s="38"/>
    </row>
    <row r="11" spans="2:6" x14ac:dyDescent="0.25">
      <c r="B11" s="37"/>
    </row>
  </sheetData>
  <mergeCells count="1">
    <mergeCell ref="B3:F3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69D9B-3699-4EE9-8F5D-51D4C351D43F}">
  <sheetPr>
    <pageSetUpPr fitToPage="1"/>
  </sheetPr>
  <dimension ref="B3:F8"/>
  <sheetViews>
    <sheetView workbookViewId="0"/>
  </sheetViews>
  <sheetFormatPr defaultRowHeight="15" x14ac:dyDescent="0.25"/>
  <cols>
    <col min="2" max="2" width="39.140625" customWidth="1"/>
    <col min="3" max="3" width="25.28515625" customWidth="1"/>
    <col min="4" max="4" width="19.85546875" customWidth="1"/>
    <col min="5" max="5" width="18.7109375" customWidth="1"/>
    <col min="6" max="6" width="16.7109375" customWidth="1"/>
  </cols>
  <sheetData>
    <row r="3" spans="2:6" ht="34.5" customHeight="1" x14ac:dyDescent="0.25">
      <c r="B3" s="112" t="s">
        <v>153</v>
      </c>
      <c r="C3" s="112"/>
      <c r="D3" s="112"/>
      <c r="E3" s="112"/>
      <c r="F3" s="112"/>
    </row>
    <row r="4" spans="2:6" ht="25.5" customHeight="1" x14ac:dyDescent="0.25">
      <c r="B4" s="5" t="s">
        <v>149</v>
      </c>
      <c r="C4" s="5">
        <v>2021</v>
      </c>
      <c r="D4" s="5">
        <v>2022</v>
      </c>
      <c r="E4" s="5">
        <v>2023</v>
      </c>
      <c r="F4" s="5" t="s">
        <v>135</v>
      </c>
    </row>
    <row r="5" spans="2:6" ht="43.5" customHeight="1" x14ac:dyDescent="0.25">
      <c r="B5" s="1" t="s">
        <v>154</v>
      </c>
      <c r="C5" s="39">
        <v>32180</v>
      </c>
      <c r="D5" s="39">
        <v>31401</v>
      </c>
      <c r="E5" s="39">
        <v>41628</v>
      </c>
      <c r="F5" s="35">
        <v>0.32600000000000001</v>
      </c>
    </row>
    <row r="6" spans="2:6" ht="32.25" customHeight="1" x14ac:dyDescent="0.25">
      <c r="B6" s="1" t="s">
        <v>155</v>
      </c>
      <c r="C6" s="39">
        <v>2465</v>
      </c>
      <c r="D6" s="39">
        <v>2574</v>
      </c>
      <c r="E6" s="39">
        <v>2994</v>
      </c>
      <c r="F6" s="35">
        <v>0.16300000000000001</v>
      </c>
    </row>
    <row r="7" spans="2:6" ht="22.5" customHeight="1" x14ac:dyDescent="0.25">
      <c r="B7" s="40" t="s">
        <v>17</v>
      </c>
      <c r="C7" s="41">
        <f>SUM(C5:C6)</f>
        <v>34645</v>
      </c>
      <c r="D7" s="41">
        <f>SUM(D5:D6)</f>
        <v>33975</v>
      </c>
      <c r="E7" s="41">
        <v>44622</v>
      </c>
      <c r="F7" s="36">
        <v>0.313</v>
      </c>
    </row>
    <row r="8" spans="2:6" ht="17.25" x14ac:dyDescent="0.4">
      <c r="B8" s="29" t="s">
        <v>82</v>
      </c>
      <c r="C8" s="64"/>
      <c r="D8" s="64"/>
      <c r="E8" s="64"/>
      <c r="F8" s="64"/>
    </row>
  </sheetData>
  <mergeCells count="1">
    <mergeCell ref="B3:F3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3D4FB-2C9A-44A7-A7C9-8101911A90A3}">
  <sheetPr>
    <pageSetUpPr fitToPage="1"/>
  </sheetPr>
  <dimension ref="B3:F9"/>
  <sheetViews>
    <sheetView workbookViewId="0">
      <selection activeCell="B8" sqref="B8"/>
    </sheetView>
  </sheetViews>
  <sheetFormatPr defaultRowHeight="15" x14ac:dyDescent="0.25"/>
  <cols>
    <col min="2" max="2" width="43" customWidth="1"/>
    <col min="3" max="3" width="19.7109375" customWidth="1"/>
    <col min="4" max="4" width="18.5703125" customWidth="1"/>
    <col min="5" max="5" width="16.7109375" customWidth="1"/>
    <col min="6" max="6" width="22.140625" customWidth="1"/>
  </cols>
  <sheetData>
    <row r="3" spans="2:6" ht="37.9" customHeight="1" x14ac:dyDescent="0.25">
      <c r="B3" s="112" t="s">
        <v>156</v>
      </c>
      <c r="C3" s="112"/>
      <c r="D3" s="112"/>
      <c r="E3" s="112"/>
      <c r="F3" s="112"/>
    </row>
    <row r="4" spans="2:6" ht="42.6" customHeight="1" x14ac:dyDescent="0.25">
      <c r="B4" s="5" t="s">
        <v>149</v>
      </c>
      <c r="C4" s="5">
        <v>2021</v>
      </c>
      <c r="D4" s="5">
        <v>2022</v>
      </c>
      <c r="E4" s="5">
        <v>2023</v>
      </c>
      <c r="F4" s="5" t="s">
        <v>135</v>
      </c>
    </row>
    <row r="5" spans="2:6" ht="26.25" customHeight="1" x14ac:dyDescent="0.4">
      <c r="B5" s="1" t="s">
        <v>157</v>
      </c>
      <c r="C5" s="19">
        <v>321808</v>
      </c>
      <c r="D5" s="19">
        <v>344932</v>
      </c>
      <c r="E5" s="19">
        <v>316829</v>
      </c>
      <c r="F5" s="23">
        <f>+(E5-D5)/D5</f>
        <v>-8.1474029663817796E-2</v>
      </c>
    </row>
    <row r="6" spans="2:6" ht="26.25" customHeight="1" x14ac:dyDescent="0.4">
      <c r="B6" s="1" t="s">
        <v>158</v>
      </c>
      <c r="C6" s="19">
        <v>414777</v>
      </c>
      <c r="D6" s="19">
        <v>504197</v>
      </c>
      <c r="E6" s="19">
        <v>463118</v>
      </c>
      <c r="F6" s="23">
        <f t="shared" ref="F6:F8" si="0">+(E6-D6)/D6</f>
        <v>-8.1474106351287295E-2</v>
      </c>
    </row>
    <row r="7" spans="2:6" ht="26.25" customHeight="1" x14ac:dyDescent="0.4">
      <c r="B7" s="1" t="s">
        <v>159</v>
      </c>
      <c r="C7" s="19">
        <v>79171</v>
      </c>
      <c r="D7" s="19">
        <v>94070</v>
      </c>
      <c r="E7" s="19">
        <v>72905</v>
      </c>
      <c r="F7" s="23">
        <f t="shared" si="0"/>
        <v>-0.22499202721377698</v>
      </c>
    </row>
    <row r="8" spans="2:6" s="44" customFormat="1" ht="26.25" customHeight="1" x14ac:dyDescent="0.4">
      <c r="B8" s="40" t="s">
        <v>17</v>
      </c>
      <c r="C8" s="42">
        <f>SUM(C5:C7)</f>
        <v>815756</v>
      </c>
      <c r="D8" s="42">
        <f>SUM(D5:D7)</f>
        <v>943199</v>
      </c>
      <c r="E8" s="42">
        <f>SUM(E5:E7)</f>
        <v>852852</v>
      </c>
      <c r="F8" s="43">
        <f t="shared" si="0"/>
        <v>-9.5787845406960781E-2</v>
      </c>
    </row>
    <row r="9" spans="2:6" x14ac:dyDescent="0.25">
      <c r="B9" s="29" t="s">
        <v>82</v>
      </c>
      <c r="C9" s="13"/>
      <c r="D9" s="13"/>
      <c r="E9" s="13"/>
      <c r="F9" s="13"/>
    </row>
  </sheetData>
  <mergeCells count="1">
    <mergeCell ref="B3:F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02250-3A73-4817-9FA6-C876662AC9B8}">
  <sheetPr>
    <pageSetUpPr fitToPage="1"/>
  </sheetPr>
  <dimension ref="A2:C16"/>
  <sheetViews>
    <sheetView workbookViewId="0">
      <selection activeCell="C6" sqref="C6"/>
    </sheetView>
  </sheetViews>
  <sheetFormatPr defaultRowHeight="15" x14ac:dyDescent="0.25"/>
  <cols>
    <col min="2" max="2" width="72.85546875" customWidth="1"/>
    <col min="3" max="3" width="18.85546875" customWidth="1"/>
  </cols>
  <sheetData>
    <row r="2" spans="1:3" ht="45.75" customHeight="1" x14ac:dyDescent="0.25">
      <c r="B2" s="110" t="s">
        <v>5</v>
      </c>
      <c r="C2" s="110"/>
    </row>
    <row r="3" spans="1:3" ht="39.75" customHeight="1" x14ac:dyDescent="0.25">
      <c r="B3" s="1" t="s">
        <v>4</v>
      </c>
      <c r="C3" s="3">
        <v>139</v>
      </c>
    </row>
    <row r="4" spans="1:3" ht="17.25" x14ac:dyDescent="0.4">
      <c r="B4" s="2" t="s">
        <v>0</v>
      </c>
      <c r="C4" s="4">
        <v>307</v>
      </c>
    </row>
    <row r="5" spans="1:3" ht="17.25" x14ac:dyDescent="0.4">
      <c r="B5" s="2" t="s">
        <v>7</v>
      </c>
      <c r="C5" s="4">
        <v>52</v>
      </c>
    </row>
    <row r="6" spans="1:3" ht="17.25" x14ac:dyDescent="0.4">
      <c r="B6" s="2" t="s">
        <v>1</v>
      </c>
      <c r="C6" s="4">
        <v>128</v>
      </c>
    </row>
    <row r="7" spans="1:3" ht="17.25" x14ac:dyDescent="0.4">
      <c r="B7" s="2" t="s">
        <v>2</v>
      </c>
      <c r="C7" s="4">
        <v>9</v>
      </c>
    </row>
    <row r="8" spans="1:3" ht="16.5" customHeight="1" x14ac:dyDescent="0.25">
      <c r="A8" s="58"/>
      <c r="B8" s="111" t="s">
        <v>6</v>
      </c>
      <c r="C8" s="111"/>
    </row>
    <row r="9" spans="1:3" ht="16.5" customHeight="1" x14ac:dyDescent="0.25">
      <c r="A9" s="58"/>
      <c r="B9" s="111" t="s">
        <v>3</v>
      </c>
      <c r="C9" s="111"/>
    </row>
    <row r="10" spans="1:3" x14ac:dyDescent="0.25">
      <c r="A10" s="58"/>
      <c r="B10" s="58"/>
      <c r="C10" s="58"/>
    </row>
    <row r="11" spans="1:3" x14ac:dyDescent="0.25">
      <c r="A11" s="58"/>
      <c r="B11" s="58"/>
      <c r="C11" s="58"/>
    </row>
    <row r="12" spans="1:3" x14ac:dyDescent="0.25">
      <c r="A12" s="58"/>
      <c r="B12" s="58"/>
      <c r="C12" s="58"/>
    </row>
    <row r="13" spans="1:3" x14ac:dyDescent="0.25">
      <c r="A13" s="58"/>
      <c r="B13" s="58"/>
      <c r="C13" s="58"/>
    </row>
    <row r="14" spans="1:3" x14ac:dyDescent="0.25">
      <c r="A14" s="58"/>
      <c r="B14" s="58"/>
      <c r="C14" s="58"/>
    </row>
    <row r="15" spans="1:3" x14ac:dyDescent="0.25">
      <c r="A15" s="58"/>
      <c r="B15" s="58"/>
      <c r="C15" s="58"/>
    </row>
    <row r="16" spans="1:3" x14ac:dyDescent="0.25">
      <c r="A16" s="58"/>
      <c r="B16" s="58"/>
      <c r="C16" s="58"/>
    </row>
  </sheetData>
  <mergeCells count="3">
    <mergeCell ref="B2:C2"/>
    <mergeCell ref="B9:C9"/>
    <mergeCell ref="B8:C8"/>
  </mergeCells>
  <phoneticPr fontId="3" type="noConversion"/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D8860-6202-4DE7-B81A-46ECEFA57EE9}">
  <sheetPr>
    <pageSetUpPr fitToPage="1"/>
  </sheetPr>
  <dimension ref="B3:F9"/>
  <sheetViews>
    <sheetView workbookViewId="0"/>
  </sheetViews>
  <sheetFormatPr defaultRowHeight="15" x14ac:dyDescent="0.25"/>
  <cols>
    <col min="2" max="2" width="42.42578125" customWidth="1"/>
    <col min="3" max="3" width="19.42578125" customWidth="1"/>
    <col min="4" max="4" width="15.42578125" customWidth="1"/>
    <col min="5" max="5" width="15.85546875" customWidth="1"/>
    <col min="6" max="6" width="18.42578125" customWidth="1"/>
  </cols>
  <sheetData>
    <row r="3" spans="2:6" ht="40.5" customHeight="1" x14ac:dyDescent="0.25">
      <c r="B3" s="112" t="s">
        <v>160</v>
      </c>
      <c r="C3" s="112"/>
      <c r="D3" s="112"/>
      <c r="E3" s="112"/>
      <c r="F3" s="112"/>
    </row>
    <row r="4" spans="2:6" ht="31.5" customHeight="1" x14ac:dyDescent="0.25">
      <c r="B4" s="5" t="s">
        <v>149</v>
      </c>
      <c r="C4" s="5">
        <v>2021</v>
      </c>
      <c r="D4" s="5">
        <v>2022</v>
      </c>
      <c r="E4" s="5">
        <v>2023</v>
      </c>
      <c r="F4" s="5" t="s">
        <v>135</v>
      </c>
    </row>
    <row r="5" spans="2:6" ht="17.25" x14ac:dyDescent="0.4">
      <c r="B5" s="45" t="s">
        <v>161</v>
      </c>
      <c r="C5" s="45">
        <v>86092</v>
      </c>
      <c r="D5" s="28">
        <v>271003</v>
      </c>
      <c r="E5" s="28">
        <v>109407</v>
      </c>
      <c r="F5" s="23">
        <f>+(E5-D5)/D5</f>
        <v>-0.59628860197119593</v>
      </c>
    </row>
    <row r="6" spans="2:6" ht="17.25" x14ac:dyDescent="0.4">
      <c r="B6" s="45" t="s">
        <v>162</v>
      </c>
      <c r="C6" s="45">
        <v>22206</v>
      </c>
      <c r="D6" s="28">
        <v>77246</v>
      </c>
      <c r="E6" s="28">
        <v>32831</v>
      </c>
      <c r="F6" s="23">
        <f t="shared" ref="F6:F8" si="0">+(E6-D6)/D6</f>
        <v>-0.57498122880149138</v>
      </c>
    </row>
    <row r="7" spans="2:6" ht="17.25" x14ac:dyDescent="0.4">
      <c r="B7" s="45" t="s">
        <v>163</v>
      </c>
      <c r="C7" s="45">
        <v>611</v>
      </c>
      <c r="D7" s="28">
        <v>1386</v>
      </c>
      <c r="E7" s="28">
        <v>3589</v>
      </c>
      <c r="F7" s="23">
        <f t="shared" si="0"/>
        <v>1.5894660894660895</v>
      </c>
    </row>
    <row r="8" spans="2:6" ht="17.25" x14ac:dyDescent="0.4">
      <c r="B8" s="40" t="s">
        <v>17</v>
      </c>
      <c r="C8" s="46">
        <f>SUM(C5:C7)</f>
        <v>108909</v>
      </c>
      <c r="D8" s="46">
        <f>SUM(D5:D7)</f>
        <v>349635</v>
      </c>
      <c r="E8" s="46">
        <v>147850</v>
      </c>
      <c r="F8" s="43">
        <f t="shared" si="0"/>
        <v>-0.57713043602614156</v>
      </c>
    </row>
    <row r="9" spans="2:6" ht="17.25" x14ac:dyDescent="0.4">
      <c r="B9" s="29" t="s">
        <v>82</v>
      </c>
      <c r="C9" s="64"/>
      <c r="D9" s="64"/>
      <c r="E9" s="64"/>
      <c r="F9" s="64"/>
    </row>
  </sheetData>
  <mergeCells count="1">
    <mergeCell ref="B3:F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D3192-4016-4040-A8D3-10A1E734C089}">
  <sheetPr>
    <pageSetUpPr fitToPage="1"/>
  </sheetPr>
  <dimension ref="B3:F9"/>
  <sheetViews>
    <sheetView workbookViewId="0"/>
  </sheetViews>
  <sheetFormatPr defaultRowHeight="15" x14ac:dyDescent="0.25"/>
  <cols>
    <col min="2" max="2" width="37.28515625" customWidth="1"/>
    <col min="3" max="3" width="19" customWidth="1"/>
    <col min="4" max="4" width="19.140625" customWidth="1"/>
    <col min="5" max="5" width="18" customWidth="1"/>
    <col min="6" max="6" width="17.42578125" customWidth="1"/>
  </cols>
  <sheetData>
    <row r="3" spans="2:6" ht="31.5" customHeight="1" x14ac:dyDescent="0.25">
      <c r="B3" s="112" t="s">
        <v>164</v>
      </c>
      <c r="C3" s="112"/>
      <c r="D3" s="112"/>
      <c r="E3" s="112"/>
      <c r="F3" s="112"/>
    </row>
    <row r="4" spans="2:6" ht="36" customHeight="1" x14ac:dyDescent="0.25">
      <c r="B4" s="5" t="s">
        <v>149</v>
      </c>
      <c r="C4" s="5">
        <v>2021</v>
      </c>
      <c r="D4" s="5">
        <v>2022</v>
      </c>
      <c r="E4" s="5">
        <v>2023</v>
      </c>
      <c r="F4" s="5" t="s">
        <v>135</v>
      </c>
    </row>
    <row r="5" spans="2:6" ht="24.75" customHeight="1" x14ac:dyDescent="0.4">
      <c r="B5" s="1" t="s">
        <v>165</v>
      </c>
      <c r="C5" s="19">
        <v>30662</v>
      </c>
      <c r="D5" s="19">
        <v>30432</v>
      </c>
      <c r="E5" s="19">
        <v>31558</v>
      </c>
      <c r="F5" s="23">
        <f>+(E5-D5)/D5</f>
        <v>3.7000525762355414E-2</v>
      </c>
    </row>
    <row r="6" spans="2:6" ht="24.75" customHeight="1" x14ac:dyDescent="0.4">
      <c r="B6" s="1" t="s">
        <v>166</v>
      </c>
      <c r="C6" s="19">
        <v>84137</v>
      </c>
      <c r="D6" s="19">
        <v>90594</v>
      </c>
      <c r="E6" s="19">
        <v>100590</v>
      </c>
      <c r="F6" s="23">
        <f>+(E6-D6)/D6</f>
        <v>0.11033843300880854</v>
      </c>
    </row>
    <row r="7" spans="2:6" ht="24.75" customHeight="1" x14ac:dyDescent="0.4">
      <c r="B7" s="1" t="s">
        <v>167</v>
      </c>
      <c r="C7" s="19">
        <v>22680</v>
      </c>
      <c r="D7" s="19">
        <v>18876</v>
      </c>
      <c r="E7" s="19">
        <v>18690</v>
      </c>
      <c r="F7" s="23">
        <f>+(E7-D7)/D7</f>
        <v>-9.8537825810553082E-3</v>
      </c>
    </row>
    <row r="8" spans="2:6" ht="24.75" customHeight="1" x14ac:dyDescent="0.4">
      <c r="B8" s="40" t="s">
        <v>17</v>
      </c>
      <c r="C8" s="46">
        <f>SUM(C5:C7)</f>
        <v>137479</v>
      </c>
      <c r="D8" s="46">
        <v>139902</v>
      </c>
      <c r="E8" s="46">
        <v>150838</v>
      </c>
      <c r="F8" s="43">
        <f>+(E8-D8)/D8</f>
        <v>7.8169004017097685E-2</v>
      </c>
    </row>
    <row r="9" spans="2:6" ht="17.25" x14ac:dyDescent="0.4">
      <c r="B9" s="29" t="s">
        <v>69</v>
      </c>
      <c r="C9" s="64"/>
      <c r="D9" s="64"/>
      <c r="E9" s="64"/>
      <c r="F9" s="64"/>
    </row>
  </sheetData>
  <mergeCells count="1">
    <mergeCell ref="B3:F3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77FE8-31DD-4501-ACED-C5210B82D8B3}">
  <sheetPr>
    <pageSetUpPr fitToPage="1"/>
  </sheetPr>
  <dimension ref="B3:D6"/>
  <sheetViews>
    <sheetView workbookViewId="0"/>
  </sheetViews>
  <sheetFormatPr defaultRowHeight="15" x14ac:dyDescent="0.25"/>
  <cols>
    <col min="2" max="2" width="46" customWidth="1"/>
    <col min="3" max="3" width="26.42578125" customWidth="1"/>
    <col min="4" max="4" width="30.5703125" customWidth="1"/>
  </cols>
  <sheetData>
    <row r="3" spans="2:4" ht="45" customHeight="1" x14ac:dyDescent="0.25">
      <c r="B3" s="112" t="s">
        <v>168</v>
      </c>
      <c r="C3" s="112"/>
      <c r="D3" s="112"/>
    </row>
    <row r="4" spans="2:4" ht="23.25" customHeight="1" x14ac:dyDescent="0.25">
      <c r="B4" s="5" t="s">
        <v>149</v>
      </c>
      <c r="C4" s="5">
        <v>2022</v>
      </c>
      <c r="D4" s="5">
        <v>2023</v>
      </c>
    </row>
    <row r="5" spans="2:4" ht="32.25" customHeight="1" x14ac:dyDescent="0.25">
      <c r="B5" s="1" t="s">
        <v>169</v>
      </c>
      <c r="C5" s="33">
        <v>1380572</v>
      </c>
      <c r="D5" s="33">
        <v>1699326</v>
      </c>
    </row>
    <row r="6" spans="2:4" ht="14.45" customHeight="1" x14ac:dyDescent="0.25">
      <c r="B6" s="134" t="s">
        <v>170</v>
      </c>
      <c r="C6" s="134"/>
      <c r="D6" s="135"/>
    </row>
  </sheetData>
  <mergeCells count="2">
    <mergeCell ref="B3:D3"/>
    <mergeCell ref="B6:D6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32428-0F32-47EF-B5A0-EE73FF100AC6}">
  <sheetPr>
    <pageSetUpPr fitToPage="1"/>
  </sheetPr>
  <dimension ref="B3:D19"/>
  <sheetViews>
    <sheetView workbookViewId="0"/>
  </sheetViews>
  <sheetFormatPr defaultRowHeight="15" x14ac:dyDescent="0.25"/>
  <cols>
    <col min="2" max="2" width="68" customWidth="1"/>
    <col min="3" max="3" width="26.85546875" customWidth="1"/>
  </cols>
  <sheetData>
    <row r="3" spans="2:4" ht="41.25" customHeight="1" x14ac:dyDescent="0.25">
      <c r="B3" s="112" t="s">
        <v>171</v>
      </c>
      <c r="C3" s="112"/>
    </row>
    <row r="4" spans="2:4" ht="23.25" customHeight="1" x14ac:dyDescent="0.25">
      <c r="B4" s="5" t="s">
        <v>172</v>
      </c>
      <c r="C4" s="5" t="s">
        <v>173</v>
      </c>
    </row>
    <row r="5" spans="2:4" ht="17.25" x14ac:dyDescent="0.4">
      <c r="B5" s="2" t="s">
        <v>174</v>
      </c>
      <c r="C5" s="47">
        <v>197348</v>
      </c>
    </row>
    <row r="6" spans="2:4" ht="17.25" x14ac:dyDescent="0.4">
      <c r="B6" s="2" t="s">
        <v>175</v>
      </c>
      <c r="C6" s="47">
        <v>246639</v>
      </c>
    </row>
    <row r="7" spans="2:4" ht="17.25" x14ac:dyDescent="0.4">
      <c r="B7" s="2" t="s">
        <v>176</v>
      </c>
      <c r="C7" s="47">
        <v>41011</v>
      </c>
    </row>
    <row r="8" spans="2:4" ht="17.25" x14ac:dyDescent="0.4">
      <c r="B8" s="2" t="s">
        <v>177</v>
      </c>
      <c r="C8" s="47">
        <v>780633</v>
      </c>
    </row>
    <row r="9" spans="2:4" ht="17.25" x14ac:dyDescent="0.4">
      <c r="B9" s="2" t="s">
        <v>178</v>
      </c>
      <c r="C9" s="47">
        <v>63526</v>
      </c>
    </row>
    <row r="10" spans="2:4" ht="17.25" x14ac:dyDescent="0.4">
      <c r="B10" s="2" t="s">
        <v>7</v>
      </c>
      <c r="C10" s="47">
        <v>23734</v>
      </c>
    </row>
    <row r="11" spans="2:4" ht="17.25" x14ac:dyDescent="0.4">
      <c r="B11" s="2" t="s">
        <v>179</v>
      </c>
      <c r="C11" s="47">
        <v>544</v>
      </c>
    </row>
    <row r="12" spans="2:4" ht="17.25" x14ac:dyDescent="0.4">
      <c r="B12" s="2" t="s">
        <v>180</v>
      </c>
      <c r="C12" s="47">
        <v>24938</v>
      </c>
    </row>
    <row r="13" spans="2:4" ht="17.25" x14ac:dyDescent="0.4">
      <c r="B13" s="2" t="s">
        <v>181</v>
      </c>
      <c r="C13" s="47">
        <v>962509</v>
      </c>
    </row>
    <row r="14" spans="2:4" ht="17.25" x14ac:dyDescent="0.4">
      <c r="B14" s="2" t="s">
        <v>182</v>
      </c>
      <c r="C14" s="47">
        <v>777935</v>
      </c>
    </row>
    <row r="15" spans="2:4" ht="17.25" x14ac:dyDescent="0.4">
      <c r="B15" s="2" t="s">
        <v>183</v>
      </c>
      <c r="C15" s="47">
        <v>832</v>
      </c>
    </row>
    <row r="16" spans="2:4" ht="30" customHeight="1" x14ac:dyDescent="0.25">
      <c r="B16" s="136" t="s">
        <v>184</v>
      </c>
      <c r="C16" s="136"/>
      <c r="D16" s="60"/>
    </row>
    <row r="19" spans="2:2" x14ac:dyDescent="0.25">
      <c r="B19" s="58"/>
    </row>
  </sheetData>
  <mergeCells count="2">
    <mergeCell ref="B3:C3"/>
    <mergeCell ref="B16:C16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004CB-51EE-4911-858B-ED93672BF383}">
  <sheetPr>
    <pageSetUpPr fitToPage="1"/>
  </sheetPr>
  <dimension ref="B3:H32"/>
  <sheetViews>
    <sheetView topLeftCell="A11" workbookViewId="0"/>
  </sheetViews>
  <sheetFormatPr defaultRowHeight="15" x14ac:dyDescent="0.25"/>
  <cols>
    <col min="2" max="2" width="22.85546875" customWidth="1"/>
    <col min="3" max="3" width="16.5703125" customWidth="1"/>
    <col min="4" max="4" width="15.7109375" customWidth="1"/>
    <col min="5" max="5" width="14.85546875" customWidth="1"/>
    <col min="6" max="6" width="12.42578125" customWidth="1"/>
    <col min="7" max="7" width="15.28515625" customWidth="1"/>
    <col min="8" max="8" width="16.42578125" customWidth="1"/>
  </cols>
  <sheetData>
    <row r="3" spans="2:8" ht="44.25" customHeight="1" x14ac:dyDescent="0.25">
      <c r="B3" s="112" t="s">
        <v>185</v>
      </c>
      <c r="C3" s="112"/>
      <c r="D3" s="112"/>
      <c r="E3" s="112"/>
      <c r="F3" s="112"/>
      <c r="G3" s="112"/>
      <c r="H3" s="112"/>
    </row>
    <row r="4" spans="2:8" ht="17.25" customHeight="1" x14ac:dyDescent="0.25">
      <c r="B4" s="120" t="s">
        <v>186</v>
      </c>
      <c r="C4" s="120" t="s">
        <v>187</v>
      </c>
      <c r="D4" s="120"/>
      <c r="E4" s="120"/>
      <c r="F4" s="120" t="s">
        <v>187</v>
      </c>
      <c r="G4" s="120"/>
      <c r="H4" s="120"/>
    </row>
    <row r="5" spans="2:8" ht="17.25" x14ac:dyDescent="0.25">
      <c r="B5" s="120"/>
      <c r="C5" s="120">
        <v>2022</v>
      </c>
      <c r="D5" s="120"/>
      <c r="E5" s="120"/>
      <c r="F5" s="120">
        <v>2023</v>
      </c>
      <c r="G5" s="120"/>
      <c r="H5" s="120"/>
    </row>
    <row r="6" spans="2:8" ht="42" customHeight="1" x14ac:dyDescent="0.25">
      <c r="B6" s="48"/>
      <c r="C6" s="5" t="s">
        <v>188</v>
      </c>
      <c r="D6" s="5" t="s">
        <v>189</v>
      </c>
      <c r="E6" s="5" t="s">
        <v>190</v>
      </c>
      <c r="F6" s="5" t="s">
        <v>188</v>
      </c>
      <c r="G6" s="5" t="s">
        <v>189</v>
      </c>
      <c r="H6" s="5" t="s">
        <v>190</v>
      </c>
    </row>
    <row r="7" spans="2:8" ht="17.25" x14ac:dyDescent="0.4">
      <c r="B7" s="2" t="s">
        <v>191</v>
      </c>
      <c r="C7" s="19">
        <v>62646</v>
      </c>
      <c r="D7" s="19">
        <v>37403</v>
      </c>
      <c r="E7" s="19">
        <v>241</v>
      </c>
      <c r="F7" s="19">
        <v>58158</v>
      </c>
      <c r="G7" s="19">
        <v>30354</v>
      </c>
      <c r="H7" s="19">
        <v>468</v>
      </c>
    </row>
    <row r="8" spans="2:8" ht="17.25" x14ac:dyDescent="0.4">
      <c r="B8" s="2" t="s">
        <v>192</v>
      </c>
      <c r="C8" s="19">
        <v>11347</v>
      </c>
      <c r="D8" s="19">
        <v>8267</v>
      </c>
      <c r="E8" s="19">
        <v>91</v>
      </c>
      <c r="F8" s="19">
        <v>11270</v>
      </c>
      <c r="G8" s="19">
        <v>6777</v>
      </c>
      <c r="H8" s="19">
        <v>157</v>
      </c>
    </row>
    <row r="9" spans="2:8" ht="17.25" x14ac:dyDescent="0.4">
      <c r="B9" s="2" t="s">
        <v>193</v>
      </c>
      <c r="C9" s="19">
        <v>63504</v>
      </c>
      <c r="D9" s="19">
        <v>44876</v>
      </c>
      <c r="E9" s="19">
        <v>233</v>
      </c>
      <c r="F9" s="19">
        <v>59675</v>
      </c>
      <c r="G9" s="19">
        <v>34094</v>
      </c>
      <c r="H9" s="19">
        <v>755</v>
      </c>
    </row>
    <row r="10" spans="2:8" ht="17.25" x14ac:dyDescent="0.4">
      <c r="B10" s="2" t="s">
        <v>194</v>
      </c>
      <c r="C10" s="19">
        <v>250578</v>
      </c>
      <c r="D10" s="19">
        <v>106412</v>
      </c>
      <c r="E10" s="19">
        <v>634</v>
      </c>
      <c r="F10" s="19">
        <v>244798</v>
      </c>
      <c r="G10" s="19">
        <v>85314</v>
      </c>
      <c r="H10" s="19">
        <v>1113</v>
      </c>
    </row>
    <row r="11" spans="2:8" ht="17.25" x14ac:dyDescent="0.4">
      <c r="B11" s="2" t="s">
        <v>195</v>
      </c>
      <c r="C11" s="19">
        <v>171182</v>
      </c>
      <c r="D11" s="19">
        <v>89512</v>
      </c>
      <c r="E11" s="19">
        <v>539</v>
      </c>
      <c r="F11" s="19">
        <v>157209</v>
      </c>
      <c r="G11" s="19">
        <v>71777</v>
      </c>
      <c r="H11" s="19">
        <v>1055</v>
      </c>
    </row>
    <row r="12" spans="2:8" ht="17.25" x14ac:dyDescent="0.4">
      <c r="B12" s="2" t="s">
        <v>196</v>
      </c>
      <c r="C12" s="19">
        <v>40034</v>
      </c>
      <c r="D12" s="19">
        <v>17731</v>
      </c>
      <c r="E12" s="19">
        <v>255</v>
      </c>
      <c r="F12" s="19">
        <v>36184</v>
      </c>
      <c r="G12" s="19">
        <v>14316</v>
      </c>
      <c r="H12" s="19">
        <v>524</v>
      </c>
    </row>
    <row r="13" spans="2:8" ht="17.25" x14ac:dyDescent="0.4">
      <c r="B13" s="2" t="s">
        <v>197</v>
      </c>
      <c r="C13" s="19">
        <v>205015</v>
      </c>
      <c r="D13" s="19">
        <v>94652</v>
      </c>
      <c r="E13" s="19">
        <v>413</v>
      </c>
      <c r="F13" s="19">
        <v>209292</v>
      </c>
      <c r="G13" s="19">
        <v>77991</v>
      </c>
      <c r="H13" s="19">
        <v>1045</v>
      </c>
    </row>
    <row r="14" spans="2:8" ht="17.25" x14ac:dyDescent="0.4">
      <c r="B14" s="2" t="s">
        <v>198</v>
      </c>
      <c r="C14" s="19">
        <v>77441</v>
      </c>
      <c r="D14" s="19">
        <v>35014</v>
      </c>
      <c r="E14" s="19">
        <v>246</v>
      </c>
      <c r="F14" s="19">
        <v>71333</v>
      </c>
      <c r="G14" s="19">
        <v>25261</v>
      </c>
      <c r="H14" s="19">
        <v>370</v>
      </c>
    </row>
    <row r="15" spans="2:8" ht="17.25" x14ac:dyDescent="0.4">
      <c r="B15" s="2" t="s">
        <v>199</v>
      </c>
      <c r="C15" s="19">
        <v>407765</v>
      </c>
      <c r="D15" s="19">
        <v>196764</v>
      </c>
      <c r="E15" s="19">
        <v>966</v>
      </c>
      <c r="F15" s="19">
        <v>357364</v>
      </c>
      <c r="G15" s="19">
        <v>142377</v>
      </c>
      <c r="H15" s="19">
        <v>2285</v>
      </c>
    </row>
    <row r="16" spans="2:8" ht="17.25" x14ac:dyDescent="0.4">
      <c r="B16" s="2" t="s">
        <v>200</v>
      </c>
      <c r="C16" s="19">
        <v>55490</v>
      </c>
      <c r="D16" s="19">
        <v>32688</v>
      </c>
      <c r="E16" s="19">
        <v>250</v>
      </c>
      <c r="F16" s="19">
        <v>51554</v>
      </c>
      <c r="G16" s="19">
        <v>26274</v>
      </c>
      <c r="H16" s="19">
        <v>453</v>
      </c>
    </row>
    <row r="17" spans="2:8" ht="17.25" x14ac:dyDescent="0.4">
      <c r="B17" s="2" t="s">
        <v>201</v>
      </c>
      <c r="C17" s="19">
        <v>14724</v>
      </c>
      <c r="D17" s="19">
        <v>7614</v>
      </c>
      <c r="E17" s="19">
        <v>50</v>
      </c>
      <c r="F17" s="19">
        <v>11499</v>
      </c>
      <c r="G17" s="19">
        <v>6603</v>
      </c>
      <c r="H17" s="19">
        <v>87</v>
      </c>
    </row>
    <row r="18" spans="2:8" ht="17.25" x14ac:dyDescent="0.4">
      <c r="B18" s="2" t="s">
        <v>202</v>
      </c>
      <c r="C18" s="19">
        <v>200521</v>
      </c>
      <c r="D18" s="19">
        <v>99695</v>
      </c>
      <c r="E18" s="2">
        <v>769</v>
      </c>
      <c r="F18" s="19">
        <v>182639</v>
      </c>
      <c r="G18" s="19">
        <v>72538</v>
      </c>
      <c r="H18" s="2">
        <v>1306</v>
      </c>
    </row>
    <row r="19" spans="2:8" ht="17.25" x14ac:dyDescent="0.4">
      <c r="B19" s="2" t="s">
        <v>203</v>
      </c>
      <c r="C19" s="19">
        <v>139585</v>
      </c>
      <c r="D19" s="19">
        <v>71534</v>
      </c>
      <c r="E19" s="2">
        <v>349</v>
      </c>
      <c r="F19" s="19">
        <v>143556</v>
      </c>
      <c r="G19" s="19">
        <v>60573</v>
      </c>
      <c r="H19" s="2">
        <v>694</v>
      </c>
    </row>
    <row r="20" spans="2:8" ht="17.25" x14ac:dyDescent="0.4">
      <c r="B20" s="2" t="s">
        <v>204</v>
      </c>
      <c r="C20" s="19">
        <v>75089</v>
      </c>
      <c r="D20" s="19">
        <v>48952</v>
      </c>
      <c r="E20" s="2">
        <v>298</v>
      </c>
      <c r="F20" s="19">
        <v>70209</v>
      </c>
      <c r="G20" s="19">
        <v>36367</v>
      </c>
      <c r="H20" s="2">
        <v>536</v>
      </c>
    </row>
    <row r="21" spans="2:8" ht="17.25" x14ac:dyDescent="0.4">
      <c r="B21" s="2" t="s">
        <v>205</v>
      </c>
      <c r="C21" s="19">
        <v>180236</v>
      </c>
      <c r="D21" s="19">
        <v>108573</v>
      </c>
      <c r="E21" s="2">
        <v>457</v>
      </c>
      <c r="F21" s="19">
        <v>193556</v>
      </c>
      <c r="G21" s="19">
        <v>95944</v>
      </c>
      <c r="H21" s="2">
        <v>694</v>
      </c>
    </row>
    <row r="22" spans="2:8" ht="17.25" x14ac:dyDescent="0.4">
      <c r="B22" s="2" t="s">
        <v>206</v>
      </c>
      <c r="C22" s="19">
        <v>139419</v>
      </c>
      <c r="D22" s="19">
        <v>67574</v>
      </c>
      <c r="E22" s="2">
        <v>456</v>
      </c>
      <c r="F22" s="19">
        <v>138941</v>
      </c>
      <c r="G22" s="19">
        <v>50502</v>
      </c>
      <c r="H22" s="2">
        <v>896</v>
      </c>
    </row>
    <row r="23" spans="2:8" ht="17.25" x14ac:dyDescent="0.4">
      <c r="B23" s="2" t="s">
        <v>207</v>
      </c>
      <c r="C23" s="19">
        <v>31213</v>
      </c>
      <c r="D23" s="19">
        <v>13523</v>
      </c>
      <c r="E23" s="2">
        <v>81</v>
      </c>
      <c r="F23" s="19">
        <v>30244</v>
      </c>
      <c r="G23" s="19">
        <v>11617</v>
      </c>
      <c r="H23" s="2">
        <v>352</v>
      </c>
    </row>
    <row r="24" spans="2:8" ht="17.25" x14ac:dyDescent="0.4">
      <c r="B24" s="2" t="s">
        <v>208</v>
      </c>
      <c r="C24" s="19">
        <v>29125</v>
      </c>
      <c r="D24" s="19">
        <v>14513</v>
      </c>
      <c r="E24" s="2">
        <v>221</v>
      </c>
      <c r="F24" s="19">
        <v>26800</v>
      </c>
      <c r="G24" s="19">
        <v>9876</v>
      </c>
      <c r="H24" s="2">
        <v>543</v>
      </c>
    </row>
    <row r="25" spans="2:8" ht="17.25" x14ac:dyDescent="0.4">
      <c r="B25" s="2" t="s">
        <v>209</v>
      </c>
      <c r="C25" s="19">
        <v>3583</v>
      </c>
      <c r="D25" s="19">
        <v>4262</v>
      </c>
      <c r="E25" s="2">
        <v>32</v>
      </c>
      <c r="F25" s="19">
        <v>2905</v>
      </c>
      <c r="G25" s="19">
        <v>3017</v>
      </c>
      <c r="H25" s="2">
        <v>45</v>
      </c>
    </row>
    <row r="26" spans="2:8" ht="17.25" x14ac:dyDescent="0.4">
      <c r="B26" s="2" t="s">
        <v>210</v>
      </c>
      <c r="C26" s="19">
        <v>157367</v>
      </c>
      <c r="D26" s="19">
        <v>63554</v>
      </c>
      <c r="E26" s="2">
        <v>642</v>
      </c>
      <c r="F26" s="19">
        <v>141103</v>
      </c>
      <c r="G26" s="19">
        <v>45324</v>
      </c>
      <c r="H26" s="2">
        <v>1086</v>
      </c>
    </row>
    <row r="27" spans="2:8" ht="17.25" x14ac:dyDescent="0.25">
      <c r="B27" s="49" t="s">
        <v>17</v>
      </c>
      <c r="C27" s="50">
        <f t="shared" ref="C27:E27" si="0">SUM(C7:C26)</f>
        <v>2315864</v>
      </c>
      <c r="D27" s="50">
        <f t="shared" si="0"/>
        <v>1163113</v>
      </c>
      <c r="E27" s="50">
        <f t="shared" si="0"/>
        <v>7223</v>
      </c>
      <c r="F27" s="50">
        <f>SUM(F7:F26)</f>
        <v>2198289</v>
      </c>
      <c r="G27" s="50">
        <f>SUM(G7:G26)</f>
        <v>906896</v>
      </c>
      <c r="H27" s="50">
        <f>SUM(H7:H26)</f>
        <v>14464</v>
      </c>
    </row>
    <row r="28" spans="2:8" ht="17.25" x14ac:dyDescent="0.4">
      <c r="B28" s="11" t="s">
        <v>82</v>
      </c>
      <c r="C28" s="73"/>
      <c r="D28" s="30"/>
      <c r="E28" s="30"/>
      <c r="F28" s="64"/>
      <c r="G28" s="64"/>
      <c r="H28" s="64"/>
    </row>
    <row r="29" spans="2:8" ht="14.45" customHeight="1" x14ac:dyDescent="0.25">
      <c r="B29" s="119" t="s">
        <v>211</v>
      </c>
      <c r="C29" s="119"/>
      <c r="D29" s="119"/>
      <c r="E29" s="119"/>
      <c r="F29" s="119"/>
      <c r="G29" s="119"/>
      <c r="H29" s="119"/>
    </row>
    <row r="30" spans="2:8" ht="17.25" customHeight="1" x14ac:dyDescent="0.4">
      <c r="B30" s="113" t="s">
        <v>212</v>
      </c>
      <c r="C30" s="113"/>
      <c r="D30" s="113"/>
      <c r="E30" s="113"/>
      <c r="F30" s="64"/>
      <c r="G30" s="64"/>
      <c r="H30" s="64"/>
    </row>
    <row r="31" spans="2:8" ht="17.25" customHeight="1" x14ac:dyDescent="0.4">
      <c r="B31" s="113" t="s">
        <v>213</v>
      </c>
      <c r="C31" s="113"/>
      <c r="D31" s="113"/>
      <c r="E31" s="113"/>
      <c r="F31" s="64"/>
      <c r="G31" s="64"/>
      <c r="H31" s="64"/>
    </row>
    <row r="32" spans="2:8" ht="17.25" customHeight="1" x14ac:dyDescent="0.4">
      <c r="B32" s="113" t="s">
        <v>214</v>
      </c>
      <c r="C32" s="113"/>
      <c r="D32" s="113"/>
      <c r="E32" s="113"/>
      <c r="F32" s="64"/>
      <c r="G32" s="64"/>
      <c r="H32" s="64"/>
    </row>
  </sheetData>
  <mergeCells count="10">
    <mergeCell ref="B29:H29"/>
    <mergeCell ref="B30:E30"/>
    <mergeCell ref="B31:E31"/>
    <mergeCell ref="B32:E32"/>
    <mergeCell ref="B3:H3"/>
    <mergeCell ref="B4:B5"/>
    <mergeCell ref="C4:E4"/>
    <mergeCell ref="F4:H4"/>
    <mergeCell ref="C5:E5"/>
    <mergeCell ref="F5:H5"/>
  </mergeCells>
  <pageMargins left="0.7" right="0.7" top="0.75" bottom="0.75" header="0.3" footer="0.3"/>
  <pageSetup paperSize="9" scale="84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13646-C245-48A9-A12D-BCAE59BBFAF3}">
  <sheetPr>
    <pageSetUpPr fitToPage="1"/>
  </sheetPr>
  <dimension ref="B2:E6"/>
  <sheetViews>
    <sheetView workbookViewId="0"/>
  </sheetViews>
  <sheetFormatPr defaultRowHeight="15" x14ac:dyDescent="0.25"/>
  <cols>
    <col min="2" max="2" width="30.140625" customWidth="1"/>
    <col min="3" max="3" width="22.42578125" customWidth="1"/>
    <col min="4" max="4" width="19.42578125" customWidth="1"/>
    <col min="5" max="5" width="16.85546875" customWidth="1"/>
  </cols>
  <sheetData>
    <row r="2" spans="2:5" ht="37.5" customHeight="1" x14ac:dyDescent="0.25">
      <c r="B2" s="112" t="s">
        <v>215</v>
      </c>
      <c r="C2" s="112"/>
      <c r="D2" s="112"/>
      <c r="E2" s="112"/>
    </row>
    <row r="3" spans="2:5" ht="27.75" customHeight="1" x14ac:dyDescent="0.25">
      <c r="B3" s="5"/>
      <c r="C3" s="5">
        <v>2022</v>
      </c>
      <c r="D3" s="5">
        <v>2023</v>
      </c>
      <c r="E3" s="5" t="s">
        <v>71</v>
      </c>
    </row>
    <row r="4" spans="2:5" ht="30" customHeight="1" x14ac:dyDescent="0.25">
      <c r="B4" s="1" t="s">
        <v>216</v>
      </c>
      <c r="C4" s="45">
        <v>12176969</v>
      </c>
      <c r="D4" s="45">
        <v>11240970</v>
      </c>
      <c r="E4" s="32">
        <f>(D4-C4)/C4</f>
        <v>-7.6866336770669286E-2</v>
      </c>
    </row>
    <row r="5" spans="2:5" ht="28.5" customHeight="1" x14ac:dyDescent="0.25">
      <c r="B5" s="1" t="s">
        <v>217</v>
      </c>
      <c r="C5" s="45">
        <v>41153890</v>
      </c>
      <c r="D5" s="45">
        <v>48713555</v>
      </c>
      <c r="E5" s="32">
        <f>(D5-C5)/C5</f>
        <v>0.18369259868265186</v>
      </c>
    </row>
    <row r="6" spans="2:5" ht="17.25" x14ac:dyDescent="0.4">
      <c r="B6" s="29" t="s">
        <v>69</v>
      </c>
      <c r="C6" s="64"/>
      <c r="D6" s="64"/>
      <c r="E6" s="64"/>
    </row>
  </sheetData>
  <mergeCells count="1">
    <mergeCell ref="B2:E2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1B122-9C2D-4591-B6B7-76359465881A}">
  <sheetPr>
    <pageSetUpPr fitToPage="1"/>
  </sheetPr>
  <dimension ref="B2:E11"/>
  <sheetViews>
    <sheetView workbookViewId="0">
      <selection activeCell="B11" sqref="B11"/>
    </sheetView>
  </sheetViews>
  <sheetFormatPr defaultRowHeight="15" x14ac:dyDescent="0.25"/>
  <cols>
    <col min="2" max="2" width="27.85546875" customWidth="1"/>
    <col min="3" max="3" width="21.140625" customWidth="1"/>
    <col min="4" max="4" width="18.42578125" customWidth="1"/>
    <col min="5" max="5" width="20.140625" customWidth="1"/>
  </cols>
  <sheetData>
    <row r="2" spans="2:5" ht="35.1" customHeight="1" x14ac:dyDescent="0.25">
      <c r="B2" s="112" t="s">
        <v>218</v>
      </c>
      <c r="C2" s="112"/>
      <c r="D2" s="112"/>
      <c r="E2" s="112"/>
    </row>
    <row r="3" spans="2:5" ht="19.5" customHeight="1" x14ac:dyDescent="0.25">
      <c r="B3" s="17" t="s">
        <v>219</v>
      </c>
      <c r="C3" s="17">
        <v>2021</v>
      </c>
      <c r="D3" s="17">
        <v>2022</v>
      </c>
      <c r="E3" s="17">
        <v>2023</v>
      </c>
    </row>
    <row r="4" spans="2:5" ht="17.25" x14ac:dyDescent="0.4">
      <c r="B4" s="51" t="s">
        <v>220</v>
      </c>
      <c r="C4" s="52">
        <v>2428302</v>
      </c>
      <c r="D4" s="7">
        <v>2115576</v>
      </c>
      <c r="E4" s="7">
        <v>959914</v>
      </c>
    </row>
    <row r="5" spans="2:5" ht="17.25" x14ac:dyDescent="0.4">
      <c r="B5" s="51" t="s">
        <v>221</v>
      </c>
      <c r="C5" s="52">
        <v>45417</v>
      </c>
      <c r="D5" s="7">
        <v>37306</v>
      </c>
      <c r="E5" s="7">
        <v>35469</v>
      </c>
    </row>
    <row r="6" spans="2:5" ht="17.25" x14ac:dyDescent="0.4">
      <c r="B6" s="51" t="s">
        <v>222</v>
      </c>
      <c r="C6" s="52">
        <v>16299</v>
      </c>
      <c r="D6" s="7">
        <v>38330</v>
      </c>
      <c r="E6" s="7">
        <v>20905</v>
      </c>
    </row>
    <row r="7" spans="2:5" ht="17.25" x14ac:dyDescent="0.4">
      <c r="B7" s="51" t="s">
        <v>223</v>
      </c>
      <c r="C7" s="52">
        <v>39866</v>
      </c>
      <c r="D7" s="7">
        <v>66699</v>
      </c>
      <c r="E7" s="7">
        <v>60241</v>
      </c>
    </row>
    <row r="8" spans="2:5" ht="17.25" x14ac:dyDescent="0.4">
      <c r="B8" s="51" t="s">
        <v>224</v>
      </c>
      <c r="C8" s="52">
        <v>10757</v>
      </c>
      <c r="D8" s="7">
        <v>12745</v>
      </c>
      <c r="E8" s="7">
        <v>11822</v>
      </c>
    </row>
    <row r="9" spans="2:5" ht="53.1" customHeight="1" x14ac:dyDescent="0.25">
      <c r="B9" s="137" t="s">
        <v>225</v>
      </c>
      <c r="C9" s="137"/>
      <c r="D9" s="137"/>
      <c r="E9" s="137"/>
    </row>
    <row r="10" spans="2:5" x14ac:dyDescent="0.25">
      <c r="B10" s="137" t="s">
        <v>314</v>
      </c>
      <c r="C10" s="137"/>
      <c r="D10" s="137"/>
      <c r="E10" s="137"/>
    </row>
    <row r="11" spans="2:5" ht="17.25" x14ac:dyDescent="0.25">
      <c r="B11" s="53"/>
    </row>
  </sheetData>
  <mergeCells count="3">
    <mergeCell ref="B2:E2"/>
    <mergeCell ref="B9:E9"/>
    <mergeCell ref="B10:E10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1F0E8-A7D8-4472-B337-893DC45C3F15}">
  <sheetPr>
    <pageSetUpPr fitToPage="1"/>
  </sheetPr>
  <dimension ref="A2:Y66"/>
  <sheetViews>
    <sheetView workbookViewId="0">
      <selection activeCell="B20" sqref="B20"/>
    </sheetView>
  </sheetViews>
  <sheetFormatPr defaultColWidth="8.85546875" defaultRowHeight="15" x14ac:dyDescent="0.25"/>
  <cols>
    <col min="1" max="1" width="8.85546875" style="57"/>
    <col min="2" max="2" width="63.28515625" style="57" customWidth="1"/>
    <col min="3" max="3" width="65.85546875" style="57" customWidth="1"/>
    <col min="4" max="4" width="13.85546875" style="57" customWidth="1"/>
    <col min="5" max="5" width="13.42578125" style="57" customWidth="1"/>
    <col min="6" max="6" width="16.85546875" style="57" customWidth="1"/>
    <col min="7" max="7" width="14.42578125" style="57" customWidth="1"/>
    <col min="8" max="8" width="11.5703125" style="57" bestFit="1" customWidth="1"/>
    <col min="9" max="9" width="11.28515625" style="57" customWidth="1"/>
    <col min="10" max="10" width="10.42578125" style="57" customWidth="1"/>
    <col min="11" max="11" width="11.7109375" style="57" bestFit="1" customWidth="1"/>
    <col min="12" max="12" width="14.5703125" style="57" customWidth="1"/>
    <col min="13" max="13" width="13" style="57" customWidth="1"/>
    <col min="14" max="14" width="12.42578125" style="57" customWidth="1"/>
    <col min="15" max="15" width="10.85546875" style="57" customWidth="1"/>
    <col min="16" max="16" width="11.85546875" style="57" customWidth="1"/>
    <col min="17" max="17" width="8.85546875" style="57"/>
    <col min="18" max="18" width="12" style="57" customWidth="1"/>
    <col min="19" max="20" width="12.28515625" style="57" customWidth="1"/>
    <col min="21" max="21" width="12.140625" style="57" customWidth="1"/>
    <col min="22" max="22" width="10.28515625" style="57" customWidth="1"/>
    <col min="23" max="23" width="8.85546875" style="57"/>
    <col min="24" max="24" width="11.42578125" style="57" customWidth="1"/>
    <col min="25" max="25" width="12.42578125" style="57" customWidth="1"/>
    <col min="26" max="16384" width="8.85546875" style="57"/>
  </cols>
  <sheetData>
    <row r="2" spans="2:18" ht="32.25" customHeight="1" x14ac:dyDescent="0.25">
      <c r="B2" s="110" t="s">
        <v>301</v>
      </c>
      <c r="C2" s="110"/>
      <c r="D2" s="110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2:18" ht="17.25" x14ac:dyDescent="0.4">
      <c r="B3" s="143" t="s">
        <v>229</v>
      </c>
      <c r="C3" s="2" t="s">
        <v>230</v>
      </c>
      <c r="D3" s="18">
        <v>0.67151997601029523</v>
      </c>
      <c r="E3" s="99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2:18" ht="17.25" x14ac:dyDescent="0.4">
      <c r="B4" s="143"/>
      <c r="C4" s="2" t="s">
        <v>231</v>
      </c>
      <c r="D4" s="18">
        <v>0.77272149721702044</v>
      </c>
      <c r="E4" s="99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2:18" ht="17.25" x14ac:dyDescent="0.4">
      <c r="B5" s="74" t="s">
        <v>232</v>
      </c>
      <c r="C5" s="2" t="s">
        <v>233</v>
      </c>
      <c r="D5" s="18">
        <v>0.93760882322325456</v>
      </c>
      <c r="E5" s="99"/>
      <c r="F5" s="80"/>
      <c r="G5" s="80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2:18" ht="17.25" x14ac:dyDescent="0.4">
      <c r="B6" s="143" t="s">
        <v>234</v>
      </c>
      <c r="C6" s="2" t="s">
        <v>235</v>
      </c>
      <c r="D6" s="18">
        <v>0.91456253192367709</v>
      </c>
      <c r="E6" s="99"/>
      <c r="F6" s="80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2:18" ht="17.25" x14ac:dyDescent="0.4">
      <c r="B7" s="143"/>
      <c r="C7" s="2" t="s">
        <v>236</v>
      </c>
      <c r="D7" s="18">
        <v>0.96222308243361332</v>
      </c>
      <c r="E7" s="99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2:18" ht="17.25" x14ac:dyDescent="0.4">
      <c r="B8" s="143" t="s">
        <v>237</v>
      </c>
      <c r="C8" s="2" t="s">
        <v>238</v>
      </c>
      <c r="D8" s="18">
        <v>0.14584660032531305</v>
      </c>
      <c r="E8" s="99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2:18" ht="17.25" x14ac:dyDescent="0.4">
      <c r="B9" s="143"/>
      <c r="C9" s="2" t="s">
        <v>239</v>
      </c>
      <c r="D9" s="18">
        <v>0.26538151783447217</v>
      </c>
      <c r="E9" s="99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2:18" ht="17.25" x14ac:dyDescent="0.4">
      <c r="B10" s="143"/>
      <c r="C10" s="2" t="s">
        <v>240</v>
      </c>
      <c r="D10" s="75">
        <v>649.18196846462808</v>
      </c>
      <c r="E10" s="100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2:18" ht="17.25" x14ac:dyDescent="0.4">
      <c r="B11" s="143" t="s">
        <v>241</v>
      </c>
      <c r="C11" s="2" t="s">
        <v>242</v>
      </c>
      <c r="D11" s="18">
        <v>1.1435347870120304E-2</v>
      </c>
      <c r="E11" s="99"/>
      <c r="F11" s="80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spans="2:18" ht="17.25" x14ac:dyDescent="0.4">
      <c r="B12" s="143"/>
      <c r="C12" s="2" t="s">
        <v>243</v>
      </c>
      <c r="D12" s="18">
        <v>8.8271851215320409E-3</v>
      </c>
      <c r="E12" s="99"/>
      <c r="F12" s="80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</row>
    <row r="13" spans="2:18" ht="15" customHeight="1" x14ac:dyDescent="0.45">
      <c r="B13" s="77" t="s">
        <v>244</v>
      </c>
      <c r="C13" s="16"/>
      <c r="D13" s="7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</row>
    <row r="14" spans="2:18" ht="30.75" customHeight="1" x14ac:dyDescent="0.45">
      <c r="B14" s="140" t="s">
        <v>304</v>
      </c>
      <c r="C14" s="141"/>
      <c r="D14" s="141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2:18" ht="19.5" x14ac:dyDescent="0.45">
      <c r="B15" s="138" t="s">
        <v>303</v>
      </c>
      <c r="C15" s="139"/>
      <c r="D15" s="139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6" spans="2:18" ht="19.5" x14ac:dyDescent="0.45">
      <c r="B16" s="138" t="s">
        <v>245</v>
      </c>
      <c r="C16" s="139"/>
      <c r="D16" s="139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</row>
    <row r="17" spans="1:25" x14ac:dyDescent="0.25">
      <c r="B17" s="79" t="s">
        <v>246</v>
      </c>
      <c r="C17" s="79"/>
      <c r="D17" s="79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  <row r="18" spans="1:25" ht="19.5" x14ac:dyDescent="0.45">
      <c r="B18" s="140" t="s">
        <v>247</v>
      </c>
      <c r="C18" s="141"/>
      <c r="D18" s="141"/>
      <c r="E18" s="101"/>
      <c r="F18" s="81"/>
      <c r="G18" s="82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</row>
    <row r="19" spans="1:25" ht="19.5" x14ac:dyDescent="0.45">
      <c r="B19" s="142" t="s">
        <v>305</v>
      </c>
      <c r="C19" s="142"/>
      <c r="D19" s="16"/>
      <c r="E19" s="81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</row>
    <row r="20" spans="1:25" x14ac:dyDescent="0.25">
      <c r="E20" s="76"/>
    </row>
    <row r="21" spans="1:25" x14ac:dyDescent="0.25">
      <c r="C21" s="44"/>
    </row>
    <row r="22" spans="1:25" x14ac:dyDescent="0.25">
      <c r="A22" s="89"/>
      <c r="B22" s="89"/>
      <c r="C22" s="89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89"/>
      <c r="O22" s="89"/>
    </row>
    <row r="23" spans="1:25" ht="17.25" x14ac:dyDescent="0.25">
      <c r="A23" s="89"/>
      <c r="B23" s="83"/>
      <c r="C23" s="84"/>
      <c r="D23" s="85"/>
      <c r="E23" s="86"/>
      <c r="F23" s="87"/>
      <c r="G23" s="88"/>
      <c r="H23" s="87"/>
      <c r="I23" s="88"/>
      <c r="J23" s="88"/>
      <c r="K23" s="88"/>
      <c r="L23" s="88"/>
      <c r="M23" s="88"/>
      <c r="N23" s="89"/>
      <c r="O23" s="89"/>
    </row>
    <row r="24" spans="1:25" ht="17.25" x14ac:dyDescent="0.25">
      <c r="A24" s="89"/>
      <c r="B24" s="83"/>
      <c r="C24" s="84"/>
      <c r="D24" s="85"/>
      <c r="E24" s="86"/>
      <c r="F24" s="87"/>
      <c r="G24" s="88"/>
      <c r="H24" s="88"/>
      <c r="I24" s="88"/>
      <c r="J24" s="88"/>
      <c r="K24" s="88"/>
      <c r="L24" s="88"/>
      <c r="M24" s="88"/>
      <c r="N24" s="89"/>
      <c r="O24" s="89"/>
      <c r="X24" s="8"/>
      <c r="Y24" s="76">
        <f>Y23</f>
        <v>0</v>
      </c>
    </row>
    <row r="25" spans="1:25" ht="24.95" customHeight="1" x14ac:dyDescent="0.25">
      <c r="A25" s="89"/>
      <c r="B25" s="83"/>
      <c r="C25" s="90"/>
      <c r="D25" s="85"/>
      <c r="E25" s="88"/>
      <c r="F25" s="87"/>
      <c r="G25" s="88"/>
      <c r="H25" s="88"/>
      <c r="I25" s="89"/>
      <c r="J25" s="88"/>
      <c r="K25" s="88"/>
      <c r="L25" s="88"/>
      <c r="M25" s="88"/>
      <c r="N25" s="89"/>
      <c r="O25" s="89"/>
    </row>
    <row r="26" spans="1:25" ht="17.25" x14ac:dyDescent="0.4">
      <c r="A26" s="89"/>
      <c r="B26" s="91"/>
      <c r="C26" s="92"/>
      <c r="D26" s="88"/>
      <c r="E26" s="88"/>
      <c r="F26" s="88"/>
      <c r="G26" s="93"/>
      <c r="H26" s="94"/>
      <c r="I26" s="88"/>
      <c r="J26" s="88"/>
      <c r="K26" s="88"/>
      <c r="L26" s="88"/>
      <c r="M26" s="88"/>
      <c r="N26" s="89"/>
      <c r="O26" s="89"/>
    </row>
    <row r="27" spans="1:25" ht="17.25" x14ac:dyDescent="0.4">
      <c r="A27" s="89"/>
      <c r="B27" s="91"/>
      <c r="C27" s="95"/>
      <c r="D27" s="88"/>
      <c r="E27" s="86"/>
      <c r="F27" s="88"/>
      <c r="G27" s="88"/>
      <c r="H27" s="86"/>
      <c r="I27" s="88"/>
      <c r="J27" s="88"/>
      <c r="K27" s="88"/>
      <c r="L27" s="88"/>
      <c r="M27" s="88"/>
      <c r="N27" s="89"/>
      <c r="O27" s="89"/>
    </row>
    <row r="28" spans="1:25" ht="17.25" x14ac:dyDescent="0.4">
      <c r="A28" s="89"/>
      <c r="B28" s="91"/>
      <c r="C28" s="92"/>
      <c r="D28" s="88"/>
      <c r="E28" s="88"/>
      <c r="F28" s="88"/>
      <c r="G28" s="88"/>
      <c r="H28" s="88"/>
      <c r="I28" s="96"/>
      <c r="J28" s="87"/>
      <c r="K28" s="87"/>
      <c r="L28" s="88"/>
      <c r="M28" s="88"/>
      <c r="N28" s="89"/>
      <c r="O28" s="89"/>
    </row>
    <row r="29" spans="1:25" ht="17.25" x14ac:dyDescent="0.4">
      <c r="A29" s="89"/>
      <c r="B29" s="91"/>
      <c r="C29" s="92"/>
      <c r="D29" s="88"/>
      <c r="E29" s="88"/>
      <c r="F29" s="88"/>
      <c r="G29" s="88"/>
      <c r="H29" s="88"/>
      <c r="I29" s="97"/>
      <c r="J29" s="97"/>
      <c r="K29" s="97"/>
      <c r="L29" s="88"/>
      <c r="M29" s="88"/>
      <c r="N29" s="89"/>
      <c r="O29" s="89"/>
    </row>
    <row r="30" spans="1:25" ht="17.25" x14ac:dyDescent="0.4">
      <c r="A30" s="89"/>
      <c r="B30" s="91"/>
      <c r="C30" s="92"/>
      <c r="D30" s="85"/>
      <c r="E30" s="88"/>
      <c r="F30" s="88"/>
      <c r="G30" s="88"/>
      <c r="H30" s="88"/>
      <c r="I30" s="88"/>
      <c r="J30" s="88"/>
      <c r="K30" s="88"/>
      <c r="L30" s="86"/>
      <c r="M30" s="88"/>
      <c r="N30" s="89"/>
      <c r="O30" s="89"/>
    </row>
    <row r="31" spans="1:25" ht="17.25" x14ac:dyDescent="0.4">
      <c r="A31" s="89"/>
      <c r="B31" s="91"/>
      <c r="C31" s="92"/>
      <c r="D31" s="88"/>
      <c r="E31" s="88"/>
      <c r="F31" s="88"/>
      <c r="G31" s="88"/>
      <c r="H31" s="88"/>
      <c r="I31" s="88"/>
      <c r="J31" s="88"/>
      <c r="K31" s="88"/>
      <c r="L31" s="88"/>
      <c r="M31" s="85"/>
      <c r="N31" s="89"/>
      <c r="O31" s="89"/>
    </row>
    <row r="32" spans="1:25" ht="37.5" customHeight="1" x14ac:dyDescent="0.25">
      <c r="A32" s="89"/>
      <c r="B32" s="83"/>
      <c r="C32" s="98"/>
      <c r="D32" s="88"/>
      <c r="E32" s="88"/>
      <c r="F32" s="88"/>
      <c r="G32" s="88"/>
      <c r="H32" s="88"/>
      <c r="I32" s="88"/>
      <c r="J32" s="88"/>
      <c r="K32" s="88"/>
      <c r="L32" s="88"/>
      <c r="M32" s="85"/>
      <c r="N32" s="89"/>
      <c r="O32" s="89"/>
    </row>
    <row r="33" spans="1:15" x14ac:dyDescent="0.25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</row>
    <row r="34" spans="1:15" x14ac:dyDescent="0.25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</row>
    <row r="35" spans="1:15" x14ac:dyDescent="0.2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</row>
    <row r="36" spans="1:15" x14ac:dyDescent="0.25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</row>
    <row r="37" spans="1:15" x14ac:dyDescent="0.25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</row>
    <row r="38" spans="1:15" x14ac:dyDescent="0.25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</row>
    <row r="39" spans="1:15" x14ac:dyDescent="0.25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</row>
    <row r="40" spans="1:15" x14ac:dyDescent="0.25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</row>
    <row r="41" spans="1:15" x14ac:dyDescent="0.25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</row>
    <row r="42" spans="1:15" x14ac:dyDescent="0.25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</row>
    <row r="43" spans="1:15" x14ac:dyDescent="0.25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</row>
    <row r="44" spans="1:15" x14ac:dyDescent="0.25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</row>
    <row r="45" spans="1:15" x14ac:dyDescent="0.25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</row>
    <row r="46" spans="1:15" x14ac:dyDescent="0.25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</row>
    <row r="47" spans="1:15" x14ac:dyDescent="0.25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</row>
    <row r="48" spans="1:15" x14ac:dyDescent="0.25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</row>
    <row r="49" spans="1:15" x14ac:dyDescent="0.25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</row>
    <row r="50" spans="1:15" x14ac:dyDescent="0.25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</row>
    <row r="51" spans="1:15" x14ac:dyDescent="0.25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</row>
    <row r="52" spans="1:15" x14ac:dyDescent="0.25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</row>
    <row r="53" spans="1:15" x14ac:dyDescent="0.25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</row>
    <row r="54" spans="1:15" x14ac:dyDescent="0.25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</row>
    <row r="55" spans="1:15" x14ac:dyDescent="0.25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</row>
    <row r="56" spans="1:15" x14ac:dyDescent="0.25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</row>
    <row r="57" spans="1:15" x14ac:dyDescent="0.25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</row>
    <row r="58" spans="1:15" x14ac:dyDescent="0.25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</row>
    <row r="59" spans="1:15" x14ac:dyDescent="0.25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</row>
    <row r="60" spans="1:15" x14ac:dyDescent="0.25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</row>
    <row r="61" spans="1:15" x14ac:dyDescent="0.25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</row>
    <row r="62" spans="1:15" x14ac:dyDescent="0.25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</row>
    <row r="63" spans="1:15" x14ac:dyDescent="0.25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</row>
    <row r="64" spans="1:15" x14ac:dyDescent="0.25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</row>
    <row r="65" spans="1:15" x14ac:dyDescent="0.25">
      <c r="A65" s="89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</row>
    <row r="66" spans="1:15" x14ac:dyDescent="0.25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</row>
  </sheetData>
  <mergeCells count="10">
    <mergeCell ref="B15:D15"/>
    <mergeCell ref="B16:D16"/>
    <mergeCell ref="B18:D18"/>
    <mergeCell ref="B19:C19"/>
    <mergeCell ref="B2:D2"/>
    <mergeCell ref="B3:B4"/>
    <mergeCell ref="B6:B7"/>
    <mergeCell ref="B8:B10"/>
    <mergeCell ref="B11:B12"/>
    <mergeCell ref="B14:D14"/>
  </mergeCells>
  <pageMargins left="0.7" right="0.7" top="0.75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203AD-E2C7-498B-BCF3-0CB748A07472}">
  <sheetPr>
    <pageSetUpPr fitToPage="1"/>
  </sheetPr>
  <dimension ref="B2:D19"/>
  <sheetViews>
    <sheetView workbookViewId="0">
      <selection activeCell="B12" sqref="B12:C12"/>
    </sheetView>
  </sheetViews>
  <sheetFormatPr defaultRowHeight="15" x14ac:dyDescent="0.25"/>
  <cols>
    <col min="2" max="2" width="30.5703125" customWidth="1"/>
    <col min="3" max="3" width="30.85546875" customWidth="1"/>
  </cols>
  <sheetData>
    <row r="2" spans="2:4" ht="35.25" customHeight="1" x14ac:dyDescent="0.25">
      <c r="B2" s="112" t="s">
        <v>8</v>
      </c>
      <c r="C2" s="110"/>
    </row>
    <row r="3" spans="2:4" ht="36" customHeight="1" x14ac:dyDescent="0.25">
      <c r="B3" s="5" t="s">
        <v>9</v>
      </c>
      <c r="C3" s="5" t="s">
        <v>10</v>
      </c>
    </row>
    <row r="4" spans="2:4" ht="17.25" x14ac:dyDescent="0.4">
      <c r="B4" s="2" t="s">
        <v>11</v>
      </c>
      <c r="C4" s="6">
        <v>381</v>
      </c>
    </row>
    <row r="5" spans="2:4" ht="17.25" x14ac:dyDescent="0.4">
      <c r="B5" s="2" t="s">
        <v>12</v>
      </c>
      <c r="C5" s="6">
        <v>924</v>
      </c>
    </row>
    <row r="6" spans="2:4" ht="17.25" x14ac:dyDescent="0.4">
      <c r="B6" s="2" t="s">
        <v>13</v>
      </c>
      <c r="C6" s="7">
        <v>21137</v>
      </c>
      <c r="D6" s="8"/>
    </row>
    <row r="7" spans="2:4" ht="17.25" x14ac:dyDescent="0.4">
      <c r="B7" s="2" t="s">
        <v>14</v>
      </c>
      <c r="C7" s="7">
        <v>2777</v>
      </c>
    </row>
    <row r="8" spans="2:4" ht="17.25" x14ac:dyDescent="0.4">
      <c r="B8" s="2" t="s">
        <v>15</v>
      </c>
      <c r="C8" s="7">
        <v>637</v>
      </c>
    </row>
    <row r="9" spans="2:4" ht="17.25" x14ac:dyDescent="0.4">
      <c r="B9" s="2" t="s">
        <v>16</v>
      </c>
      <c r="C9" s="7">
        <v>5</v>
      </c>
    </row>
    <row r="10" spans="2:4" ht="17.25" x14ac:dyDescent="0.4">
      <c r="B10" s="9" t="s">
        <v>17</v>
      </c>
      <c r="C10" s="10">
        <f>SUM(C4:C9)</f>
        <v>25861</v>
      </c>
    </row>
    <row r="11" spans="2:4" ht="19.5" x14ac:dyDescent="0.45">
      <c r="B11" s="11" t="s">
        <v>18</v>
      </c>
      <c r="C11" s="12"/>
    </row>
    <row r="12" spans="2:4" ht="23.45" customHeight="1" x14ac:dyDescent="0.25">
      <c r="B12" s="113" t="s">
        <v>19</v>
      </c>
      <c r="C12" s="114"/>
    </row>
    <row r="13" spans="2:4" ht="43.5" customHeight="1" x14ac:dyDescent="0.25">
      <c r="B13" s="115" t="s">
        <v>20</v>
      </c>
      <c r="C13" s="116"/>
    </row>
    <row r="14" spans="2:4" ht="51.75" customHeight="1" x14ac:dyDescent="0.25">
      <c r="B14" s="113" t="s">
        <v>21</v>
      </c>
      <c r="C14" s="114"/>
    </row>
    <row r="19" spans="3:3" x14ac:dyDescent="0.25">
      <c r="C19" t="s">
        <v>22</v>
      </c>
    </row>
  </sheetData>
  <mergeCells count="4">
    <mergeCell ref="B2:C2"/>
    <mergeCell ref="B12:C12"/>
    <mergeCell ref="B13:C13"/>
    <mergeCell ref="B14:C1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A0C21-5695-4D27-8BF3-1E1335C72B65}">
  <sheetPr>
    <pageSetUpPr fitToPage="1"/>
  </sheetPr>
  <dimension ref="B3:H18"/>
  <sheetViews>
    <sheetView topLeftCell="B1" workbookViewId="0">
      <selection activeCell="H17" sqref="H17"/>
    </sheetView>
  </sheetViews>
  <sheetFormatPr defaultRowHeight="15" x14ac:dyDescent="0.25"/>
  <cols>
    <col min="1" max="1" width="0" hidden="1" customWidth="1"/>
    <col min="2" max="2" width="24.5703125" customWidth="1"/>
    <col min="3" max="3" width="17.42578125" customWidth="1"/>
    <col min="4" max="4" width="18" customWidth="1"/>
    <col min="5" max="5" width="19.140625" customWidth="1"/>
    <col min="6" max="6" width="16" customWidth="1"/>
    <col min="7" max="7" width="14.140625" customWidth="1"/>
    <col min="8" max="8" width="15.5703125" customWidth="1"/>
  </cols>
  <sheetData>
    <row r="3" spans="2:8" ht="33.75" customHeight="1" x14ac:dyDescent="0.25">
      <c r="B3" s="112" t="s">
        <v>23</v>
      </c>
      <c r="C3" s="112"/>
      <c r="D3" s="112"/>
      <c r="E3" s="112"/>
      <c r="F3" s="112"/>
      <c r="G3" s="112"/>
      <c r="H3" s="112"/>
    </row>
    <row r="4" spans="2:8" ht="17.25" x14ac:dyDescent="0.25">
      <c r="B4" s="117" t="s">
        <v>24</v>
      </c>
      <c r="C4" s="118" t="s">
        <v>25</v>
      </c>
      <c r="D4" s="118"/>
      <c r="E4" s="118" t="s">
        <v>26</v>
      </c>
      <c r="F4" s="118"/>
      <c r="G4" s="118" t="s">
        <v>27</v>
      </c>
      <c r="H4" s="118" t="s">
        <v>28</v>
      </c>
    </row>
    <row r="5" spans="2:8" ht="17.25" x14ac:dyDescent="0.25">
      <c r="B5" s="117"/>
      <c r="C5" s="5" t="s">
        <v>29</v>
      </c>
      <c r="D5" s="5" t="s">
        <v>28</v>
      </c>
      <c r="E5" s="5" t="s">
        <v>29</v>
      </c>
      <c r="F5" s="5" t="s">
        <v>28</v>
      </c>
      <c r="G5" s="118"/>
      <c r="H5" s="118"/>
    </row>
    <row r="6" spans="2:8" ht="17.25" x14ac:dyDescent="0.4">
      <c r="B6" s="2" t="s">
        <v>30</v>
      </c>
      <c r="C6" s="7">
        <v>3137</v>
      </c>
      <c r="D6" s="2">
        <v>51</v>
      </c>
      <c r="E6" s="7">
        <v>1767</v>
      </c>
      <c r="F6" s="2">
        <v>50</v>
      </c>
      <c r="G6" s="7">
        <f>C6+E6</f>
        <v>4904</v>
      </c>
      <c r="H6" s="2">
        <v>51</v>
      </c>
    </row>
    <row r="7" spans="2:8" ht="17.25" x14ac:dyDescent="0.4">
      <c r="B7" s="2" t="s">
        <v>31</v>
      </c>
      <c r="C7" s="7">
        <v>2485</v>
      </c>
      <c r="D7" s="2">
        <v>51</v>
      </c>
      <c r="E7" s="7">
        <v>1279</v>
      </c>
      <c r="F7" s="2">
        <v>50</v>
      </c>
      <c r="G7" s="7">
        <f t="shared" ref="G7:G11" si="0">C7+E7</f>
        <v>3764</v>
      </c>
      <c r="H7" s="2">
        <v>51</v>
      </c>
    </row>
    <row r="8" spans="2:8" ht="17.25" x14ac:dyDescent="0.4">
      <c r="B8" s="2" t="s">
        <v>32</v>
      </c>
      <c r="C8" s="7">
        <v>3667</v>
      </c>
      <c r="D8" s="2">
        <v>51</v>
      </c>
      <c r="E8" s="7">
        <v>2078</v>
      </c>
      <c r="F8" s="2">
        <v>51</v>
      </c>
      <c r="G8" s="7">
        <f t="shared" si="0"/>
        <v>5745</v>
      </c>
      <c r="H8" s="2">
        <v>51</v>
      </c>
    </row>
    <row r="9" spans="2:8" ht="17.25" x14ac:dyDescent="0.4">
      <c r="B9" s="2" t="s">
        <v>33</v>
      </c>
      <c r="C9" s="7">
        <v>3084</v>
      </c>
      <c r="D9" s="2">
        <v>50</v>
      </c>
      <c r="E9" s="7">
        <v>2746</v>
      </c>
      <c r="F9" s="2">
        <v>52</v>
      </c>
      <c r="G9" s="7">
        <f t="shared" si="0"/>
        <v>5830</v>
      </c>
      <c r="H9" s="2">
        <v>51</v>
      </c>
    </row>
    <row r="10" spans="2:8" ht="17.25" x14ac:dyDescent="0.4">
      <c r="B10" s="2" t="s">
        <v>34</v>
      </c>
      <c r="C10" s="7">
        <v>1628</v>
      </c>
      <c r="D10" s="2">
        <v>50</v>
      </c>
      <c r="E10" s="7">
        <v>1316</v>
      </c>
      <c r="F10" s="2">
        <v>51</v>
      </c>
      <c r="G10" s="7">
        <f t="shared" si="0"/>
        <v>2944</v>
      </c>
      <c r="H10" s="2">
        <v>50</v>
      </c>
    </row>
    <row r="11" spans="2:8" ht="17.25" x14ac:dyDescent="0.4">
      <c r="B11" s="2" t="s">
        <v>35</v>
      </c>
      <c r="C11" s="7">
        <v>1465</v>
      </c>
      <c r="D11" s="2">
        <v>52</v>
      </c>
      <c r="E11" s="7">
        <v>1209</v>
      </c>
      <c r="F11" s="2">
        <v>52</v>
      </c>
      <c r="G11" s="7">
        <f t="shared" si="0"/>
        <v>2674</v>
      </c>
      <c r="H11" s="2">
        <v>52</v>
      </c>
    </row>
    <row r="12" spans="2:8" ht="17.25" x14ac:dyDescent="0.4">
      <c r="B12" s="9" t="s">
        <v>17</v>
      </c>
      <c r="C12" s="10">
        <f>SUM(C6:C11)</f>
        <v>15466</v>
      </c>
      <c r="D12" s="107">
        <v>51</v>
      </c>
      <c r="E12" s="10">
        <f>SUM(E6:E11)</f>
        <v>10395</v>
      </c>
      <c r="F12" s="107">
        <v>51</v>
      </c>
      <c r="G12" s="10">
        <f>SUM(G6:G11)</f>
        <v>25861</v>
      </c>
      <c r="H12" s="9">
        <v>51</v>
      </c>
    </row>
    <row r="13" spans="2:8" x14ac:dyDescent="0.25">
      <c r="B13" s="11" t="s">
        <v>226</v>
      </c>
      <c r="C13" s="13"/>
      <c r="D13" s="13"/>
      <c r="E13" s="13"/>
      <c r="F13" s="13"/>
      <c r="G13" s="13"/>
      <c r="H13" s="13"/>
    </row>
    <row r="14" spans="2:8" ht="19.5" x14ac:dyDescent="0.25">
      <c r="B14" s="61"/>
      <c r="C14" s="62"/>
      <c r="D14" s="62"/>
      <c r="E14" s="63"/>
      <c r="F14" s="63"/>
    </row>
    <row r="15" spans="2:8" x14ac:dyDescent="0.25">
      <c r="B15" s="58"/>
      <c r="C15" s="58"/>
      <c r="D15" s="58"/>
      <c r="E15" s="58"/>
      <c r="F15" s="58"/>
    </row>
    <row r="16" spans="2:8" x14ac:dyDescent="0.25">
      <c r="B16" s="58"/>
      <c r="C16" s="58"/>
      <c r="D16" s="58"/>
      <c r="E16" s="58"/>
      <c r="F16" s="58"/>
    </row>
    <row r="17" spans="2:6" x14ac:dyDescent="0.25">
      <c r="B17" s="58"/>
      <c r="C17" s="58"/>
      <c r="D17" s="58"/>
      <c r="E17" s="58"/>
      <c r="F17" s="58"/>
    </row>
    <row r="18" spans="2:6" x14ac:dyDescent="0.25">
      <c r="B18" s="58"/>
      <c r="C18" s="58"/>
      <c r="D18" s="58"/>
      <c r="E18" s="58"/>
      <c r="F18" s="58"/>
    </row>
  </sheetData>
  <mergeCells count="6">
    <mergeCell ref="B3:H3"/>
    <mergeCell ref="B4:B5"/>
    <mergeCell ref="C4:D4"/>
    <mergeCell ref="E4:F4"/>
    <mergeCell ref="G4:G5"/>
    <mergeCell ref="H4:H5"/>
  </mergeCells>
  <pageMargins left="0.7" right="0.7" top="0.75" bottom="0.75" header="0.3" footer="0.3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0F654-299D-40C4-851E-F749E0977184}">
  <sheetPr>
    <pageSetUpPr fitToPage="1"/>
  </sheetPr>
  <dimension ref="B2:K13"/>
  <sheetViews>
    <sheetView workbookViewId="0"/>
  </sheetViews>
  <sheetFormatPr defaultRowHeight="15" x14ac:dyDescent="0.25"/>
  <cols>
    <col min="2" max="2" width="30.85546875" bestFit="1" customWidth="1"/>
    <col min="3" max="3" width="13.42578125" customWidth="1"/>
    <col min="4" max="4" width="15" customWidth="1"/>
    <col min="5" max="5" width="13.5703125" customWidth="1"/>
    <col min="6" max="6" width="15.42578125" customWidth="1"/>
    <col min="7" max="7" width="14.140625" customWidth="1"/>
    <col min="8" max="8" width="12.42578125" customWidth="1"/>
    <col min="9" max="9" width="12.5703125" customWidth="1"/>
    <col min="10" max="10" width="13.85546875" customWidth="1"/>
    <col min="11" max="11" width="13.42578125" customWidth="1"/>
  </cols>
  <sheetData>
    <row r="2" spans="2:11" ht="31.5" customHeight="1" x14ac:dyDescent="0.25">
      <c r="B2" s="112" t="s">
        <v>36</v>
      </c>
      <c r="C2" s="112"/>
      <c r="D2" s="112"/>
      <c r="E2" s="112"/>
      <c r="F2" s="112"/>
      <c r="G2" s="112"/>
      <c r="H2" s="112"/>
      <c r="I2" s="112"/>
      <c r="J2" s="112"/>
      <c r="K2" s="112"/>
    </row>
    <row r="3" spans="2:11" ht="34.700000000000003" customHeight="1" x14ac:dyDescent="0.25">
      <c r="B3" s="14" t="s">
        <v>9</v>
      </c>
      <c r="C3" s="120" t="s">
        <v>37</v>
      </c>
      <c r="D3" s="120"/>
      <c r="E3" s="120" t="s">
        <v>38</v>
      </c>
      <c r="F3" s="120"/>
      <c r="G3" s="120" t="s">
        <v>39</v>
      </c>
      <c r="H3" s="120"/>
      <c r="I3" s="120" t="s">
        <v>27</v>
      </c>
      <c r="J3" s="120"/>
      <c r="K3" s="121" t="s">
        <v>40</v>
      </c>
    </row>
    <row r="4" spans="2:11" ht="17.25" x14ac:dyDescent="0.4">
      <c r="B4" s="2"/>
      <c r="C4" s="15" t="s">
        <v>41</v>
      </c>
      <c r="D4" s="15" t="s">
        <v>42</v>
      </c>
      <c r="E4" s="15" t="s">
        <v>41</v>
      </c>
      <c r="F4" s="15" t="s">
        <v>42</v>
      </c>
      <c r="G4" s="15" t="s">
        <v>41</v>
      </c>
      <c r="H4" s="15" t="s">
        <v>42</v>
      </c>
      <c r="I4" s="15" t="s">
        <v>41</v>
      </c>
      <c r="J4" s="15" t="s">
        <v>42</v>
      </c>
      <c r="K4" s="122"/>
    </row>
    <row r="5" spans="2:11" ht="17.25" x14ac:dyDescent="0.4">
      <c r="B5" s="2" t="s">
        <v>43</v>
      </c>
      <c r="C5" s="7"/>
      <c r="D5" s="7"/>
      <c r="E5" s="7"/>
      <c r="F5" s="7"/>
      <c r="G5" s="7">
        <v>224</v>
      </c>
      <c r="H5" s="7">
        <v>157</v>
      </c>
      <c r="I5" s="7">
        <f>G5+E5+C5</f>
        <v>224</v>
      </c>
      <c r="J5" s="7">
        <f>H5+F5+D5</f>
        <v>157</v>
      </c>
      <c r="K5" s="7">
        <f>SUM(I5:J5)</f>
        <v>381</v>
      </c>
    </row>
    <row r="6" spans="2:11" ht="17.25" x14ac:dyDescent="0.4">
      <c r="B6" s="2" t="s">
        <v>44</v>
      </c>
      <c r="C6" s="7"/>
      <c r="D6" s="7"/>
      <c r="E6" s="7"/>
      <c r="F6" s="7"/>
      <c r="G6" s="7">
        <v>413</v>
      </c>
      <c r="H6" s="7">
        <v>511</v>
      </c>
      <c r="I6" s="7">
        <f t="shared" ref="I6:J10" si="0">G6+E6+C6</f>
        <v>413</v>
      </c>
      <c r="J6" s="7">
        <f t="shared" si="0"/>
        <v>511</v>
      </c>
      <c r="K6" s="7">
        <f t="shared" ref="K6:K10" si="1">SUM(I6:J6)</f>
        <v>924</v>
      </c>
    </row>
    <row r="7" spans="2:11" ht="17.25" x14ac:dyDescent="0.4">
      <c r="B7" s="2" t="s">
        <v>45</v>
      </c>
      <c r="C7" s="7">
        <v>90</v>
      </c>
      <c r="D7" s="7">
        <v>94</v>
      </c>
      <c r="E7" s="7">
        <v>1968</v>
      </c>
      <c r="F7" s="7">
        <v>3074</v>
      </c>
      <c r="G7" s="7">
        <v>6172</v>
      </c>
      <c r="H7" s="7">
        <v>9739</v>
      </c>
      <c r="I7" s="7">
        <f t="shared" si="0"/>
        <v>8230</v>
      </c>
      <c r="J7" s="7">
        <f t="shared" si="0"/>
        <v>12907</v>
      </c>
      <c r="K7" s="7">
        <f t="shared" si="1"/>
        <v>21137</v>
      </c>
    </row>
    <row r="8" spans="2:11" ht="17.25" x14ac:dyDescent="0.4">
      <c r="B8" s="2" t="s">
        <v>14</v>
      </c>
      <c r="C8" s="7">
        <v>174</v>
      </c>
      <c r="D8" s="7">
        <v>151</v>
      </c>
      <c r="E8" s="7">
        <v>907</v>
      </c>
      <c r="F8" s="7">
        <v>1468</v>
      </c>
      <c r="G8" s="7">
        <v>34</v>
      </c>
      <c r="H8" s="7">
        <v>43</v>
      </c>
      <c r="I8" s="7">
        <f t="shared" si="0"/>
        <v>1115</v>
      </c>
      <c r="J8" s="7">
        <f t="shared" si="0"/>
        <v>1662</v>
      </c>
      <c r="K8" s="7">
        <f t="shared" si="1"/>
        <v>2777</v>
      </c>
    </row>
    <row r="9" spans="2:11" ht="17.25" x14ac:dyDescent="0.4">
      <c r="B9" s="2" t="s">
        <v>15</v>
      </c>
      <c r="C9" s="7">
        <v>202</v>
      </c>
      <c r="D9" s="7">
        <v>91</v>
      </c>
      <c r="E9" s="7">
        <v>188</v>
      </c>
      <c r="F9" s="7">
        <v>125</v>
      </c>
      <c r="G9" s="7">
        <v>21</v>
      </c>
      <c r="H9" s="7">
        <v>10</v>
      </c>
      <c r="I9" s="7">
        <f t="shared" si="0"/>
        <v>411</v>
      </c>
      <c r="J9" s="7">
        <f t="shared" si="0"/>
        <v>226</v>
      </c>
      <c r="K9" s="7">
        <f t="shared" si="1"/>
        <v>637</v>
      </c>
    </row>
    <row r="10" spans="2:11" ht="17.25" x14ac:dyDescent="0.4">
      <c r="B10" s="2" t="s">
        <v>46</v>
      </c>
      <c r="C10" s="7"/>
      <c r="D10" s="7"/>
      <c r="E10" s="7"/>
      <c r="F10" s="7"/>
      <c r="G10" s="7">
        <v>2</v>
      </c>
      <c r="H10" s="7">
        <v>3</v>
      </c>
      <c r="I10" s="7">
        <f t="shared" si="0"/>
        <v>2</v>
      </c>
      <c r="J10" s="7">
        <f t="shared" si="0"/>
        <v>3</v>
      </c>
      <c r="K10" s="7">
        <f t="shared" si="1"/>
        <v>5</v>
      </c>
    </row>
    <row r="11" spans="2:11" ht="17.25" x14ac:dyDescent="0.4">
      <c r="B11" s="9" t="s">
        <v>17</v>
      </c>
      <c r="C11" s="10">
        <f>SUM(C5:C10)</f>
        <v>466</v>
      </c>
      <c r="D11" s="10">
        <f t="shared" ref="D11:K11" si="2">SUM(D5:D10)</f>
        <v>336</v>
      </c>
      <c r="E11" s="10">
        <f t="shared" si="2"/>
        <v>3063</v>
      </c>
      <c r="F11" s="10">
        <f t="shared" si="2"/>
        <v>4667</v>
      </c>
      <c r="G11" s="10">
        <f t="shared" si="2"/>
        <v>6866</v>
      </c>
      <c r="H11" s="10">
        <f t="shared" si="2"/>
        <v>10463</v>
      </c>
      <c r="I11" s="10">
        <f t="shared" si="2"/>
        <v>10395</v>
      </c>
      <c r="J11" s="10">
        <f t="shared" si="2"/>
        <v>15466</v>
      </c>
      <c r="K11" s="10">
        <f t="shared" si="2"/>
        <v>25861</v>
      </c>
    </row>
    <row r="12" spans="2:11" ht="19.5" x14ac:dyDescent="0.45">
      <c r="B12" s="11" t="s">
        <v>18</v>
      </c>
      <c r="C12" s="16"/>
      <c r="D12" s="16"/>
      <c r="E12" s="16"/>
      <c r="F12" s="16"/>
      <c r="G12" s="16"/>
      <c r="H12" s="16"/>
      <c r="I12" s="16"/>
      <c r="J12" s="16"/>
      <c r="K12" s="16"/>
    </row>
    <row r="13" spans="2:11" ht="14.45" customHeight="1" x14ac:dyDescent="0.25">
      <c r="B13" s="119" t="s">
        <v>47</v>
      </c>
      <c r="C13" s="119"/>
      <c r="D13" s="119"/>
      <c r="E13" s="119"/>
      <c r="F13" s="56"/>
      <c r="G13" s="56"/>
      <c r="H13" s="56"/>
      <c r="I13" s="56"/>
      <c r="J13" s="56"/>
      <c r="K13" s="56"/>
    </row>
  </sheetData>
  <mergeCells count="7">
    <mergeCell ref="B13:E13"/>
    <mergeCell ref="B2:K2"/>
    <mergeCell ref="C3:D3"/>
    <mergeCell ref="E3:F3"/>
    <mergeCell ref="G3:H3"/>
    <mergeCell ref="I3:J3"/>
    <mergeCell ref="K3:K4"/>
  </mergeCells>
  <pageMargins left="0.7" right="0.7" top="0.7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57658-0285-4517-969B-8F238E04AE6C}">
  <sheetPr>
    <pageSetUpPr fitToPage="1"/>
  </sheetPr>
  <dimension ref="B3:F11"/>
  <sheetViews>
    <sheetView workbookViewId="0"/>
  </sheetViews>
  <sheetFormatPr defaultRowHeight="15" x14ac:dyDescent="0.25"/>
  <cols>
    <col min="2" max="2" width="26.42578125" customWidth="1"/>
    <col min="3" max="3" width="19" customWidth="1"/>
    <col min="4" max="4" width="15.42578125" customWidth="1"/>
    <col min="5" max="5" width="17.140625" customWidth="1"/>
    <col min="6" max="6" width="29.5703125" customWidth="1"/>
  </cols>
  <sheetData>
    <row r="3" spans="2:6" ht="44.25" customHeight="1" x14ac:dyDescent="0.25">
      <c r="B3" s="112" t="s">
        <v>48</v>
      </c>
      <c r="C3" s="112"/>
      <c r="D3" s="112"/>
      <c r="E3" s="112"/>
      <c r="F3" s="112"/>
    </row>
    <row r="4" spans="2:6" ht="17.25" x14ac:dyDescent="0.25">
      <c r="B4" s="17" t="s">
        <v>49</v>
      </c>
      <c r="C4" s="17" t="s">
        <v>25</v>
      </c>
      <c r="D4" s="17" t="s">
        <v>26</v>
      </c>
      <c r="E4" s="17" t="s">
        <v>50</v>
      </c>
      <c r="F4" s="17" t="s">
        <v>51</v>
      </c>
    </row>
    <row r="5" spans="2:6" ht="17.25" x14ac:dyDescent="0.4">
      <c r="B5" s="2" t="s">
        <v>52</v>
      </c>
      <c r="C5" s="7">
        <v>5342</v>
      </c>
      <c r="D5" s="7">
        <v>3764</v>
      </c>
      <c r="E5" s="7">
        <f>C5+D5</f>
        <v>9106</v>
      </c>
      <c r="F5" s="18">
        <f>E5/$E$10</f>
        <v>0.35211322067978812</v>
      </c>
    </row>
    <row r="6" spans="2:6" ht="17.25" x14ac:dyDescent="0.4">
      <c r="B6" s="2" t="s">
        <v>53</v>
      </c>
      <c r="C6" s="7">
        <v>841</v>
      </c>
      <c r="D6" s="7">
        <v>623</v>
      </c>
      <c r="E6" s="7">
        <f t="shared" ref="E6:E9" si="0">C6+D6</f>
        <v>1464</v>
      </c>
      <c r="F6" s="18">
        <f t="shared" ref="F6:F9" si="1">E6/$E$10</f>
        <v>5.6610339894048956E-2</v>
      </c>
    </row>
    <row r="7" spans="2:6" ht="17.25" x14ac:dyDescent="0.4">
      <c r="B7" s="2" t="s">
        <v>54</v>
      </c>
      <c r="C7" s="7">
        <v>3928</v>
      </c>
      <c r="D7" s="7">
        <v>2425</v>
      </c>
      <c r="E7" s="7">
        <f t="shared" si="0"/>
        <v>6353</v>
      </c>
      <c r="F7" s="18">
        <f t="shared" si="1"/>
        <v>0.24565948725880671</v>
      </c>
    </row>
    <row r="8" spans="2:6" ht="17.25" x14ac:dyDescent="0.4">
      <c r="B8" s="2" t="s">
        <v>55</v>
      </c>
      <c r="C8" s="7">
        <v>4826</v>
      </c>
      <c r="D8" s="7">
        <v>3109</v>
      </c>
      <c r="E8" s="7">
        <f t="shared" si="0"/>
        <v>7935</v>
      </c>
      <c r="F8" s="18">
        <f t="shared" si="1"/>
        <v>0.30683268241753991</v>
      </c>
    </row>
    <row r="9" spans="2:6" ht="17.25" x14ac:dyDescent="0.4">
      <c r="B9" s="2" t="s">
        <v>56</v>
      </c>
      <c r="C9" s="19">
        <v>529</v>
      </c>
      <c r="D9" s="19">
        <v>474</v>
      </c>
      <c r="E9" s="7">
        <f t="shared" si="0"/>
        <v>1003</v>
      </c>
      <c r="F9" s="18">
        <f t="shared" si="1"/>
        <v>3.8784269749816323E-2</v>
      </c>
    </row>
    <row r="10" spans="2:6" ht="17.25" x14ac:dyDescent="0.4">
      <c r="B10" s="9" t="s">
        <v>17</v>
      </c>
      <c r="C10" s="10">
        <f>SUM(C5:C9)</f>
        <v>15466</v>
      </c>
      <c r="D10" s="10">
        <f>SUM(D5:D9)</f>
        <v>10395</v>
      </c>
      <c r="E10" s="10">
        <f>SUM(E5:E9)</f>
        <v>25861</v>
      </c>
      <c r="F10" s="20">
        <f>SUM(F5:F9)</f>
        <v>1</v>
      </c>
    </row>
    <row r="11" spans="2:6" x14ac:dyDescent="0.25">
      <c r="B11" s="11" t="s">
        <v>18</v>
      </c>
      <c r="C11" s="13"/>
      <c r="D11" s="13"/>
      <c r="E11" s="13"/>
      <c r="F11" s="13"/>
    </row>
  </sheetData>
  <mergeCells count="1">
    <mergeCell ref="B3:F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31AAB-FF8E-451F-8037-DD504BB62704}">
  <sheetPr>
    <pageSetUpPr fitToPage="1"/>
  </sheetPr>
  <dimension ref="A3:C26"/>
  <sheetViews>
    <sheetView zoomScale="154" zoomScaleNormal="154" workbookViewId="0">
      <selection activeCell="B27" sqref="B27"/>
    </sheetView>
  </sheetViews>
  <sheetFormatPr defaultRowHeight="15" x14ac:dyDescent="0.25"/>
  <cols>
    <col min="2" max="2" width="63.85546875" customWidth="1"/>
    <col min="3" max="3" width="27.7109375" customWidth="1"/>
    <col min="4" max="4" width="31.5703125" customWidth="1"/>
  </cols>
  <sheetData>
    <row r="3" spans="2:3" ht="39" customHeight="1" x14ac:dyDescent="0.25">
      <c r="B3" s="112" t="s">
        <v>57</v>
      </c>
      <c r="C3" s="112"/>
    </row>
    <row r="4" spans="2:3" s="57" customFormat="1" ht="17.25" x14ac:dyDescent="0.4">
      <c r="B4" s="2" t="s">
        <v>306</v>
      </c>
      <c r="C4" s="108">
        <v>1</v>
      </c>
    </row>
    <row r="5" spans="2:3" ht="17.25" x14ac:dyDescent="0.4">
      <c r="B5" s="2" t="s">
        <v>58</v>
      </c>
      <c r="C5" s="21">
        <v>625</v>
      </c>
    </row>
    <row r="6" spans="2:3" ht="17.25" x14ac:dyDescent="0.4">
      <c r="B6" s="2" t="s">
        <v>59</v>
      </c>
      <c r="C6" s="22">
        <v>23836354</v>
      </c>
    </row>
    <row r="7" spans="2:3" ht="17.25" x14ac:dyDescent="0.4">
      <c r="B7" s="2" t="s">
        <v>316</v>
      </c>
      <c r="C7" s="22">
        <v>562539153</v>
      </c>
    </row>
    <row r="8" spans="2:3" ht="17.25" x14ac:dyDescent="0.4">
      <c r="B8" s="2" t="s">
        <v>60</v>
      </c>
      <c r="C8" s="22">
        <v>1541203</v>
      </c>
    </row>
    <row r="9" spans="2:3" ht="17.25" x14ac:dyDescent="0.4">
      <c r="B9" s="2" t="s">
        <v>61</v>
      </c>
      <c r="C9" s="22">
        <v>4129348264</v>
      </c>
    </row>
    <row r="10" spans="2:3" ht="17.25" x14ac:dyDescent="0.4">
      <c r="B10" s="2" t="s">
        <v>62</v>
      </c>
      <c r="C10" s="22">
        <v>11313282.915068492</v>
      </c>
    </row>
    <row r="11" spans="2:3" ht="17.25" x14ac:dyDescent="0.4">
      <c r="B11" s="2" t="s">
        <v>63</v>
      </c>
      <c r="C11" s="22">
        <v>26058278</v>
      </c>
    </row>
    <row r="12" spans="2:3" ht="17.25" x14ac:dyDescent="0.4">
      <c r="B12" s="2" t="s">
        <v>64</v>
      </c>
      <c r="C12" s="22">
        <f>+C11/365</f>
        <v>71392.542465753431</v>
      </c>
    </row>
    <row r="13" spans="2:3" ht="17.25" x14ac:dyDescent="0.4">
      <c r="B13" s="2" t="s">
        <v>65</v>
      </c>
      <c r="C13" s="22">
        <v>136394119</v>
      </c>
    </row>
    <row r="14" spans="2:3" ht="17.25" x14ac:dyDescent="0.4">
      <c r="B14" s="2" t="s">
        <v>66</v>
      </c>
      <c r="C14" s="22">
        <f>+C13/365</f>
        <v>373682.51780821919</v>
      </c>
    </row>
    <row r="15" spans="2:3" ht="17.25" x14ac:dyDescent="0.4">
      <c r="B15" s="2" t="s">
        <v>319</v>
      </c>
      <c r="C15" s="22">
        <v>319424453</v>
      </c>
    </row>
    <row r="16" spans="2:3" ht="17.25" x14ac:dyDescent="0.4">
      <c r="B16" s="2" t="s">
        <v>320</v>
      </c>
      <c r="C16" s="22">
        <f>+C15/365</f>
        <v>875135.4876712329</v>
      </c>
    </row>
    <row r="17" spans="1:3" ht="17.25" x14ac:dyDescent="0.4">
      <c r="B17" s="2" t="s">
        <v>67</v>
      </c>
      <c r="C17" s="22">
        <v>6071581</v>
      </c>
    </row>
    <row r="18" spans="1:3" ht="17.25" x14ac:dyDescent="0.4">
      <c r="B18" s="2" t="s">
        <v>68</v>
      </c>
      <c r="C18" s="22">
        <f>+C17/365</f>
        <v>16634.468493150685</v>
      </c>
    </row>
    <row r="19" spans="1:3" ht="17.25" x14ac:dyDescent="0.4">
      <c r="B19" s="2" t="s">
        <v>321</v>
      </c>
      <c r="C19" s="22">
        <v>8452721</v>
      </c>
    </row>
    <row r="20" spans="1:3" ht="17.25" x14ac:dyDescent="0.4">
      <c r="B20" s="2" t="s">
        <v>322</v>
      </c>
      <c r="C20" s="22">
        <f>+C19/365</f>
        <v>23158.139726027399</v>
      </c>
    </row>
    <row r="21" spans="1:3" ht="15.75" x14ac:dyDescent="0.3">
      <c r="A21" s="58"/>
      <c r="B21" s="59" t="s">
        <v>82</v>
      </c>
      <c r="C21" s="30"/>
    </row>
    <row r="22" spans="1:3" ht="29.25" customHeight="1" x14ac:dyDescent="0.25">
      <c r="A22" s="58"/>
      <c r="B22" s="144" t="s">
        <v>317</v>
      </c>
      <c r="C22" s="144"/>
    </row>
    <row r="23" spans="1:3" ht="15.75" x14ac:dyDescent="0.3">
      <c r="A23" s="58"/>
      <c r="B23" s="59" t="s">
        <v>318</v>
      </c>
      <c r="C23" s="13"/>
    </row>
    <row r="24" spans="1:3" x14ac:dyDescent="0.25">
      <c r="A24" s="58"/>
      <c r="B24" s="58"/>
      <c r="C24" s="58"/>
    </row>
    <row r="25" spans="1:3" x14ac:dyDescent="0.25">
      <c r="A25" s="58"/>
      <c r="B25" s="58"/>
      <c r="C25" s="58"/>
    </row>
    <row r="26" spans="1:3" x14ac:dyDescent="0.25">
      <c r="A26" s="58"/>
      <c r="B26" s="58"/>
      <c r="C26" s="58"/>
    </row>
  </sheetData>
  <mergeCells count="2">
    <mergeCell ref="B3:C3"/>
    <mergeCell ref="B22:C2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29A92-562C-4617-9275-B1BCBA0577C9}">
  <sheetPr>
    <pageSetUpPr fitToPage="1"/>
  </sheetPr>
  <dimension ref="A3:K19"/>
  <sheetViews>
    <sheetView tabSelected="1" zoomScale="120" zoomScaleNormal="120" workbookViewId="0">
      <selection activeCell="G18" sqref="G18"/>
    </sheetView>
  </sheetViews>
  <sheetFormatPr defaultRowHeight="15" x14ac:dyDescent="0.25"/>
  <cols>
    <col min="2" max="2" width="36.42578125" customWidth="1"/>
    <col min="3" max="3" width="21.140625" customWidth="1"/>
    <col min="4" max="4" width="19.140625" customWidth="1"/>
    <col min="5" max="5" width="16.85546875" customWidth="1"/>
    <col min="6" max="6" width="17.140625" customWidth="1"/>
  </cols>
  <sheetData>
    <row r="3" spans="1:11" ht="41.25" customHeight="1" x14ac:dyDescent="0.25">
      <c r="B3" s="112" t="s">
        <v>323</v>
      </c>
      <c r="C3" s="112"/>
      <c r="D3" s="112"/>
      <c r="E3" s="112"/>
      <c r="F3" s="112"/>
    </row>
    <row r="4" spans="1:11" ht="31.5" customHeight="1" x14ac:dyDescent="0.25">
      <c r="B4" s="5" t="s">
        <v>70</v>
      </c>
      <c r="C4" s="5">
        <v>2021</v>
      </c>
      <c r="D4" s="5">
        <v>2022</v>
      </c>
      <c r="E4" s="5">
        <v>2023</v>
      </c>
      <c r="F4" s="5" t="s">
        <v>71</v>
      </c>
    </row>
    <row r="5" spans="1:11" ht="17.25" x14ac:dyDescent="0.4">
      <c r="B5" s="2" t="s">
        <v>315</v>
      </c>
      <c r="C5" s="7">
        <v>869015041</v>
      </c>
      <c r="D5" s="7">
        <v>792746720</v>
      </c>
      <c r="E5" s="7">
        <v>562539153</v>
      </c>
      <c r="F5" s="23">
        <f t="shared" ref="F5:F10" si="0">+(E5-D5)/D5</f>
        <v>-0.29039232984779806</v>
      </c>
    </row>
    <row r="6" spans="1:11" ht="17.25" x14ac:dyDescent="0.4">
      <c r="B6" s="2" t="s">
        <v>72</v>
      </c>
      <c r="C6" s="7">
        <v>2380863</v>
      </c>
      <c r="D6" s="7">
        <v>2914510</v>
      </c>
      <c r="E6" s="7">
        <v>1541203</v>
      </c>
      <c r="F6" s="23">
        <f t="shared" si="0"/>
        <v>-0.47119653046309673</v>
      </c>
    </row>
    <row r="7" spans="1:11" ht="17.25" x14ac:dyDescent="0.4">
      <c r="B7" s="2" t="s">
        <v>73</v>
      </c>
      <c r="C7" s="7">
        <v>4219092</v>
      </c>
      <c r="D7" s="7">
        <v>7701192</v>
      </c>
      <c r="E7" s="7">
        <v>6322699</v>
      </c>
      <c r="F7" s="23">
        <f t="shared" si="0"/>
        <v>-0.17899735521462132</v>
      </c>
    </row>
    <row r="8" spans="1:11" ht="17.25" x14ac:dyDescent="0.4">
      <c r="B8" s="2" t="s">
        <v>74</v>
      </c>
      <c r="C8" s="7">
        <v>6315215571</v>
      </c>
      <c r="D8" s="7">
        <v>6392652788</v>
      </c>
      <c r="E8" s="7">
        <v>4129348264</v>
      </c>
      <c r="F8" s="23">
        <f t="shared" si="0"/>
        <v>-0.35404777938957882</v>
      </c>
    </row>
    <row r="9" spans="1:11" ht="17.25" x14ac:dyDescent="0.4">
      <c r="B9" s="2" t="s">
        <v>75</v>
      </c>
      <c r="C9" s="7">
        <v>17301960</v>
      </c>
      <c r="D9" s="7">
        <v>17514117</v>
      </c>
      <c r="E9" s="7">
        <v>11313282.915068492</v>
      </c>
      <c r="F9" s="23">
        <f t="shared" si="0"/>
        <v>-0.35404777100275781</v>
      </c>
    </row>
    <row r="10" spans="1:11" ht="17.25" x14ac:dyDescent="0.4">
      <c r="B10" s="2" t="s">
        <v>76</v>
      </c>
      <c r="C10" s="7">
        <v>31238106</v>
      </c>
      <c r="D10" s="7">
        <v>56094072</v>
      </c>
      <c r="E10" s="7">
        <v>27728170</v>
      </c>
      <c r="F10" s="23">
        <f t="shared" si="0"/>
        <v>-0.50568448658888587</v>
      </c>
    </row>
    <row r="11" spans="1:11" ht="17.25" x14ac:dyDescent="0.4">
      <c r="B11" s="2" t="s">
        <v>77</v>
      </c>
      <c r="C11" s="7">
        <v>29087701</v>
      </c>
      <c r="D11" s="123" t="s">
        <v>78</v>
      </c>
      <c r="E11" s="124"/>
      <c r="F11" s="125"/>
    </row>
    <row r="12" spans="1:11" ht="17.25" x14ac:dyDescent="0.4">
      <c r="B12" s="2" t="s">
        <v>79</v>
      </c>
      <c r="C12" s="7">
        <v>22650000</v>
      </c>
      <c r="D12" s="7">
        <v>103284508</v>
      </c>
      <c r="E12" s="7">
        <v>671163109</v>
      </c>
      <c r="F12" s="23">
        <f>+(E12-D12)/D12</f>
        <v>5.4981972804672701</v>
      </c>
    </row>
    <row r="13" spans="1:11" ht="17.25" x14ac:dyDescent="0.4">
      <c r="B13" s="2" t="s">
        <v>80</v>
      </c>
      <c r="C13" s="7">
        <v>597</v>
      </c>
      <c r="D13" s="7">
        <v>596</v>
      </c>
      <c r="E13" s="24">
        <v>507</v>
      </c>
      <c r="F13" s="23">
        <f>+(E13-D13)/D13</f>
        <v>-0.14932885906040269</v>
      </c>
    </row>
    <row r="14" spans="1:11" ht="17.25" x14ac:dyDescent="0.4">
      <c r="B14" s="2" t="s">
        <v>81</v>
      </c>
      <c r="C14" s="7">
        <v>582</v>
      </c>
      <c r="D14" s="7">
        <v>590</v>
      </c>
      <c r="E14" s="24">
        <v>505</v>
      </c>
      <c r="F14" s="23">
        <f>+(E14-D14)/D14</f>
        <v>-0.1440677966101695</v>
      </c>
      <c r="G14" s="58"/>
      <c r="H14" s="58"/>
      <c r="I14" s="58"/>
      <c r="J14" s="58"/>
      <c r="K14" s="58"/>
    </row>
    <row r="15" spans="1:11" ht="15.75" x14ac:dyDescent="0.3">
      <c r="A15" s="58"/>
      <c r="B15" s="11" t="s">
        <v>82</v>
      </c>
      <c r="C15" s="30"/>
      <c r="D15" s="30"/>
      <c r="E15" s="30"/>
      <c r="F15" s="30"/>
      <c r="G15" s="58"/>
      <c r="H15" s="58"/>
      <c r="I15" s="58"/>
      <c r="J15" s="58"/>
      <c r="K15" s="58"/>
    </row>
    <row r="16" spans="1:11" ht="15.6" customHeight="1" x14ac:dyDescent="0.25">
      <c r="A16" s="58"/>
      <c r="B16" s="119" t="s">
        <v>227</v>
      </c>
      <c r="C16" s="119"/>
      <c r="D16" s="119"/>
      <c r="E16" s="119"/>
      <c r="F16" s="119"/>
      <c r="G16" s="58"/>
      <c r="H16" s="58"/>
      <c r="I16" s="58"/>
      <c r="J16" s="58"/>
      <c r="K16" s="58"/>
    </row>
    <row r="17" spans="1:11" x14ac:dyDescent="0.25">
      <c r="A17" s="58"/>
      <c r="B17" s="119"/>
      <c r="C17" s="119"/>
      <c r="D17" s="119"/>
      <c r="E17" s="119"/>
      <c r="F17" s="119"/>
      <c r="G17" s="58"/>
      <c r="H17" s="58"/>
      <c r="I17" s="58"/>
      <c r="J17" s="58"/>
      <c r="K17" s="58"/>
    </row>
    <row r="18" spans="1:11" x14ac:dyDescent="0.25">
      <c r="A18" s="58"/>
      <c r="C18" s="58"/>
      <c r="D18" s="58"/>
      <c r="E18" s="58"/>
      <c r="F18" s="58"/>
      <c r="G18" s="58"/>
      <c r="H18" s="58"/>
      <c r="I18" s="58"/>
      <c r="J18" s="58"/>
      <c r="K18" s="58"/>
    </row>
    <row r="19" spans="1:11" x14ac:dyDescent="0.25">
      <c r="A19" s="58"/>
      <c r="C19" s="58"/>
      <c r="D19" s="58"/>
      <c r="E19" s="58"/>
      <c r="F19" s="58"/>
      <c r="G19" s="58"/>
      <c r="H19" s="58"/>
      <c r="I19" s="58"/>
      <c r="J19" s="58"/>
      <c r="K19" s="58"/>
    </row>
  </sheetData>
  <mergeCells count="3">
    <mergeCell ref="B3:F3"/>
    <mergeCell ref="D11:F11"/>
    <mergeCell ref="B16:F17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31C50-BCFF-4D83-90D9-18FEB14504FF}">
  <sheetPr>
    <pageSetUpPr fitToPage="1"/>
  </sheetPr>
  <dimension ref="B3:G8"/>
  <sheetViews>
    <sheetView workbookViewId="0">
      <selection activeCell="C5" sqref="C5"/>
    </sheetView>
  </sheetViews>
  <sheetFormatPr defaultRowHeight="15" x14ac:dyDescent="0.25"/>
  <cols>
    <col min="2" max="2" width="20.85546875" customWidth="1"/>
    <col min="3" max="3" width="19.28515625" customWidth="1"/>
  </cols>
  <sheetData>
    <row r="3" spans="2:7" ht="28.5" customHeight="1" x14ac:dyDescent="0.25">
      <c r="B3" s="112" t="s">
        <v>83</v>
      </c>
      <c r="C3" s="112"/>
      <c r="D3" s="112"/>
      <c r="E3" s="112"/>
      <c r="F3" s="112"/>
      <c r="G3" s="112"/>
    </row>
    <row r="4" spans="2:7" ht="25.5" customHeight="1" x14ac:dyDescent="0.25">
      <c r="B4" s="5"/>
      <c r="C4" s="5" t="s">
        <v>84</v>
      </c>
      <c r="D4" s="120" t="s">
        <v>85</v>
      </c>
      <c r="E4" s="120"/>
      <c r="F4" s="120" t="s">
        <v>86</v>
      </c>
      <c r="G4" s="120"/>
    </row>
    <row r="5" spans="2:7" ht="17.25" x14ac:dyDescent="0.4">
      <c r="B5" s="2" t="s">
        <v>87</v>
      </c>
      <c r="C5" s="7">
        <v>496401152</v>
      </c>
      <c r="D5" s="128">
        <v>1360003.1561643835</v>
      </c>
      <c r="E5" s="128"/>
      <c r="F5" s="128">
        <v>5579336.7878711568</v>
      </c>
      <c r="G5" s="128"/>
    </row>
    <row r="6" spans="2:7" ht="17.25" x14ac:dyDescent="0.4">
      <c r="B6" s="2" t="s">
        <v>88</v>
      </c>
      <c r="C6" s="7">
        <v>291118552</v>
      </c>
      <c r="D6" s="128">
        <v>797585.07397260272</v>
      </c>
      <c r="E6" s="128"/>
      <c r="F6" s="128">
        <v>2828090</v>
      </c>
      <c r="G6" s="128"/>
    </row>
    <row r="7" spans="2:7" ht="15.75" x14ac:dyDescent="0.3">
      <c r="B7" s="11" t="s">
        <v>82</v>
      </c>
      <c r="C7" s="30"/>
      <c r="D7" s="30"/>
      <c r="E7" s="30"/>
      <c r="F7" s="30"/>
      <c r="G7" s="30"/>
    </row>
    <row r="8" spans="2:7" ht="28.5" customHeight="1" x14ac:dyDescent="0.25">
      <c r="B8" s="126" t="s">
        <v>89</v>
      </c>
      <c r="C8" s="127"/>
      <c r="D8" s="127"/>
      <c r="E8" s="127"/>
      <c r="F8" s="127"/>
      <c r="G8" s="127"/>
    </row>
  </sheetData>
  <mergeCells count="8">
    <mergeCell ref="B8:G8"/>
    <mergeCell ref="B3:G3"/>
    <mergeCell ref="D4:E4"/>
    <mergeCell ref="F4:G4"/>
    <mergeCell ref="D5:E5"/>
    <mergeCell ref="F5:G5"/>
    <mergeCell ref="D6:E6"/>
    <mergeCell ref="F6:G6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6BBB02-9DFA-4A89-9B1E-80DE5C001D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773D19-5FA6-4A8C-B663-D35A23C9DE9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0A1CAEE-0B43-4CF0-ADE0-C076946724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27</vt:i4>
      </vt:variant>
      <vt:variant>
        <vt:lpstr>Intervalli denominati</vt:lpstr>
      </vt:variant>
      <vt:variant>
        <vt:i4>2</vt:i4>
      </vt:variant>
    </vt:vector>
  </HeadingPairs>
  <TitlesOfParts>
    <vt:vector size="29" baseType="lpstr">
      <vt:lpstr>Indice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1.16a</vt:lpstr>
      <vt:lpstr>1.16b</vt:lpstr>
      <vt:lpstr>1.16c</vt:lpstr>
      <vt:lpstr>1.16d</vt:lpstr>
      <vt:lpstr>1.16e</vt:lpstr>
      <vt:lpstr>1.16f</vt:lpstr>
      <vt:lpstr>1.17a</vt:lpstr>
      <vt:lpstr>1.17b</vt:lpstr>
      <vt:lpstr>1.18</vt:lpstr>
      <vt:lpstr>1.19</vt:lpstr>
      <vt:lpstr>1.20</vt:lpstr>
      <vt:lpstr>'1.1'!Area_stampa</vt:lpstr>
      <vt:lpstr>'1.20'!Area_stampa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MATTEI LOREDANA</dc:creator>
  <cp:lastModifiedBy>Sommario Luca</cp:lastModifiedBy>
  <cp:lastPrinted>2023-07-05T06:26:54Z</cp:lastPrinted>
  <dcterms:created xsi:type="dcterms:W3CDTF">2022-05-13T06:42:44Z</dcterms:created>
  <dcterms:modified xsi:type="dcterms:W3CDTF">2024-09-23T14:58:53Z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</Properties>
</file>