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RAPPORTO ANNUALE\RA ANNO 2024\APPENDICE STATISTICA\APPENDICE DA PUBBLICARE\"/>
    </mc:Choice>
  </mc:AlternateContent>
  <xr:revisionPtr revIDLastSave="0" documentId="13_ncr:1_{EA66DEA7-CE01-42AC-BBA7-0F315D9F9CF4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Indice" sheetId="29" r:id="rId1"/>
    <sheet name="5.1" sheetId="16" r:id="rId2"/>
    <sheet name="5.2" sheetId="17" r:id="rId3"/>
    <sheet name="5.3" sheetId="18" r:id="rId4"/>
    <sheet name="5.4" sheetId="19" r:id="rId5"/>
    <sheet name="5.5" sheetId="20" r:id="rId6"/>
    <sheet name="Grafico 5.1" sheetId="21" r:id="rId7"/>
    <sheet name="Grafico 5.2" sheetId="27" r:id="rId8"/>
    <sheet name="Grafico 5.3" sheetId="28" r:id="rId9"/>
    <sheet name="5.6" sheetId="22" r:id="rId10"/>
    <sheet name="5.7" sheetId="30" r:id="rId11"/>
    <sheet name="5.8" sheetId="31" r:id="rId12"/>
  </sheets>
  <externalReferences>
    <externalReference r:id="rId13"/>
  </externalReferences>
  <definedNames>
    <definedName name="OLE_LINK1" localSheetId="3">'5.3'!$D$5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31" l="1"/>
  <c r="M19" i="31"/>
  <c r="L19" i="31"/>
  <c r="K19" i="31"/>
  <c r="N18" i="31"/>
  <c r="O18" i="31" s="1"/>
  <c r="M18" i="31"/>
  <c r="K18" i="31"/>
  <c r="J18" i="31"/>
  <c r="H18" i="31"/>
  <c r="I18" i="31" s="1"/>
  <c r="O17" i="31"/>
  <c r="M17" i="31"/>
  <c r="L17" i="31"/>
  <c r="K17" i="31"/>
  <c r="I17" i="31"/>
  <c r="O16" i="31"/>
  <c r="M16" i="31"/>
  <c r="L16" i="31"/>
  <c r="K16" i="31"/>
  <c r="I16" i="31"/>
  <c r="O15" i="31"/>
  <c r="M15" i="31"/>
  <c r="L15" i="31"/>
  <c r="K15" i="31"/>
  <c r="I15" i="31"/>
  <c r="O14" i="31"/>
  <c r="M14" i="31"/>
  <c r="L14" i="31"/>
  <c r="K14" i="31"/>
  <c r="I14" i="31"/>
  <c r="O13" i="31"/>
  <c r="M13" i="31"/>
  <c r="L13" i="31"/>
  <c r="K13" i="31"/>
  <c r="I13" i="31"/>
  <c r="O12" i="31"/>
  <c r="M12" i="31"/>
  <c r="L12" i="31"/>
  <c r="K12" i="31"/>
  <c r="I12" i="31"/>
  <c r="O11" i="31"/>
  <c r="M11" i="31"/>
  <c r="L11" i="31"/>
  <c r="K11" i="31"/>
  <c r="I11" i="31"/>
  <c r="O10" i="31"/>
  <c r="M10" i="31"/>
  <c r="L10" i="31"/>
  <c r="K10" i="31"/>
  <c r="I10" i="31"/>
  <c r="O9" i="31"/>
  <c r="M9" i="31"/>
  <c r="L9" i="31"/>
  <c r="K9" i="31"/>
  <c r="I9" i="31"/>
  <c r="O8" i="31"/>
  <c r="M8" i="31"/>
  <c r="L8" i="31"/>
  <c r="K8" i="31"/>
  <c r="I8" i="31"/>
  <c r="O7" i="31"/>
  <c r="M7" i="31"/>
  <c r="L7" i="31"/>
  <c r="K7" i="31"/>
  <c r="I7" i="31"/>
  <c r="O6" i="31"/>
  <c r="M6" i="31"/>
  <c r="L6" i="31"/>
  <c r="K6" i="31"/>
  <c r="I6" i="31"/>
  <c r="O5" i="31"/>
  <c r="M5" i="31"/>
  <c r="L5" i="31"/>
  <c r="K5" i="31"/>
  <c r="I5" i="31"/>
  <c r="O20" i="30"/>
  <c r="M20" i="30"/>
  <c r="L20" i="30"/>
  <c r="K20" i="30"/>
  <c r="I20" i="30"/>
  <c r="O19" i="30"/>
  <c r="N19" i="30"/>
  <c r="M19" i="30"/>
  <c r="K19" i="30"/>
  <c r="J19" i="30"/>
  <c r="H19" i="30"/>
  <c r="L19" i="30" s="1"/>
  <c r="O18" i="30"/>
  <c r="M18" i="30"/>
  <c r="L18" i="30"/>
  <c r="K18" i="30"/>
  <c r="I18" i="30"/>
  <c r="O17" i="30"/>
  <c r="M17" i="30"/>
  <c r="L17" i="30"/>
  <c r="K17" i="30"/>
  <c r="I17" i="30"/>
  <c r="O16" i="30"/>
  <c r="M16" i="30"/>
  <c r="L16" i="30"/>
  <c r="K16" i="30"/>
  <c r="I16" i="30"/>
  <c r="O15" i="30"/>
  <c r="M15" i="30"/>
  <c r="L15" i="30"/>
  <c r="K15" i="30"/>
  <c r="I15" i="30"/>
  <c r="O14" i="30"/>
  <c r="M14" i="30"/>
  <c r="L14" i="30"/>
  <c r="K14" i="30"/>
  <c r="I14" i="30"/>
  <c r="O13" i="30"/>
  <c r="M13" i="30"/>
  <c r="L13" i="30"/>
  <c r="K13" i="30"/>
  <c r="I13" i="30"/>
  <c r="O12" i="30"/>
  <c r="M12" i="30"/>
  <c r="L12" i="30"/>
  <c r="K12" i="30"/>
  <c r="I12" i="30"/>
  <c r="O11" i="30"/>
  <c r="M11" i="30"/>
  <c r="L11" i="30"/>
  <c r="K11" i="30"/>
  <c r="I11" i="30"/>
  <c r="O10" i="30"/>
  <c r="M10" i="30"/>
  <c r="L10" i="30"/>
  <c r="K10" i="30"/>
  <c r="I10" i="30"/>
  <c r="O9" i="30"/>
  <c r="M9" i="30"/>
  <c r="L9" i="30"/>
  <c r="K9" i="30"/>
  <c r="I9" i="30"/>
  <c r="O8" i="30"/>
  <c r="M8" i="30"/>
  <c r="L8" i="30"/>
  <c r="K8" i="30"/>
  <c r="I8" i="30"/>
  <c r="O7" i="30"/>
  <c r="M7" i="30"/>
  <c r="L7" i="30"/>
  <c r="K7" i="30"/>
  <c r="I7" i="30"/>
  <c r="O6" i="30"/>
  <c r="M6" i="30"/>
  <c r="L6" i="30"/>
  <c r="K6" i="30"/>
  <c r="I6" i="30"/>
  <c r="L18" i="31" l="1"/>
  <c r="I19" i="30"/>
  <c r="F5" i="17"/>
  <c r="G5" i="17"/>
  <c r="F8" i="22"/>
  <c r="F7" i="22"/>
  <c r="F6" i="22"/>
  <c r="E8" i="22"/>
  <c r="E7" i="22"/>
  <c r="E6" i="22"/>
  <c r="D8" i="22"/>
  <c r="F4" i="19" l="1"/>
  <c r="D5" i="20"/>
  <c r="D8" i="18"/>
  <c r="D7" i="18"/>
  <c r="D6" i="18"/>
  <c r="D5" i="18"/>
  <c r="C8" i="18"/>
</calcChain>
</file>

<file path=xl/sharedStrings.xml><?xml version="1.0" encoding="utf-8"?>
<sst xmlns="http://schemas.openxmlformats.org/spreadsheetml/2006/main" count="150" uniqueCount="114">
  <si>
    <r>
      <rPr>
        <b/>
        <sz val="10"/>
        <color theme="1"/>
        <rFont val="Titillium Web"/>
      </rPr>
      <t>N. accertamenti ispettivi</t>
    </r>
    <r>
      <rPr>
        <sz val="10"/>
        <color theme="1"/>
        <rFont val="Titillium Web"/>
      </rPr>
      <t xml:space="preserve"> (totale) di cui:</t>
    </r>
  </si>
  <si>
    <t>accertamenti ispettivi con esito irregolare</t>
  </si>
  <si>
    <t>N. lavoratori in posizione irregolare di cui:</t>
  </si>
  <si>
    <t>lavoratori completamente in nero</t>
  </si>
  <si>
    <t>Importo prestazioni indebite annullate (milioni di euro)</t>
  </si>
  <si>
    <t>Importo evaso accertato (compreso sanzioni in milioni di euro)</t>
  </si>
  <si>
    <t>Consuntivo 2022 (milioni di euro)</t>
  </si>
  <si>
    <t>Accertato lordo</t>
  </si>
  <si>
    <t>Accertamenti definiti</t>
  </si>
  <si>
    <t>Valore assoluto</t>
  </si>
  <si>
    <t>Valore %</t>
  </si>
  <si>
    <t>Accertamenti conclusi con esito Regolare (senza addebito)</t>
  </si>
  <si>
    <t>Accertamenti Residui (con segnalazione alla vigilanza ispettiva)</t>
  </si>
  <si>
    <t>(*) I controlli di Vigilanza Documentale, realizzati ex post rispetto a situazioni di irregolarità contributiva già consumate, sono finalizzati a mantenere un controllo costante ed omogeneo sul territorio rispetto a situazioni di “incongruità contributiva” e rendere percepibile l’accurata azione deterrente posta in essere dall’Istituto.</t>
  </si>
  <si>
    <t>UNIEMENS: controllo conguagli</t>
  </si>
  <si>
    <t>Controlli CIG</t>
  </si>
  <si>
    <t>Altri controlli</t>
  </si>
  <si>
    <t>Totale</t>
  </si>
  <si>
    <t>Importo accertato (a)</t>
  </si>
  <si>
    <t>Importo futuro risparmiato* (minori uscite: mancata fruizione di ulteriori agevolazioni e/o prestazioni indebite) (b)</t>
  </si>
  <si>
    <t>Beneficio economico complessivo (a+b)</t>
  </si>
  <si>
    <t>Variazione assoluta</t>
  </si>
  <si>
    <t>Variazione %</t>
  </si>
  <si>
    <t>Incassi in forma diretta</t>
  </si>
  <si>
    <t>Incassi da AdR</t>
  </si>
  <si>
    <t>Previsione stimata dal Piano 2023 (milioni di euro)</t>
  </si>
  <si>
    <t>Consuntivo 2023 (milioni di euro)</t>
  </si>
  <si>
    <t>Tabella 5.3 - Attività di Vigilanza Documentale*. Anno 2023</t>
  </si>
  <si>
    <t>Tabella 5.4 - Importi accertati dalle attività di Vigilanza Documentale. Anno 2023 (milioni di euro)</t>
  </si>
  <si>
    <t>Tabella 5.5 - Beneficio economico complessivo derivante dalle attività di Vigilanza Documentale. Anno 2023 (milioni di euro)</t>
  </si>
  <si>
    <t>Tabella 5.6 - Incassi da recupero crediti in forma diretta e da agenti della riscossione. Anno 2023</t>
  </si>
  <si>
    <r>
      <t>Grafico 5.1</t>
    </r>
    <r>
      <rPr>
        <b/>
        <sz val="10"/>
        <color theme="0"/>
        <rFont val="Garamond"/>
        <family val="1"/>
      </rPr>
      <t xml:space="preserve"> </t>
    </r>
    <r>
      <rPr>
        <b/>
        <sz val="10"/>
        <color theme="0"/>
        <rFont val="Titillium Web"/>
      </rPr>
      <t>- Importi accertati a seguito di controlli on desk. Anni 2013-2023 (importi in euro)</t>
    </r>
  </si>
  <si>
    <t>TOTALE GENERALE ACCERTATO (milioni di euro) di cui:</t>
  </si>
  <si>
    <t>Variazione % Cons. 2023/Previs. 2023</t>
  </si>
  <si>
    <t>Variazione % Cons. 2023/Cons. 2022</t>
  </si>
  <si>
    <t>Accertamenti conclusi con esito Positivo (con l’invio della diffida di pagamento)</t>
  </si>
  <si>
    <t>ACCERTAMENTI TOTALI</t>
  </si>
  <si>
    <t>TOTALE INCASSI</t>
  </si>
  <si>
    <t>STRUTTURA</t>
  </si>
  <si>
    <t>ANNO 2010</t>
  </si>
  <si>
    <t>ANNO 2023</t>
  </si>
  <si>
    <t>Ricorsi al 31/03/2024</t>
  </si>
  <si>
    <t>Popolazione*</t>
  </si>
  <si>
    <t>% Popolazione/ Tot. Nazionale</t>
  </si>
  <si>
    <t>Ricorsi giacenti</t>
  </si>
  <si>
    <t>% Ricorsi/ 
Tot. Nazionale</t>
  </si>
  <si>
    <t>% Ricorsi/ Popolaz.</t>
  </si>
  <si>
    <t>Popolazione**</t>
  </si>
  <si>
    <t>% Popolazione/ 
Tot. Nazionale</t>
  </si>
  <si>
    <t>Ricorsi giacenti ***</t>
  </si>
  <si>
    <t>% Ricorsi/Tot. Nazionale</t>
  </si>
  <si>
    <t>Roma Metr.</t>
  </si>
  <si>
    <t>1,89%.</t>
  </si>
  <si>
    <t>Caserta acc.</t>
  </si>
  <si>
    <t>Napoli Metr.</t>
  </si>
  <si>
    <t>Salerno acc.</t>
  </si>
  <si>
    <t>Bari acc.</t>
  </si>
  <si>
    <t>Foggia</t>
  </si>
  <si>
    <t>Lecce</t>
  </si>
  <si>
    <t>Taranto</t>
  </si>
  <si>
    <t>Cosenza acc.</t>
  </si>
  <si>
    <t>Reggio Calabria</t>
  </si>
  <si>
    <t>Catania</t>
  </si>
  <si>
    <t>Messina</t>
  </si>
  <si>
    <t>Palermo acc.</t>
  </si>
  <si>
    <t>Totale 13 Sedi</t>
  </si>
  <si>
    <t xml:space="preserve">TOTALE NAZIONALE </t>
  </si>
  <si>
    <t>(*) Fonte dati: ISTAT, popolazione al 1° gennaio 2011.</t>
  </si>
  <si>
    <t>(***) Fonte dati Cruscotto del Contenzioso INPS</t>
  </si>
  <si>
    <t>Ricorsi iniziati</t>
  </si>
  <si>
    <t>Ricorsi iniziati ***</t>
  </si>
  <si>
    <t>TOTALE NAZIONALE</t>
  </si>
  <si>
    <t>(***) Fonte dati: Cruscotto del Contenzioso INPS</t>
  </si>
  <si>
    <t>Grafico 5.2 - Giudizi pendenti - Rilevazione nazionale del contenzioso civile di Primo e Secondo grado</t>
  </si>
  <si>
    <t xml:space="preserve">                        </t>
  </si>
  <si>
    <t>Grafico 5.3 - Rilevazione Nazionale (Primo + Secondo grado) - Andamento sentenze al 31.03.2024</t>
  </si>
  <si>
    <t>Grafico 5.3 - Rilevazione Nazionale (Primo + Secondo grado) - Andamento sentenze</t>
  </si>
  <si>
    <t>INDICE</t>
  </si>
  <si>
    <t>LA VIGILANZA</t>
  </si>
  <si>
    <t>Tabella 5.1 - Principali risultati dell’attività di Vigilanza Ispettiva. Anno 2023</t>
  </si>
  <si>
    <t>Fonte: Direzione Centrale Entrate - Area Vigilanza ispettiva e analisi aree di rischio. Estrazione del 08/05/2024 08:36 da procedura VGUnico.</t>
  </si>
  <si>
    <t>Tabella 5.2 - Accertato lordo da Vigilanza Ispettiva. Consuntivo 2022, valore programmato in fase di previsione 2023, consuntivo 2023 e percentuali di scostamento</t>
  </si>
  <si>
    <t>Fonte : Direzione Centrale Entrate - Estrazione del 02/05/2024 da Procedura Mo.Vi.Do. (Fonte dati SIMP).</t>
  </si>
  <si>
    <t>Controllo agevolazioni contributive - Ticket licenziamento e massimale contributivo</t>
  </si>
  <si>
    <t>(*) Tale importo rappresenta la parte dello  Ieep che deriva dalla mancata fruizione di indebite prestazioni derivanti da rapporti di lavoro fittizi e dalla mancata fruizione di indebite agevolazioni contributive, e contribuisce alla riduzione del debito pubblico.</t>
  </si>
  <si>
    <t>Fonte: Direzione Centrale Entrate - Estrazione del 02/05/2024 da Procedura Mo.Vi.Do. (Fonte dati: Nuovo Recupero Crediti).</t>
  </si>
  <si>
    <t>Fonte: Direzione Centrale Entrate - Estrazione del 02/05/2024 da Procedura Mo.Vi.Do. (Fonte dati: Nuovo Recupero Crediti e Frozen).</t>
  </si>
  <si>
    <t>Fonte: Direzione Centrale Entrate - Estrazione da Procedura Mo.Vi.Do. del 02/05/2024 (Fonte dati: Nuovo Recupero Crediti)</t>
  </si>
  <si>
    <t>5.1</t>
  </si>
  <si>
    <t>5.2</t>
  </si>
  <si>
    <t>5.3</t>
  </si>
  <si>
    <t>5.4</t>
  </si>
  <si>
    <t>5.5</t>
  </si>
  <si>
    <t>Graf. 5.1</t>
  </si>
  <si>
    <t>Graf. 5.2</t>
  </si>
  <si>
    <t>Graf. 5.3</t>
  </si>
  <si>
    <t>5.6</t>
  </si>
  <si>
    <t>5.7</t>
  </si>
  <si>
    <t>5.8</t>
  </si>
  <si>
    <t>Principali risultati dell’attività di Vigilanza Ispettiva. Anno 2023</t>
  </si>
  <si>
    <t>Accertato lordo da Vigilanza Ispettiva. Consuntivo 2022, valore programmato in fase di previsione 2023, consuntivo 2023 e percentuali di scostamento</t>
  </si>
  <si>
    <t>Attività di Vigilanza Documentale. Anno 2023</t>
  </si>
  <si>
    <t>Importi accertati dalle attività di Vigilanza Documentale. Anno 2023 (milioni di euro)</t>
  </si>
  <si>
    <t>Beneficio economico complessivo derivante dalle attività di Vigilanza Documentale. Anno 2023 (milioni di euro)</t>
  </si>
  <si>
    <t>Importi accertati a seguito di controlli on desk. Anni 2013-2023 (importi in euro)</t>
  </si>
  <si>
    <t>Giudizi pendenti - Rilevazione nazionale del contenzioso civile di Primo e Secondo grado</t>
  </si>
  <si>
    <t>Rilevazione Nazionale (Primo + Secondo grado) - Andamento sentenze al 31.03.2024</t>
  </si>
  <si>
    <t>Incassi da recupero crediti in forma diretta e da agenti della riscossione. Anno 2023</t>
  </si>
  <si>
    <t>Contenzioso civile (Primo e Secondo grado). Sedi ad elevato contenzioso: ricorsi giacenti.  Confronto Anni 2023/2010</t>
  </si>
  <si>
    <t>Contenzioso civile (Primo e Secondo grado): ricorsi iniziati. Confronto Anni 2024/2010</t>
  </si>
  <si>
    <t>Tabella 5.7 - Contenzioso civile (Primo e Secondo grado). Sedi ad elevato contenzioso: ricorsi giacenti.  Confronto Anni 2024/2010</t>
  </si>
  <si>
    <t>Andamento 2023/2010</t>
  </si>
  <si>
    <t>(**) Fonte dati: ISTAT, popolazione al 1° gennaio 2024.</t>
  </si>
  <si>
    <t>Tabella 5.8 - Contenzioso civile (primo e secondo grado): ricorsi iniziati. Confronto Anni 2024/2010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</si>
</sst>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itillium Web"/>
    </font>
    <font>
      <b/>
      <sz val="10"/>
      <color theme="1"/>
      <name val="Titillium Web"/>
    </font>
    <font>
      <sz val="10"/>
      <color theme="1"/>
      <name val="Titillium Web"/>
    </font>
    <font>
      <b/>
      <sz val="10"/>
      <name val="Titillium Web"/>
    </font>
    <font>
      <i/>
      <sz val="8"/>
      <color rgb="FF000000"/>
      <name val="Titillium Web"/>
    </font>
    <font>
      <sz val="11"/>
      <color theme="1"/>
      <name val="Titillium Web"/>
    </font>
    <font>
      <b/>
      <sz val="10"/>
      <color theme="0"/>
      <name val="Garamond"/>
      <family val="1"/>
    </font>
    <font>
      <sz val="10"/>
      <name val="Titillium Web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Inconsolata SemiExpanded Bold"/>
    </font>
    <font>
      <b/>
      <sz val="10"/>
      <color rgb="FF000000"/>
      <name val="Titillium Web"/>
    </font>
    <font>
      <sz val="10"/>
      <color rgb="FF000000"/>
      <name val="Titillium Web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theme="1"/>
      <name val="Titillium Web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461"/>
      <name val="Titillium Web"/>
    </font>
    <font>
      <sz val="11"/>
      <color rgb="FF002461"/>
      <name val="Titillium Web"/>
    </font>
    <font>
      <u/>
      <sz val="11"/>
      <color rgb="FF002461"/>
      <name val="Titillium Web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6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46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1" xfId="0" applyFont="1" applyBorder="1"/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43" fontId="4" fillId="0" borderId="1" xfId="1" applyFont="1" applyBorder="1"/>
    <xf numFmtId="4" fontId="4" fillId="0" borderId="1" xfId="0" applyNumberFormat="1" applyFont="1" applyBorder="1"/>
    <xf numFmtId="43" fontId="3" fillId="0" borderId="1" xfId="1" applyFont="1" applyBorder="1"/>
    <xf numFmtId="4" fontId="3" fillId="0" borderId="1" xfId="0" applyNumberFormat="1" applyFont="1" applyBorder="1"/>
    <xf numFmtId="0" fontId="7" fillId="0" borderId="0" xfId="0" applyFont="1"/>
    <xf numFmtId="10" fontId="3" fillId="0" borderId="1" xfId="0" applyNumberFormat="1" applyFont="1" applyBorder="1"/>
    <xf numFmtId="3" fontId="4" fillId="0" borderId="1" xfId="0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10" fontId="4" fillId="0" borderId="1" xfId="2" applyNumberFormat="1" applyFont="1" applyBorder="1" applyAlignment="1">
      <alignment horizontal="right" vertical="center"/>
    </xf>
    <xf numFmtId="10" fontId="4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43" fontId="9" fillId="0" borderId="1" xfId="0" applyNumberFormat="1" applyFont="1" applyBorder="1" applyAlignment="1">
      <alignment vertical="center"/>
    </xf>
    <xf numFmtId="44" fontId="4" fillId="0" borderId="1" xfId="3" applyFont="1" applyBorder="1" applyAlignment="1">
      <alignment horizontal="right" vertical="center"/>
    </xf>
    <xf numFmtId="165" fontId="0" fillId="0" borderId="0" xfId="0" applyNumberFormat="1"/>
    <xf numFmtId="0" fontId="12" fillId="0" borderId="0" xfId="0" applyFont="1"/>
    <xf numFmtId="0" fontId="11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right" vertical="center"/>
    </xf>
    <xf numFmtId="10" fontId="14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10" fontId="9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right" vertical="center"/>
    </xf>
    <xf numFmtId="10" fontId="5" fillId="3" borderId="1" xfId="0" applyNumberFormat="1" applyFont="1" applyFill="1" applyBorder="1" applyAlignment="1">
      <alignment horizontal="right" vertical="center"/>
    </xf>
    <xf numFmtId="0" fontId="15" fillId="0" borderId="0" xfId="0" applyFont="1"/>
    <xf numFmtId="9" fontId="5" fillId="3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6" fillId="3" borderId="0" xfId="0" applyFont="1" applyFill="1" applyAlignment="1">
      <alignment vertical="center"/>
    </xf>
    <xf numFmtId="9" fontId="0" fillId="0" borderId="0" xfId="2" applyFont="1"/>
    <xf numFmtId="10" fontId="0" fillId="0" borderId="0" xfId="2" applyNumberFormat="1" applyFont="1"/>
    <xf numFmtId="3" fontId="0" fillId="0" borderId="0" xfId="0" applyNumberFormat="1"/>
    <xf numFmtId="10" fontId="14" fillId="3" borderId="1" xfId="2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10" fontId="13" fillId="3" borderId="1" xfId="0" applyNumberFormat="1" applyFont="1" applyFill="1" applyBorder="1" applyAlignment="1">
      <alignment horizontal="right" vertical="center"/>
    </xf>
    <xf numFmtId="9" fontId="13" fillId="3" borderId="1" xfId="0" applyNumberFormat="1" applyFont="1" applyFill="1" applyBorder="1" applyAlignment="1">
      <alignment horizontal="right" vertical="center"/>
    </xf>
    <xf numFmtId="2" fontId="0" fillId="0" borderId="0" xfId="0" applyNumberFormat="1"/>
    <xf numFmtId="10" fontId="0" fillId="0" borderId="0" xfId="0" applyNumberFormat="1"/>
    <xf numFmtId="0" fontId="7" fillId="3" borderId="0" xfId="0" applyFont="1" applyFill="1" applyAlignment="1">
      <alignment vertical="center"/>
    </xf>
    <xf numFmtId="0" fontId="18" fillId="0" borderId="0" xfId="0" applyFont="1"/>
    <xf numFmtId="0" fontId="20" fillId="3" borderId="0" xfId="0" applyFont="1" applyFill="1"/>
    <xf numFmtId="0" fontId="7" fillId="3" borderId="0" xfId="0" applyFont="1" applyFill="1"/>
    <xf numFmtId="0" fontId="21" fillId="3" borderId="0" xfId="0" applyFont="1" applyFill="1"/>
    <xf numFmtId="0" fontId="22" fillId="3" borderId="0" xfId="4" applyFont="1" applyFill="1"/>
    <xf numFmtId="0" fontId="4" fillId="2" borderId="1" xfId="0" applyFont="1" applyFill="1" applyBorder="1"/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/>
    <xf numFmtId="44" fontId="3" fillId="2" borderId="1" xfId="3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8" fillId="0" borderId="0" xfId="0" applyFont="1" applyFill="1"/>
    <xf numFmtId="3" fontId="14" fillId="0" borderId="1" xfId="0" applyNumberFormat="1" applyFont="1" applyBorder="1"/>
    <xf numFmtId="10" fontId="9" fillId="3" borderId="1" xfId="2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0" fontId="5" fillId="3" borderId="1" xfId="2" applyNumberFormat="1" applyFont="1" applyFill="1" applyBorder="1" applyAlignment="1">
      <alignment horizontal="right" vertical="center"/>
    </xf>
    <xf numFmtId="3" fontId="13" fillId="0" borderId="1" xfId="0" applyNumberFormat="1" applyFont="1" applyBorder="1"/>
    <xf numFmtId="0" fontId="6" fillId="0" borderId="0" xfId="0" applyFont="1" applyAlignment="1">
      <alignment vertical="center"/>
    </xf>
    <xf numFmtId="164" fontId="12" fillId="0" borderId="0" xfId="0" applyNumberFormat="1" applyFont="1"/>
    <xf numFmtId="0" fontId="17" fillId="0" borderId="0" xfId="0" applyFont="1"/>
    <xf numFmtId="166" fontId="14" fillId="3" borderId="1" xfId="0" applyNumberFormat="1" applyFont="1" applyFill="1" applyBorder="1" applyAlignment="1">
      <alignment horizontal="right" vertical="center"/>
    </xf>
    <xf numFmtId="10" fontId="13" fillId="3" borderId="1" xfId="2" applyNumberFormat="1" applyFont="1" applyFill="1" applyBorder="1" applyAlignment="1">
      <alignment horizontal="right" vertical="center"/>
    </xf>
    <xf numFmtId="166" fontId="13" fillId="3" borderId="1" xfId="0" applyNumberFormat="1" applyFont="1" applyFill="1" applyBorder="1" applyAlignment="1">
      <alignment horizontal="right" vertical="center"/>
    </xf>
    <xf numFmtId="9" fontId="5" fillId="3" borderId="1" xfId="2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wrapText="1"/>
    </xf>
    <xf numFmtId="0" fontId="6" fillId="3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horizontal="justify" vertical="center"/>
    </xf>
    <xf numFmtId="0" fontId="10" fillId="0" borderId="0" xfId="0" applyFont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9" fontId="0" fillId="0" borderId="0" xfId="0" applyNumberFormat="1"/>
    <xf numFmtId="9" fontId="13" fillId="3" borderId="1" xfId="2" applyNumberFormat="1" applyFont="1" applyFill="1" applyBorder="1" applyAlignment="1">
      <alignment horizontal="right" vertical="center"/>
    </xf>
    <xf numFmtId="0" fontId="24" fillId="0" borderId="0" xfId="0" applyFont="1" applyBorder="1"/>
    <xf numFmtId="0" fontId="2" fillId="4" borderId="6" xfId="0" applyFont="1" applyFill="1" applyBorder="1" applyAlignment="1">
      <alignment horizontal="center" vertical="center" wrapText="1"/>
    </xf>
  </cellXfs>
  <cellStyles count="5">
    <cellStyle name="Collegamento ipertestuale" xfId="4" builtinId="8"/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2F6DD5"/>
      <color rgb="FFAA224F"/>
      <color rgb="FF002461"/>
      <color rgb="FFF2F6FC"/>
      <color rgb="FF2F67DB"/>
      <color rgb="FFDF0024"/>
      <color rgb="FF006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3785991810071E-2"/>
          <c:y val="7.7389222512422431E-2"/>
          <c:w val="0.90264598330032964"/>
          <c:h val="0.85775390288641129"/>
        </c:manualLayout>
      </c:layout>
      <c:lineChart>
        <c:grouping val="standard"/>
        <c:varyColors val="0"/>
        <c:ser>
          <c:idx val="0"/>
          <c:order val="0"/>
          <c:tx>
            <c:strRef>
              <c:f>[1]Foglio1!$B$25</c:f>
              <c:strCache>
                <c:ptCount val="1"/>
                <c:pt idx="0">
                  <c:v>Giacenza finale</c:v>
                </c:pt>
              </c:strCache>
            </c:strRef>
          </c:tx>
          <c:spPr>
            <a:ln>
              <a:solidFill>
                <a:srgbClr val="2F6DD5"/>
              </a:solidFill>
            </a:ln>
          </c:spPr>
          <c:marker>
            <c:spPr>
              <a:ln>
                <a:solidFill>
                  <a:srgbClr val="2F6DD5"/>
                </a:solidFill>
              </a:ln>
            </c:spPr>
          </c:marker>
          <c:dLbls>
            <c:dLbl>
              <c:idx val="0"/>
              <c:layout>
                <c:manualLayout>
                  <c:x val="8.1900081900081901E-3"/>
                  <c:y val="-6.2656641604010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1-42A3-B7E3-D3379B22C5EC}"/>
                </c:ext>
              </c:extLst>
            </c:dLbl>
            <c:dLbl>
              <c:idx val="4"/>
              <c:layout>
                <c:manualLayout>
                  <c:x val="2.7300027300027302E-3"/>
                  <c:y val="-1.4619883040935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1-42A3-B7E3-D3379B22C5EC}"/>
                </c:ext>
              </c:extLst>
            </c:dLbl>
            <c:dLbl>
              <c:idx val="5"/>
              <c:layout>
                <c:manualLayout>
                  <c:x val="-4.0950040950041948E-3"/>
                  <c:y val="-1.4619883040935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1-42A3-B7E3-D3379B22C5EC}"/>
                </c:ext>
              </c:extLst>
            </c:dLbl>
            <c:dLbl>
              <c:idx val="6"/>
              <c:layout>
                <c:manualLayout>
                  <c:x val="-1.0010672287636077E-16"/>
                  <c:y val="-1.6720721005389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1-42A3-B7E3-D3379B22C5EC}"/>
                </c:ext>
              </c:extLst>
            </c:dLbl>
            <c:dLbl>
              <c:idx val="7"/>
              <c:layout>
                <c:manualLayout>
                  <c:x val="-1.0941331417882401E-2"/>
                  <c:y val="-2.3005912700713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21-42A3-B7E3-D3379B22C5EC}"/>
                </c:ext>
              </c:extLst>
            </c:dLbl>
            <c:dLbl>
              <c:idx val="8"/>
              <c:layout>
                <c:manualLayout>
                  <c:x val="-2.1882662835764899E-2"/>
                  <c:y val="-2.3005912700713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1-42A3-B7E3-D3379B22C5EC}"/>
                </c:ext>
              </c:extLst>
            </c:dLbl>
            <c:dLbl>
              <c:idx val="9"/>
              <c:layout>
                <c:manualLayout>
                  <c:x val="-3.4150613995771351E-2"/>
                  <c:y val="-2.509383430989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21-42A3-B7E3-D3379B22C5EC}"/>
                </c:ext>
              </c:extLst>
            </c:dLbl>
            <c:dLbl>
              <c:idx val="10"/>
              <c:layout>
                <c:manualLayout>
                  <c:x val="-3.684434869044622E-2"/>
                  <c:y val="-2.701298701298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1-42A3-B7E3-D3379B22C5EC}"/>
                </c:ext>
              </c:extLst>
            </c:dLbl>
            <c:dLbl>
              <c:idx val="11"/>
              <c:layout>
                <c:manualLayout>
                  <c:x val="-3.6907561787875916E-2"/>
                  <c:y val="-2.919658166815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1-42A3-B7E3-D3379B22C5EC}"/>
                </c:ext>
              </c:extLst>
            </c:dLbl>
            <c:dLbl>
              <c:idx val="12"/>
              <c:layout>
                <c:manualLayout>
                  <c:x val="-3.143267349469131E-2"/>
                  <c:y val="-3.1274641092711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21-42A3-B7E3-D3379B22C5EC}"/>
                </c:ext>
              </c:extLst>
            </c:dLbl>
            <c:dLbl>
              <c:idx val="13"/>
              <c:layout>
                <c:manualLayout>
                  <c:x val="-3.4173668322107525E-2"/>
                  <c:y val="-3.1282051787313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21-42A3-B7E3-D3379B22C5EC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[1]Foglio1!$A$26:$A$40</c:f>
              <c:strCache>
                <c:ptCount val="15"/>
                <c:pt idx="0">
                  <c:v>al 31/12/2010</c:v>
                </c:pt>
                <c:pt idx="1">
                  <c:v>al 31/12/2011</c:v>
                </c:pt>
                <c:pt idx="2">
                  <c:v>al 31/12/2012</c:v>
                </c:pt>
                <c:pt idx="3">
                  <c:v>al 31/12/2013</c:v>
                </c:pt>
                <c:pt idx="4">
                  <c:v>al 31/12/2014</c:v>
                </c:pt>
                <c:pt idx="5">
                  <c:v>al 31/12/2015</c:v>
                </c:pt>
                <c:pt idx="6">
                  <c:v>al 31/12/2016</c:v>
                </c:pt>
                <c:pt idx="7">
                  <c:v>al 31/12/2017</c:v>
                </c:pt>
                <c:pt idx="8">
                  <c:v>al 31/12/2018</c:v>
                </c:pt>
                <c:pt idx="9">
                  <c:v>al 31/12/2019</c:v>
                </c:pt>
                <c:pt idx="10">
                  <c:v>al 31/12/2020</c:v>
                </c:pt>
                <c:pt idx="11">
                  <c:v>al 31/12/2021</c:v>
                </c:pt>
                <c:pt idx="12">
                  <c:v>al 31/12/2022</c:v>
                </c:pt>
                <c:pt idx="13">
                  <c:v>al 31/12/2023</c:v>
                </c:pt>
                <c:pt idx="14">
                  <c:v>al 31/03/2024</c:v>
                </c:pt>
              </c:strCache>
            </c:strRef>
          </c:cat>
          <c:val>
            <c:numRef>
              <c:f>[1]Foglio1!$B$26:$B$40</c:f>
              <c:numCache>
                <c:formatCode>General</c:formatCode>
                <c:ptCount val="15"/>
                <c:pt idx="0">
                  <c:v>844247</c:v>
                </c:pt>
                <c:pt idx="1">
                  <c:v>745523</c:v>
                </c:pt>
                <c:pt idx="2">
                  <c:v>628922</c:v>
                </c:pt>
                <c:pt idx="3">
                  <c:v>515856</c:v>
                </c:pt>
                <c:pt idx="4">
                  <c:v>344632</c:v>
                </c:pt>
                <c:pt idx="5">
                  <c:v>264293</c:v>
                </c:pt>
                <c:pt idx="6">
                  <c:v>254789</c:v>
                </c:pt>
                <c:pt idx="7">
                  <c:v>247384</c:v>
                </c:pt>
                <c:pt idx="8">
                  <c:v>245410</c:v>
                </c:pt>
                <c:pt idx="9">
                  <c:v>224788</c:v>
                </c:pt>
                <c:pt idx="10">
                  <c:v>193517</c:v>
                </c:pt>
                <c:pt idx="11">
                  <c:v>168524</c:v>
                </c:pt>
                <c:pt idx="12">
                  <c:v>161137</c:v>
                </c:pt>
                <c:pt idx="13">
                  <c:v>151621</c:v>
                </c:pt>
                <c:pt idx="14">
                  <c:v>150240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B21-42A3-B7E3-D3379B22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13280"/>
        <c:axId val="509613672"/>
      </c:lineChart>
      <c:catAx>
        <c:axId val="509613280"/>
        <c:scaling>
          <c:orientation val="minMax"/>
        </c:scaling>
        <c:delete val="0"/>
        <c:axPos val="b"/>
        <c:minorGridlines>
          <c:spPr>
            <a:ln>
              <a:prstDash val="sysDash"/>
            </a:ln>
          </c:spPr>
        </c:min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509613672"/>
        <c:crosses val="autoZero"/>
        <c:auto val="0"/>
        <c:lblAlgn val="ctr"/>
        <c:lblOffset val="100"/>
        <c:noMultiLvlLbl val="0"/>
      </c:catAx>
      <c:valAx>
        <c:axId val="509613672"/>
        <c:scaling>
          <c:orientation val="minMax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it-IT"/>
          </a:p>
        </c:txPr>
        <c:crossAx val="50961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6100280236112"/>
          <c:y val="0.16216303626364406"/>
          <c:w val="0.12506825119193429"/>
          <c:h val="3.7702441736821184E-2"/>
        </c:manualLayout>
      </c:layout>
      <c:overlay val="0"/>
    </c:legend>
    <c:plotVisOnly val="1"/>
    <c:dispBlanksAs val="gap"/>
    <c:showDLblsOverMax val="0"/>
  </c:chart>
  <c:spPr>
    <a:ln>
      <a:solidFill>
        <a:srgbClr val="002461"/>
      </a:solidFill>
    </a:ln>
  </c:spPr>
  <c:txPr>
    <a:bodyPr/>
    <a:lstStyle/>
    <a:p>
      <a:pPr>
        <a:defRPr>
          <a:solidFill>
            <a:schemeClr val="tx1"/>
          </a:solidFill>
          <a:latin typeface="Titillium Web" panose="000005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[1]Foglio1!$B$62</c:f>
              <c:strCache>
                <c:ptCount val="1"/>
                <c:pt idx="0">
                  <c:v>Favorevoli 
INPS</c:v>
                </c:pt>
              </c:strCache>
            </c:strRef>
          </c:tx>
          <c:spPr>
            <a:solidFill>
              <a:srgbClr val="2F6DD5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Titillium Web" panose="00000500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[1]Foglio1!$A$63:$A$77</c:f>
              <c:strCache>
                <c:ptCount val="15"/>
                <c:pt idx="0">
                  <c:v>Anno 2010</c:v>
                </c:pt>
                <c:pt idx="1">
                  <c:v>Anno 2011</c:v>
                </c:pt>
                <c:pt idx="2">
                  <c:v>Anno 2012</c:v>
                </c:pt>
                <c:pt idx="3">
                  <c:v>Anno 2013</c:v>
                </c:pt>
                <c:pt idx="4">
                  <c:v>Anno 2014</c:v>
                </c:pt>
                <c:pt idx="5">
                  <c:v>Anno 2015</c:v>
                </c:pt>
                <c:pt idx="6">
                  <c:v>Anno 2016</c:v>
                </c:pt>
                <c:pt idx="7">
                  <c:v>Anno 2017</c:v>
                </c:pt>
                <c:pt idx="8">
                  <c:v>Anno 2018</c:v>
                </c:pt>
                <c:pt idx="9">
                  <c:v>Anno 2019</c:v>
                </c:pt>
                <c:pt idx="10">
                  <c:v>Anno 2020</c:v>
                </c:pt>
                <c:pt idx="11">
                  <c:v>Anno 2021</c:v>
                </c:pt>
                <c:pt idx="12">
                  <c:v>Anno 2022</c:v>
                </c:pt>
                <c:pt idx="13">
                  <c:v>Anno 2023</c:v>
                </c:pt>
                <c:pt idx="14">
                  <c:v>al 31/03/2024</c:v>
                </c:pt>
              </c:strCache>
            </c:strRef>
          </c:cat>
          <c:val>
            <c:numRef>
              <c:f>[1]Foglio1!$B$63:$B$77</c:f>
              <c:numCache>
                <c:formatCode>General</c:formatCode>
                <c:ptCount val="15"/>
                <c:pt idx="0">
                  <c:v>0.57997466133905073</c:v>
                </c:pt>
                <c:pt idx="1">
                  <c:v>0.60867732539759478</c:v>
                </c:pt>
                <c:pt idx="2">
                  <c:v>0.66258373645566415</c:v>
                </c:pt>
                <c:pt idx="3">
                  <c:v>0.65203933547804382</c:v>
                </c:pt>
                <c:pt idx="4">
                  <c:v>0.68016656301543954</c:v>
                </c:pt>
                <c:pt idx="5">
                  <c:v>0.62830139931825946</c:v>
                </c:pt>
                <c:pt idx="6">
                  <c:v>0.61457213089568286</c:v>
                </c:pt>
                <c:pt idx="7">
                  <c:v>0.58271572920511105</c:v>
                </c:pt>
                <c:pt idx="8">
                  <c:v>0.58923828388781341</c:v>
                </c:pt>
                <c:pt idx="9">
                  <c:v>0.59833881836702707</c:v>
                </c:pt>
                <c:pt idx="10">
                  <c:v>0.61281398550536403</c:v>
                </c:pt>
                <c:pt idx="11">
                  <c:v>0.61234678335710657</c:v>
                </c:pt>
                <c:pt idx="12">
                  <c:v>0.64199463614315599</c:v>
                </c:pt>
                <c:pt idx="13">
                  <c:v>0.65324928515726544</c:v>
                </c:pt>
                <c:pt idx="14">
                  <c:v>0.65715117972618697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C-45F9-8ED8-FF79E7B0B020}"/>
            </c:ext>
          </c:extLst>
        </c:ser>
        <c:ser>
          <c:idx val="1"/>
          <c:order val="1"/>
          <c:tx>
            <c:strRef>
              <c:f>[1]Foglio1!$C$62</c:f>
              <c:strCache>
                <c:ptCount val="1"/>
                <c:pt idx="0">
                  <c:v>Favorevoli 
Controparte</c:v>
                </c:pt>
              </c:strCache>
            </c:strRef>
          </c:tx>
          <c:spPr>
            <a:solidFill>
              <a:srgbClr val="AA224F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Titillium Web" panose="00000500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[1]Foglio1!$A$63:$A$77</c:f>
              <c:strCache>
                <c:ptCount val="15"/>
                <c:pt idx="0">
                  <c:v>Anno 2010</c:v>
                </c:pt>
                <c:pt idx="1">
                  <c:v>Anno 2011</c:v>
                </c:pt>
                <c:pt idx="2">
                  <c:v>Anno 2012</c:v>
                </c:pt>
                <c:pt idx="3">
                  <c:v>Anno 2013</c:v>
                </c:pt>
                <c:pt idx="4">
                  <c:v>Anno 2014</c:v>
                </c:pt>
                <c:pt idx="5">
                  <c:v>Anno 2015</c:v>
                </c:pt>
                <c:pt idx="6">
                  <c:v>Anno 2016</c:v>
                </c:pt>
                <c:pt idx="7">
                  <c:v>Anno 2017</c:v>
                </c:pt>
                <c:pt idx="8">
                  <c:v>Anno 2018</c:v>
                </c:pt>
                <c:pt idx="9">
                  <c:v>Anno 2019</c:v>
                </c:pt>
                <c:pt idx="10">
                  <c:v>Anno 2020</c:v>
                </c:pt>
                <c:pt idx="11">
                  <c:v>Anno 2021</c:v>
                </c:pt>
                <c:pt idx="12">
                  <c:v>Anno 2022</c:v>
                </c:pt>
                <c:pt idx="13">
                  <c:v>Anno 2023</c:v>
                </c:pt>
                <c:pt idx="14">
                  <c:v>al 31/03/2024</c:v>
                </c:pt>
              </c:strCache>
            </c:strRef>
          </c:cat>
          <c:val>
            <c:numRef>
              <c:f>[1]Foglio1!$C$63:$C$77</c:f>
              <c:numCache>
                <c:formatCode>General</c:formatCode>
                <c:ptCount val="15"/>
                <c:pt idx="0">
                  <c:v>0.42002533866094921</c:v>
                </c:pt>
                <c:pt idx="1">
                  <c:v>0.39132267460240516</c:v>
                </c:pt>
                <c:pt idx="2">
                  <c:v>0.33741626354433579</c:v>
                </c:pt>
                <c:pt idx="3">
                  <c:v>0.34796066452195623</c:v>
                </c:pt>
                <c:pt idx="4">
                  <c:v>0.31983343698456046</c:v>
                </c:pt>
                <c:pt idx="5">
                  <c:v>0.37169860068174054</c:v>
                </c:pt>
                <c:pt idx="6">
                  <c:v>0.38542786910431709</c:v>
                </c:pt>
                <c:pt idx="7">
                  <c:v>0.41728427079488895</c:v>
                </c:pt>
                <c:pt idx="8">
                  <c:v>0.41076171611218654</c:v>
                </c:pt>
                <c:pt idx="9">
                  <c:v>0.40166118163297287</c:v>
                </c:pt>
                <c:pt idx="10">
                  <c:v>0.38718601449463597</c:v>
                </c:pt>
                <c:pt idx="11">
                  <c:v>0.38765321664289343</c:v>
                </c:pt>
                <c:pt idx="12">
                  <c:v>0.35800536385684406</c:v>
                </c:pt>
                <c:pt idx="13">
                  <c:v>0.34675071484273462</c:v>
                </c:pt>
                <c:pt idx="14">
                  <c:v>0.34284882027381297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C-45F9-8ED8-FF79E7B0B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016943"/>
        <c:axId val="791024847"/>
      </c:barChart>
      <c:catAx>
        <c:axId val="79101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tillium Web" panose="00000500000000000000" pitchFamily="2" charset="0"/>
                <a:ea typeface="+mn-ea"/>
                <a:cs typeface="+mn-cs"/>
              </a:defRPr>
            </a:pPr>
            <a:endParaRPr lang="it-IT"/>
          </a:p>
        </c:txPr>
        <c:crossAx val="791024847"/>
        <c:crosses val="autoZero"/>
        <c:auto val="1"/>
        <c:lblAlgn val="ctr"/>
        <c:lblOffset val="100"/>
        <c:noMultiLvlLbl val="0"/>
      </c:catAx>
      <c:valAx>
        <c:axId val="79102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tillium Web" panose="00000500000000000000" pitchFamily="2" charset="0"/>
                <a:ea typeface="+mn-ea"/>
                <a:cs typeface="+mn-cs"/>
              </a:defRPr>
            </a:pPr>
            <a:endParaRPr lang="it-IT"/>
          </a:p>
        </c:txPr>
        <c:crossAx val="791016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tillium Web" panose="00000500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2461"/>
      </a:solidFill>
      <a:round/>
    </a:ln>
    <a:effectLst/>
  </c:spPr>
  <c:txPr>
    <a:bodyPr/>
    <a:lstStyle/>
    <a:p>
      <a:pPr>
        <a:defRPr>
          <a:latin typeface="Titillium Web" panose="000005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</xdr:row>
      <xdr:rowOff>28575</xdr:rowOff>
    </xdr:from>
    <xdr:to>
      <xdr:col>10</xdr:col>
      <xdr:colOff>19050</xdr:colOff>
      <xdr:row>21</xdr:row>
      <xdr:rowOff>114300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AC217898-546D-4F28-944A-8E83DCD4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" y="714375"/>
          <a:ext cx="5918835" cy="3771900"/>
        </a:xfrm>
        <a:prstGeom prst="rect">
          <a:avLst/>
        </a:prstGeom>
        <a:ln>
          <a:solidFill>
            <a:srgbClr val="00246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90550" y="766763"/>
    <xdr:ext cx="12220576" cy="607218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A2E280B-47E0-4A23-A9F4-D2CFB7E87F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8468</xdr:colOff>
      <xdr:row>3</xdr:row>
      <xdr:rowOff>25401</xdr:rowOff>
    </xdr:from>
    <xdr:to>
      <xdr:col>17</xdr:col>
      <xdr:colOff>0</xdr:colOff>
      <xdr:row>29</xdr:row>
      <xdr:rowOff>104775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63A1CD9-05E5-44DC-ABF5-9D09D209A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rvp\Root\GruppidiLavoro06\DC_STUDI%20E%20RICERCHE\ANNO%202021_2022\RAPPORTO%20ANNUALE\RA%20ANNO%202024\APPENDICE%20STATISTICA\RICHIESTE%20A%20DC%20E%20RISCONTRI%202024\COORD.%20LEGALE\RISCONTRO_29_APRILE%202024\Copia%20di%20Copia%20di%205_La_vigilanza_2024%201.1.xlsx?B55C7C14" TargetMode="External"/><Relationship Id="rId1" Type="http://schemas.openxmlformats.org/officeDocument/2006/relationships/externalLinkPath" Target="file:///\\B55C7C14\Copia%20di%20Copia%20di%205_La_vigilanza_2024%20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5.2"/>
      <sheetName val="Grafico 5.3"/>
      <sheetName val="5.7 agg"/>
      <sheetName val="5.8 agg"/>
      <sheetName val="Foglio1"/>
    </sheetNames>
    <sheetDataSet>
      <sheetData sheetId="0"/>
      <sheetData sheetId="1"/>
      <sheetData sheetId="2"/>
      <sheetData sheetId="3"/>
      <sheetData sheetId="4">
        <row r="25">
          <cell r="B25" t="str">
            <v>Giacenza finale</v>
          </cell>
        </row>
        <row r="26">
          <cell r="A26" t="str">
            <v>al 31/12/2010</v>
          </cell>
          <cell r="B26">
            <v>844247</v>
          </cell>
        </row>
        <row r="27">
          <cell r="A27" t="str">
            <v>al 31/12/2011</v>
          </cell>
          <cell r="B27">
            <v>745523</v>
          </cell>
        </row>
        <row r="28">
          <cell r="A28" t="str">
            <v>al 31/12/2012</v>
          </cell>
          <cell r="B28">
            <v>628922</v>
          </cell>
        </row>
        <row r="29">
          <cell r="A29" t="str">
            <v>al 31/12/2013</v>
          </cell>
          <cell r="B29">
            <v>515856</v>
          </cell>
        </row>
        <row r="30">
          <cell r="A30" t="str">
            <v>al 31/12/2014</v>
          </cell>
          <cell r="B30">
            <v>344632</v>
          </cell>
        </row>
        <row r="31">
          <cell r="A31" t="str">
            <v>al 31/12/2015</v>
          </cell>
          <cell r="B31">
            <v>264293</v>
          </cell>
        </row>
        <row r="32">
          <cell r="A32" t="str">
            <v>al 31/12/2016</v>
          </cell>
          <cell r="B32">
            <v>254789</v>
          </cell>
        </row>
        <row r="33">
          <cell r="A33" t="str">
            <v>al 31/12/2017</v>
          </cell>
          <cell r="B33">
            <v>247384</v>
          </cell>
        </row>
        <row r="34">
          <cell r="A34" t="str">
            <v>al 31/12/2018</v>
          </cell>
          <cell r="B34">
            <v>245410</v>
          </cell>
        </row>
        <row r="35">
          <cell r="A35" t="str">
            <v>al 31/12/2019</v>
          </cell>
          <cell r="B35">
            <v>224788</v>
          </cell>
        </row>
        <row r="36">
          <cell r="A36" t="str">
            <v>al 31/12/2020</v>
          </cell>
          <cell r="B36">
            <v>193517</v>
          </cell>
        </row>
        <row r="37">
          <cell r="A37" t="str">
            <v>al 31/12/2021</v>
          </cell>
          <cell r="B37">
            <v>168524</v>
          </cell>
        </row>
        <row r="38">
          <cell r="A38" t="str">
            <v>al 31/12/2022</v>
          </cell>
          <cell r="B38">
            <v>161137</v>
          </cell>
        </row>
        <row r="39">
          <cell r="A39" t="str">
            <v>al 31/12/2023</v>
          </cell>
          <cell r="B39">
            <v>151621</v>
          </cell>
        </row>
        <row r="40">
          <cell r="A40" t="str">
            <v>al 31/03/2024</v>
          </cell>
          <cell r="B40">
            <v>150240</v>
          </cell>
        </row>
        <row r="62">
          <cell r="B62" t="str">
            <v>Favorevoli 
INPS</v>
          </cell>
          <cell r="C62" t="str">
            <v>Favorevoli 
Controparte</v>
          </cell>
        </row>
        <row r="63">
          <cell r="A63" t="str">
            <v>Anno 2010</v>
          </cell>
          <cell r="B63">
            <v>0.57997466133905073</v>
          </cell>
          <cell r="C63">
            <v>0.42002533866094921</v>
          </cell>
        </row>
        <row r="64">
          <cell r="A64" t="str">
            <v>Anno 2011</v>
          </cell>
          <cell r="B64">
            <v>0.60867732539759478</v>
          </cell>
          <cell r="C64">
            <v>0.39132267460240516</v>
          </cell>
        </row>
        <row r="65">
          <cell r="A65" t="str">
            <v>Anno 2012</v>
          </cell>
          <cell r="B65">
            <v>0.66258373645566415</v>
          </cell>
          <cell r="C65">
            <v>0.33741626354433579</v>
          </cell>
        </row>
        <row r="66">
          <cell r="A66" t="str">
            <v>Anno 2013</v>
          </cell>
          <cell r="B66">
            <v>0.65203933547804382</v>
          </cell>
          <cell r="C66">
            <v>0.34796066452195623</v>
          </cell>
        </row>
        <row r="67">
          <cell r="A67" t="str">
            <v>Anno 2014</v>
          </cell>
          <cell r="B67">
            <v>0.68016656301543954</v>
          </cell>
          <cell r="C67">
            <v>0.31983343698456046</v>
          </cell>
        </row>
        <row r="68">
          <cell r="A68" t="str">
            <v>Anno 2015</v>
          </cell>
          <cell r="B68">
            <v>0.62830139931825946</v>
          </cell>
          <cell r="C68">
            <v>0.37169860068174054</v>
          </cell>
        </row>
        <row r="69">
          <cell r="A69" t="str">
            <v>Anno 2016</v>
          </cell>
          <cell r="B69">
            <v>0.61457213089568286</v>
          </cell>
          <cell r="C69">
            <v>0.38542786910431709</v>
          </cell>
        </row>
        <row r="70">
          <cell r="A70" t="str">
            <v>Anno 2017</v>
          </cell>
          <cell r="B70">
            <v>0.58271572920511105</v>
          </cell>
          <cell r="C70">
            <v>0.41728427079488895</v>
          </cell>
        </row>
        <row r="71">
          <cell r="A71" t="str">
            <v>Anno 2018</v>
          </cell>
          <cell r="B71">
            <v>0.58923828388781341</v>
          </cell>
          <cell r="C71">
            <v>0.41076171611218654</v>
          </cell>
        </row>
        <row r="72">
          <cell r="A72" t="str">
            <v>Anno 2019</v>
          </cell>
          <cell r="B72">
            <v>0.59833881836702707</v>
          </cell>
          <cell r="C72">
            <v>0.40166118163297287</v>
          </cell>
        </row>
        <row r="73">
          <cell r="A73" t="str">
            <v>Anno 2020</v>
          </cell>
          <cell r="B73">
            <v>0.61281398550536403</v>
          </cell>
          <cell r="C73">
            <v>0.38718601449463597</v>
          </cell>
        </row>
        <row r="74">
          <cell r="A74" t="str">
            <v>Anno 2021</v>
          </cell>
          <cell r="B74">
            <v>0.61234678335710657</v>
          </cell>
          <cell r="C74">
            <v>0.38765321664289343</v>
          </cell>
        </row>
        <row r="75">
          <cell r="A75" t="str">
            <v>Anno 2022</v>
          </cell>
          <cell r="B75">
            <v>0.64199463614315599</v>
          </cell>
          <cell r="C75">
            <v>0.35800536385684406</v>
          </cell>
        </row>
        <row r="76">
          <cell r="A76" t="str">
            <v>Anno 2023</v>
          </cell>
          <cell r="B76">
            <v>0.65324928515726544</v>
          </cell>
          <cell r="C76">
            <v>0.34675071484273462</v>
          </cell>
        </row>
        <row r="77">
          <cell r="A77" t="str">
            <v>al 31/03/2024</v>
          </cell>
          <cell r="B77">
            <v>0.65715117972618697</v>
          </cell>
          <cell r="C77">
            <v>0.34284882027381297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86F2-8198-4FD2-A0E3-ECCAD10F8388}">
  <dimension ref="A1:D31"/>
  <sheetViews>
    <sheetView zoomScaleNormal="100" workbookViewId="0">
      <selection activeCell="A15" sqref="A15"/>
    </sheetView>
  </sheetViews>
  <sheetFormatPr defaultColWidth="8.85546875" defaultRowHeight="19.5" x14ac:dyDescent="0.45"/>
  <cols>
    <col min="1" max="1" width="8.28515625" style="56" customWidth="1"/>
    <col min="2" max="3" width="8.85546875" style="56"/>
    <col min="4" max="4" width="9.28515625" style="56" customWidth="1"/>
    <col min="5" max="16384" width="8.85546875" style="56"/>
  </cols>
  <sheetData>
    <row r="1" spans="1:4" x14ac:dyDescent="0.45">
      <c r="A1" s="55" t="s">
        <v>77</v>
      </c>
    </row>
    <row r="3" spans="1:4" x14ac:dyDescent="0.45">
      <c r="A3" s="55" t="s">
        <v>78</v>
      </c>
      <c r="B3" s="55"/>
      <c r="C3" s="55"/>
      <c r="D3" s="55"/>
    </row>
    <row r="4" spans="1:4" x14ac:dyDescent="0.45">
      <c r="A4" s="57"/>
    </row>
    <row r="5" spans="1:4" x14ac:dyDescent="0.45">
      <c r="A5" s="58" t="s">
        <v>88</v>
      </c>
      <c r="B5" s="56" t="s">
        <v>99</v>
      </c>
    </row>
    <row r="6" spans="1:4" x14ac:dyDescent="0.45">
      <c r="A6" s="58" t="s">
        <v>89</v>
      </c>
      <c r="B6" s="56" t="s">
        <v>100</v>
      </c>
    </row>
    <row r="7" spans="1:4" x14ac:dyDescent="0.45">
      <c r="A7" s="58" t="s">
        <v>90</v>
      </c>
      <c r="B7" s="56" t="s">
        <v>101</v>
      </c>
    </row>
    <row r="8" spans="1:4" x14ac:dyDescent="0.45">
      <c r="A8" s="58" t="s">
        <v>91</v>
      </c>
      <c r="B8" s="56" t="s">
        <v>102</v>
      </c>
    </row>
    <row r="9" spans="1:4" x14ac:dyDescent="0.45">
      <c r="A9" s="58" t="s">
        <v>92</v>
      </c>
      <c r="B9" s="56" t="s">
        <v>103</v>
      </c>
    </row>
    <row r="10" spans="1:4" x14ac:dyDescent="0.45">
      <c r="A10" s="58" t="s">
        <v>93</v>
      </c>
      <c r="B10" s="56" t="s">
        <v>104</v>
      </c>
    </row>
    <row r="11" spans="1:4" x14ac:dyDescent="0.45">
      <c r="A11" s="58" t="s">
        <v>94</v>
      </c>
      <c r="B11" s="56" t="s">
        <v>105</v>
      </c>
    </row>
    <row r="12" spans="1:4" x14ac:dyDescent="0.45">
      <c r="A12" s="58" t="s">
        <v>95</v>
      </c>
      <c r="B12" s="56" t="s">
        <v>106</v>
      </c>
    </row>
    <row r="13" spans="1:4" x14ac:dyDescent="0.45">
      <c r="A13" s="58" t="s">
        <v>96</v>
      </c>
      <c r="B13" s="56" t="s">
        <v>107</v>
      </c>
    </row>
    <row r="14" spans="1:4" x14ac:dyDescent="0.45">
      <c r="A14" s="58" t="s">
        <v>97</v>
      </c>
      <c r="B14" s="56" t="s">
        <v>108</v>
      </c>
    </row>
    <row r="15" spans="1:4" x14ac:dyDescent="0.45">
      <c r="A15" s="58" t="s">
        <v>98</v>
      </c>
      <c r="B15" s="56" t="s">
        <v>109</v>
      </c>
    </row>
    <row r="16" spans="1:4" x14ac:dyDescent="0.45">
      <c r="A16" s="58"/>
    </row>
    <row r="17" spans="1:1" x14ac:dyDescent="0.45">
      <c r="A17" s="58"/>
    </row>
    <row r="18" spans="1:1" x14ac:dyDescent="0.45">
      <c r="A18" s="58"/>
    </row>
    <row r="19" spans="1:1" x14ac:dyDescent="0.45">
      <c r="A19" s="58"/>
    </row>
    <row r="20" spans="1:1" x14ac:dyDescent="0.45">
      <c r="A20" s="58"/>
    </row>
    <row r="31" spans="1:1" x14ac:dyDescent="0.45">
      <c r="A31" s="58"/>
    </row>
  </sheetData>
  <phoneticPr fontId="23" type="noConversion"/>
  <hyperlinks>
    <hyperlink ref="A5" location="'5.1'!A1" display="5.1" xr:uid="{4BEE2271-4377-430F-A1F4-D1E098CE0D54}"/>
    <hyperlink ref="A6" location="'5.2'!A1" display="5.2" xr:uid="{1F6E094C-121C-48D0-926C-7E406F521857}"/>
    <hyperlink ref="A7" location="'5.3'!A1" display="5.3" xr:uid="{55AB249D-469D-4B81-9219-6F2DC2F3F99D}"/>
    <hyperlink ref="A8" location="'5.4'!A1" display="5.4" xr:uid="{6B246F7D-7DBF-445C-A79B-6254D2723318}"/>
    <hyperlink ref="A9" location="'5.5'!A1" display="5.5" xr:uid="{B3E09C0C-7113-4E70-9961-0E2999B9CFB1}"/>
    <hyperlink ref="A10" location="'Grafico 5.1'!A1" display="Graf. 5.1" xr:uid="{6877F212-B539-461E-9253-9624F371F5A6}"/>
    <hyperlink ref="A11" location="'Grafico 5.2'!A1" display="Graf. 5.2" xr:uid="{E3EF7169-A1F3-413D-9DB6-FE213C772019}"/>
    <hyperlink ref="A12" location="'Grafico 5.3'!A1" display="Graf. 5.3" xr:uid="{BAAE49FD-6B65-403D-8705-082CC47A69B6}"/>
    <hyperlink ref="A13" location="'5.6'!A1" display="5.6" xr:uid="{7EB668EA-B30A-4EA6-AE3A-70BFF80B7E5A}"/>
    <hyperlink ref="A14" location="'5.7'!A1" display="5.7" xr:uid="{93132673-9F85-4928-BE0F-E0BD96FAD481}"/>
    <hyperlink ref="A15" location="'5.8'!A1" display="5.8" xr:uid="{362778FC-CA1B-43D7-988C-C3BEEF2E2D6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D4F8-6C6B-4C19-8ADE-0050ED7B5132}">
  <sheetPr>
    <pageSetUpPr fitToPage="1"/>
  </sheetPr>
  <dimension ref="B2:H8"/>
  <sheetViews>
    <sheetView workbookViewId="0">
      <selection activeCell="F8" sqref="F8"/>
    </sheetView>
  </sheetViews>
  <sheetFormatPr defaultRowHeight="15" x14ac:dyDescent="0.25"/>
  <cols>
    <col min="2" max="2" width="32" customWidth="1"/>
    <col min="3" max="3" width="23.5703125" customWidth="1"/>
    <col min="4" max="4" width="19.42578125" customWidth="1"/>
    <col min="5" max="5" width="18.85546875" customWidth="1"/>
    <col min="6" max="6" width="19.140625" customWidth="1"/>
    <col min="8" max="8" width="14.7109375" bestFit="1" customWidth="1"/>
  </cols>
  <sheetData>
    <row r="2" spans="2:8" ht="19.5" x14ac:dyDescent="0.45">
      <c r="B2" s="18"/>
      <c r="C2" s="18"/>
      <c r="D2" s="18"/>
      <c r="E2" s="18"/>
      <c r="F2" s="18"/>
    </row>
    <row r="4" spans="2:8" ht="36.950000000000003" customHeight="1" x14ac:dyDescent="0.25">
      <c r="B4" s="87" t="s">
        <v>30</v>
      </c>
      <c r="C4" s="87"/>
      <c r="D4" s="87"/>
      <c r="E4" s="87"/>
      <c r="F4" s="87"/>
    </row>
    <row r="5" spans="2:8" ht="17.25" x14ac:dyDescent="0.25">
      <c r="B5" s="3"/>
      <c r="C5" s="3">
        <v>2022</v>
      </c>
      <c r="D5" s="3">
        <v>2023</v>
      </c>
      <c r="E5" s="3" t="s">
        <v>21</v>
      </c>
      <c r="F5" s="3" t="s">
        <v>22</v>
      </c>
    </row>
    <row r="6" spans="2:8" ht="17.25" x14ac:dyDescent="0.4">
      <c r="B6" s="1" t="s">
        <v>23</v>
      </c>
      <c r="C6" s="14">
        <v>5352527888.3999996</v>
      </c>
      <c r="D6" s="14">
        <v>5541591203.3999996</v>
      </c>
      <c r="E6" s="15">
        <f>D6-C6</f>
        <v>189063315</v>
      </c>
      <c r="F6" s="4">
        <f>E6/C6</f>
        <v>3.5322247532747673E-2</v>
      </c>
      <c r="H6" s="27"/>
    </row>
    <row r="7" spans="2:8" ht="17.25" x14ac:dyDescent="0.4">
      <c r="B7" s="1" t="s">
        <v>24</v>
      </c>
      <c r="C7" s="14">
        <v>2616645394.8600001</v>
      </c>
      <c r="D7" s="14">
        <v>3427854426.3400002</v>
      </c>
      <c r="E7" s="15">
        <f>D7-C7</f>
        <v>811209031.48000002</v>
      </c>
      <c r="F7" s="4">
        <f>E7/C7</f>
        <v>0.3100187106260161</v>
      </c>
    </row>
    <row r="8" spans="2:8" ht="17.25" x14ac:dyDescent="0.4">
      <c r="B8" s="2" t="s">
        <v>37</v>
      </c>
      <c r="C8" s="16">
        <v>7969173283.2600002</v>
      </c>
      <c r="D8" s="17">
        <f>D6+D7</f>
        <v>8969445629.7399998</v>
      </c>
      <c r="E8" s="17">
        <f>E6+E7</f>
        <v>1000272346.48</v>
      </c>
      <c r="F8" s="19">
        <f>E8/C8</f>
        <v>0.12551770565475925</v>
      </c>
    </row>
  </sheetData>
  <mergeCells count="1">
    <mergeCell ref="B4:F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0A36E-182B-4823-88CA-9689C2DB5EBA}">
  <sheetPr>
    <pageSetUpPr fitToPage="1"/>
  </sheetPr>
  <dimension ref="B2:O27"/>
  <sheetViews>
    <sheetView zoomScaleNormal="100" workbookViewId="0"/>
  </sheetViews>
  <sheetFormatPr defaultRowHeight="15" x14ac:dyDescent="0.25"/>
  <cols>
    <col min="1" max="1" width="3.42578125" customWidth="1"/>
    <col min="2" max="2" width="18.140625" customWidth="1"/>
    <col min="3" max="3" width="15.7109375" customWidth="1"/>
    <col min="4" max="4" width="18.42578125" customWidth="1"/>
    <col min="5" max="5" width="13.28515625" customWidth="1"/>
    <col min="6" max="6" width="17.42578125" customWidth="1"/>
    <col min="7" max="7" width="14.5703125" customWidth="1"/>
    <col min="8" max="8" width="14.42578125" customWidth="1"/>
    <col min="9" max="9" width="16.5703125" customWidth="1"/>
    <col min="10" max="10" width="13.42578125" customWidth="1"/>
    <col min="11" max="11" width="16.140625" customWidth="1"/>
    <col min="12" max="12" width="11.140625" customWidth="1"/>
    <col min="13" max="13" width="16.42578125" customWidth="1"/>
    <col min="14" max="14" width="11.42578125" customWidth="1"/>
    <col min="15" max="15" width="20.140625" customWidth="1"/>
  </cols>
  <sheetData>
    <row r="2" spans="2:15" ht="17.25" x14ac:dyDescent="0.4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ht="48" customHeight="1" x14ac:dyDescent="0.25">
      <c r="B3" s="87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2:15" s="29" customFormat="1" ht="37.5" customHeight="1" x14ac:dyDescent="0.25">
      <c r="B4" s="96" t="s">
        <v>38</v>
      </c>
      <c r="C4" s="97" t="s">
        <v>39</v>
      </c>
      <c r="D4" s="97"/>
      <c r="E4" s="97"/>
      <c r="F4" s="97"/>
      <c r="G4" s="97"/>
      <c r="H4" s="97" t="s">
        <v>40</v>
      </c>
      <c r="I4" s="97"/>
      <c r="J4" s="97"/>
      <c r="K4" s="97"/>
      <c r="L4" s="97"/>
      <c r="M4" s="97"/>
      <c r="N4" s="97" t="s">
        <v>41</v>
      </c>
      <c r="O4" s="97"/>
    </row>
    <row r="5" spans="2:15" s="29" customFormat="1" ht="60" customHeight="1" x14ac:dyDescent="0.25">
      <c r="B5" s="96"/>
      <c r="C5" s="30" t="s">
        <v>42</v>
      </c>
      <c r="D5" s="30" t="s">
        <v>43</v>
      </c>
      <c r="E5" s="30" t="s">
        <v>44</v>
      </c>
      <c r="F5" s="30" t="s">
        <v>45</v>
      </c>
      <c r="G5" s="30" t="s">
        <v>46</v>
      </c>
      <c r="H5" s="30" t="s">
        <v>47</v>
      </c>
      <c r="I5" s="30" t="s">
        <v>48</v>
      </c>
      <c r="J5" s="30" t="s">
        <v>49</v>
      </c>
      <c r="K5" s="30" t="s">
        <v>45</v>
      </c>
      <c r="L5" s="30" t="s">
        <v>46</v>
      </c>
      <c r="M5" s="30" t="s">
        <v>111</v>
      </c>
      <c r="N5" s="30" t="s">
        <v>49</v>
      </c>
      <c r="O5" s="30" t="s">
        <v>50</v>
      </c>
    </row>
    <row r="6" spans="2:15" ht="17.25" x14ac:dyDescent="0.4">
      <c r="B6" s="31" t="s">
        <v>51</v>
      </c>
      <c r="C6" s="32">
        <v>4154684</v>
      </c>
      <c r="D6" s="33">
        <v>6.8900000000000003E-2</v>
      </c>
      <c r="E6" s="32">
        <v>78581</v>
      </c>
      <c r="F6" s="33">
        <v>9.3100000000000002E-2</v>
      </c>
      <c r="G6" s="34" t="s">
        <v>52</v>
      </c>
      <c r="H6" s="75">
        <v>4230292</v>
      </c>
      <c r="I6" s="76">
        <f>H6/H20</f>
        <v>7.1712324119229592E-2</v>
      </c>
      <c r="J6" s="32">
        <v>13511</v>
      </c>
      <c r="K6" s="33">
        <f>+J6/$J$20</f>
        <v>8.9110347511228649E-2</v>
      </c>
      <c r="L6" s="35">
        <f>J6/H6</f>
        <v>3.1938693593728282E-3</v>
      </c>
      <c r="M6" s="33">
        <f>(J6-E6)/E6</f>
        <v>-0.82806276326338424</v>
      </c>
      <c r="N6" s="32">
        <v>13217</v>
      </c>
      <c r="O6" s="33">
        <f>+N6/$N$20</f>
        <v>8.7972577209797662E-2</v>
      </c>
    </row>
    <row r="7" spans="2:15" ht="17.25" x14ac:dyDescent="0.4">
      <c r="B7" s="31" t="s">
        <v>53</v>
      </c>
      <c r="C7" s="32">
        <v>910006</v>
      </c>
      <c r="D7" s="33">
        <v>1.5100000000000001E-2</v>
      </c>
      <c r="E7" s="32">
        <v>25521</v>
      </c>
      <c r="F7" s="33">
        <v>3.0200000000000001E-2</v>
      </c>
      <c r="G7" s="33">
        <v>2.8000000000000001E-2</v>
      </c>
      <c r="H7" s="75">
        <v>906080</v>
      </c>
      <c r="I7" s="76">
        <f>H7/H20</f>
        <v>1.5359956863013606E-2</v>
      </c>
      <c r="J7" s="32">
        <v>5857</v>
      </c>
      <c r="K7" s="33">
        <f t="shared" ref="K7:K20" si="0">+J7/$J$20</f>
        <v>3.8629213631357136E-2</v>
      </c>
      <c r="L7" s="35">
        <f t="shared" ref="L7:L20" si="1">J7/H7</f>
        <v>6.464109129436694E-3</v>
      </c>
      <c r="M7" s="33">
        <f t="shared" ref="M7:M20" si="2">(J7-E7)/E7</f>
        <v>-0.77050272324752167</v>
      </c>
      <c r="N7" s="32">
        <v>5762</v>
      </c>
      <c r="O7" s="33">
        <f t="shared" ref="O7:O20" si="3">+N7/$N$20</f>
        <v>3.8351970181043665E-2</v>
      </c>
    </row>
    <row r="8" spans="2:15" ht="17.25" x14ac:dyDescent="0.4">
      <c r="B8" s="31" t="s">
        <v>54</v>
      </c>
      <c r="C8" s="32">
        <v>3079685</v>
      </c>
      <c r="D8" s="33">
        <v>5.0999999999999997E-2</v>
      </c>
      <c r="E8" s="32">
        <v>116562</v>
      </c>
      <c r="F8" s="33">
        <v>0.1381</v>
      </c>
      <c r="G8" s="33">
        <v>3.78E-2</v>
      </c>
      <c r="H8" s="75">
        <v>2967736</v>
      </c>
      <c r="I8" s="76">
        <f>H8/H20</f>
        <v>5.0309351206088364E-2</v>
      </c>
      <c r="J8" s="32">
        <v>19790</v>
      </c>
      <c r="K8" s="33">
        <f t="shared" si="0"/>
        <v>0.13052281676021132</v>
      </c>
      <c r="L8" s="35">
        <f t="shared" si="1"/>
        <v>6.6683829019831952E-3</v>
      </c>
      <c r="M8" s="33">
        <f t="shared" si="2"/>
        <v>-0.83021911085945677</v>
      </c>
      <c r="N8" s="32">
        <v>18630</v>
      </c>
      <c r="O8" s="33">
        <f t="shared" si="3"/>
        <v>0.12400159744408945</v>
      </c>
    </row>
    <row r="9" spans="2:15" ht="17.25" x14ac:dyDescent="0.4">
      <c r="B9" s="31" t="s">
        <v>55</v>
      </c>
      <c r="C9" s="32">
        <v>1107652</v>
      </c>
      <c r="D9" s="33">
        <v>1.84E-2</v>
      </c>
      <c r="E9" s="32">
        <v>20733</v>
      </c>
      <c r="F9" s="33">
        <v>2.46E-2</v>
      </c>
      <c r="G9" s="33">
        <v>1.8700000000000001E-2</v>
      </c>
      <c r="H9" s="75">
        <v>1057819</v>
      </c>
      <c r="I9" s="76">
        <f>H9/H20</f>
        <v>1.7932251245890197E-2</v>
      </c>
      <c r="J9" s="32">
        <v>4127</v>
      </c>
      <c r="K9" s="33">
        <f t="shared" si="0"/>
        <v>2.7219184677584239E-2</v>
      </c>
      <c r="L9" s="35">
        <f t="shared" si="1"/>
        <v>3.9014235894798636E-3</v>
      </c>
      <c r="M9" s="33">
        <f t="shared" si="2"/>
        <v>-0.80094535281917711</v>
      </c>
      <c r="N9" s="32">
        <v>3896</v>
      </c>
      <c r="O9" s="33">
        <f t="shared" si="3"/>
        <v>2.5931842385516508E-2</v>
      </c>
    </row>
    <row r="10" spans="2:15" ht="17.25" x14ac:dyDescent="0.4">
      <c r="B10" s="31" t="s">
        <v>56</v>
      </c>
      <c r="C10" s="32">
        <v>1254461</v>
      </c>
      <c r="D10" s="33">
        <v>2.0799999999999999E-2</v>
      </c>
      <c r="E10" s="32">
        <v>71835</v>
      </c>
      <c r="F10" s="33">
        <v>8.5099999999999995E-2</v>
      </c>
      <c r="G10" s="33">
        <v>5.7299999999999997E-2</v>
      </c>
      <c r="H10" s="75">
        <v>1221782</v>
      </c>
      <c r="I10" s="76">
        <f>H10/H20</f>
        <v>2.0711768073466461E-2</v>
      </c>
      <c r="J10" s="32">
        <v>4127</v>
      </c>
      <c r="K10" s="33">
        <f t="shared" si="0"/>
        <v>2.7219184677584239E-2</v>
      </c>
      <c r="L10" s="35">
        <f t="shared" si="1"/>
        <v>3.3778530048732096E-3</v>
      </c>
      <c r="M10" s="33">
        <f t="shared" si="2"/>
        <v>-0.942548896777337</v>
      </c>
      <c r="N10" s="32">
        <v>3753</v>
      </c>
      <c r="O10" s="33">
        <f t="shared" si="3"/>
        <v>2.4980031948881789E-2</v>
      </c>
    </row>
    <row r="11" spans="2:15" ht="17.25" x14ac:dyDescent="0.4">
      <c r="B11" s="31" t="s">
        <v>57</v>
      </c>
      <c r="C11" s="32">
        <v>640891</v>
      </c>
      <c r="D11" s="33">
        <v>1.06E-2</v>
      </c>
      <c r="E11" s="32">
        <v>131387</v>
      </c>
      <c r="F11" s="33">
        <v>0.15559999999999999</v>
      </c>
      <c r="G11" s="33">
        <v>0.20499999999999999</v>
      </c>
      <c r="H11" s="75">
        <v>592911</v>
      </c>
      <c r="I11" s="76">
        <f>H11/H20</f>
        <v>1.0051085316535251E-2</v>
      </c>
      <c r="J11" s="32">
        <v>6091</v>
      </c>
      <c r="K11" s="33">
        <f t="shared" si="0"/>
        <v>4.0172535466722947E-2</v>
      </c>
      <c r="L11" s="35">
        <f t="shared" si="1"/>
        <v>1.0273042665762653E-2</v>
      </c>
      <c r="M11" s="33">
        <f t="shared" si="2"/>
        <v>-0.95364077115696377</v>
      </c>
      <c r="N11" s="32">
        <v>5486</v>
      </c>
      <c r="O11" s="33">
        <f t="shared" si="3"/>
        <v>3.6514909478168267E-2</v>
      </c>
    </row>
    <row r="12" spans="2:15" ht="17.25" x14ac:dyDescent="0.4">
      <c r="B12" s="31" t="s">
        <v>58</v>
      </c>
      <c r="C12" s="32">
        <v>813556</v>
      </c>
      <c r="D12" s="33">
        <v>1.35E-2</v>
      </c>
      <c r="E12" s="32">
        <v>42389</v>
      </c>
      <c r="F12" s="33">
        <v>5.0200000000000002E-2</v>
      </c>
      <c r="G12" s="33">
        <v>5.21E-2</v>
      </c>
      <c r="H12" s="75">
        <v>767356</v>
      </c>
      <c r="I12" s="76">
        <f>H12/H20</f>
        <v>1.300829403427365E-2</v>
      </c>
      <c r="J12" s="32">
        <v>7619</v>
      </c>
      <c r="K12" s="33">
        <f t="shared" si="0"/>
        <v>5.0250295143812532E-2</v>
      </c>
      <c r="L12" s="35">
        <f t="shared" si="1"/>
        <v>9.9288987119407427E-3</v>
      </c>
      <c r="M12" s="33">
        <f t="shared" si="2"/>
        <v>-0.82025997310623044</v>
      </c>
      <c r="N12" s="32">
        <v>7650</v>
      </c>
      <c r="O12" s="33">
        <f t="shared" si="3"/>
        <v>5.0918530351437702E-2</v>
      </c>
    </row>
    <row r="13" spans="2:15" ht="17.25" x14ac:dyDescent="0.4">
      <c r="B13" s="31" t="s">
        <v>59</v>
      </c>
      <c r="C13" s="32">
        <v>580525</v>
      </c>
      <c r="D13" s="33">
        <v>9.5999999999999992E-3</v>
      </c>
      <c r="E13" s="32">
        <v>40646</v>
      </c>
      <c r="F13" s="33">
        <v>4.8099999999999997E-2</v>
      </c>
      <c r="G13" s="33">
        <v>7.0000000000000007E-2</v>
      </c>
      <c r="H13" s="75">
        <v>553170</v>
      </c>
      <c r="I13" s="76">
        <f>H13/H20</f>
        <v>9.3773919939886506E-3</v>
      </c>
      <c r="J13" s="32">
        <v>3366</v>
      </c>
      <c r="K13" s="33">
        <f t="shared" si="0"/>
        <v>2.2200091016415933E-2</v>
      </c>
      <c r="L13" s="35">
        <f t="shared" si="1"/>
        <v>6.0849286837681002E-3</v>
      </c>
      <c r="M13" s="33">
        <f t="shared" si="2"/>
        <v>-0.9171874231166659</v>
      </c>
      <c r="N13" s="32">
        <v>3303</v>
      </c>
      <c r="O13" s="33">
        <f t="shared" si="3"/>
        <v>2.1984824281150159E-2</v>
      </c>
    </row>
    <row r="14" spans="2:15" ht="17.25" x14ac:dyDescent="0.4">
      <c r="B14" s="31" t="s">
        <v>60</v>
      </c>
      <c r="C14" s="32">
        <v>734652</v>
      </c>
      <c r="D14" s="33">
        <v>1.2200000000000001E-2</v>
      </c>
      <c r="E14" s="32">
        <v>19145</v>
      </c>
      <c r="F14" s="33">
        <v>2.2700000000000001E-2</v>
      </c>
      <c r="G14" s="33">
        <v>2.6100000000000002E-2</v>
      </c>
      <c r="H14" s="75">
        <v>670165</v>
      </c>
      <c r="I14" s="76">
        <f>H14/H20</f>
        <v>1.1360702687512707E-2</v>
      </c>
      <c r="J14" s="32">
        <v>5578</v>
      </c>
      <c r="K14" s="33">
        <f t="shared" si="0"/>
        <v>3.6789099135344047E-2</v>
      </c>
      <c r="L14" s="35">
        <f t="shared" si="1"/>
        <v>8.3233233606649117E-3</v>
      </c>
      <c r="M14" s="33">
        <f t="shared" si="2"/>
        <v>-0.70864455471402454</v>
      </c>
      <c r="N14" s="32">
        <v>4982</v>
      </c>
      <c r="O14" s="33">
        <f t="shared" si="3"/>
        <v>3.3160276890308836E-2</v>
      </c>
    </row>
    <row r="15" spans="2:15" ht="17.25" x14ac:dyDescent="0.4">
      <c r="B15" s="31" t="s">
        <v>61</v>
      </c>
      <c r="C15" s="32">
        <v>565756</v>
      </c>
      <c r="D15" s="33">
        <v>9.4000000000000004E-3</v>
      </c>
      <c r="E15" s="32">
        <v>27293</v>
      </c>
      <c r="F15" s="33">
        <v>3.2300000000000002E-2</v>
      </c>
      <c r="G15" s="33">
        <v>4.82E-2</v>
      </c>
      <c r="H15" s="75">
        <v>515046</v>
      </c>
      <c r="I15" s="76">
        <f>H15/H20</f>
        <v>8.7311102137423904E-3</v>
      </c>
      <c r="J15" s="32">
        <v>5924</v>
      </c>
      <c r="K15" s="33">
        <f t="shared" si="0"/>
        <v>3.9071104926098631E-2</v>
      </c>
      <c r="L15" s="35">
        <f t="shared" si="1"/>
        <v>1.150188526850029E-2</v>
      </c>
      <c r="M15" s="33">
        <f t="shared" si="2"/>
        <v>-0.78294800864690584</v>
      </c>
      <c r="N15" s="32">
        <v>5619</v>
      </c>
      <c r="O15" s="33">
        <f t="shared" si="3"/>
        <v>3.7400159744408946E-2</v>
      </c>
    </row>
    <row r="16" spans="2:15" ht="17.25" x14ac:dyDescent="0.4">
      <c r="B16" s="31" t="s">
        <v>62</v>
      </c>
      <c r="C16" s="32">
        <v>1087682</v>
      </c>
      <c r="D16" s="33">
        <v>1.7999999999999999E-2</v>
      </c>
      <c r="E16" s="32">
        <v>24919</v>
      </c>
      <c r="F16" s="33">
        <v>2.9499999999999998E-2</v>
      </c>
      <c r="G16" s="33">
        <v>2.29E-2</v>
      </c>
      <c r="H16" s="75">
        <v>1071041</v>
      </c>
      <c r="I16" s="76">
        <f>H16/H20</f>
        <v>1.8156391884291623E-2</v>
      </c>
      <c r="J16" s="32">
        <v>8781</v>
      </c>
      <c r="K16" s="33">
        <f t="shared" si="0"/>
        <v>5.7914141180970977E-2</v>
      </c>
      <c r="L16" s="35">
        <f t="shared" si="1"/>
        <v>8.1985656944972233E-3</v>
      </c>
      <c r="M16" s="33">
        <f t="shared" si="2"/>
        <v>-0.64761828323769011</v>
      </c>
      <c r="N16" s="32">
        <v>8613</v>
      </c>
      <c r="O16" s="33">
        <f t="shared" si="3"/>
        <v>5.7328274760383387E-2</v>
      </c>
    </row>
    <row r="17" spans="2:15" ht="17.25" x14ac:dyDescent="0.4">
      <c r="B17" s="31" t="s">
        <v>63</v>
      </c>
      <c r="C17" s="32">
        <v>653810</v>
      </c>
      <c r="D17" s="33">
        <v>1.0800000000000001E-2</v>
      </c>
      <c r="E17" s="32">
        <v>40444</v>
      </c>
      <c r="F17" s="33">
        <v>4.7899999999999998E-2</v>
      </c>
      <c r="G17" s="33">
        <v>6.1899999999999997E-2</v>
      </c>
      <c r="H17" s="75">
        <v>598165</v>
      </c>
      <c r="I17" s="76">
        <f>H17/H20</f>
        <v>1.0140151638888987E-2</v>
      </c>
      <c r="J17" s="32">
        <v>11558</v>
      </c>
      <c r="K17" s="33">
        <f t="shared" si="0"/>
        <v>7.6229546039137064E-2</v>
      </c>
      <c r="L17" s="35">
        <f t="shared" si="1"/>
        <v>1.9322427758227245E-2</v>
      </c>
      <c r="M17" s="33">
        <f t="shared" si="2"/>
        <v>-0.71422213430916826</v>
      </c>
      <c r="N17" s="32">
        <v>11459</v>
      </c>
      <c r="O17" s="33">
        <f t="shared" si="3"/>
        <v>7.6271299254526095E-2</v>
      </c>
    </row>
    <row r="18" spans="2:15" ht="17.25" x14ac:dyDescent="0.4">
      <c r="B18" s="31" t="s">
        <v>64</v>
      </c>
      <c r="C18" s="32">
        <v>1246094</v>
      </c>
      <c r="D18" s="33">
        <v>2.07E-2</v>
      </c>
      <c r="E18" s="32">
        <v>18336</v>
      </c>
      <c r="F18" s="33">
        <v>2.1700000000000001E-2</v>
      </c>
      <c r="G18" s="33">
        <v>1.47E-2</v>
      </c>
      <c r="H18" s="75">
        <v>1198594</v>
      </c>
      <c r="I18" s="76">
        <f>H18/H20</f>
        <v>2.0318682827418031E-2</v>
      </c>
      <c r="J18" s="32">
        <v>8491</v>
      </c>
      <c r="K18" s="33">
        <f t="shared" si="0"/>
        <v>5.6001477367910779E-2</v>
      </c>
      <c r="L18" s="35">
        <f t="shared" si="1"/>
        <v>7.0841335765071409E-3</v>
      </c>
      <c r="M18" s="33">
        <f t="shared" si="2"/>
        <v>-0.53692190226876091</v>
      </c>
      <c r="N18" s="32">
        <v>8562</v>
      </c>
      <c r="O18" s="33">
        <f t="shared" si="3"/>
        <v>5.6988817891373805E-2</v>
      </c>
    </row>
    <row r="19" spans="2:15" s="39" customFormat="1" ht="17.25" x14ac:dyDescent="0.25">
      <c r="B19" s="36" t="s">
        <v>65</v>
      </c>
      <c r="C19" s="37">
        <v>16829454</v>
      </c>
      <c r="D19" s="38">
        <v>0.27889999999999998</v>
      </c>
      <c r="E19" s="37">
        <v>657791</v>
      </c>
      <c r="F19" s="38">
        <v>0.77910000000000001</v>
      </c>
      <c r="G19" s="38">
        <v>3.9100000000000003E-2</v>
      </c>
      <c r="H19" s="77">
        <f>SUM(H6:H18)</f>
        <v>16350157</v>
      </c>
      <c r="I19" s="78">
        <f>H19/H20</f>
        <v>0.27716946210433951</v>
      </c>
      <c r="J19" s="37">
        <f>SUM(J6:J18)</f>
        <v>104820</v>
      </c>
      <c r="K19" s="49">
        <f t="shared" si="0"/>
        <v>0.69132903753437847</v>
      </c>
      <c r="L19" s="38">
        <f t="shared" si="1"/>
        <v>6.4109476135305616E-3</v>
      </c>
      <c r="M19" s="49">
        <f t="shared" si="2"/>
        <v>-0.84064847345129379</v>
      </c>
      <c r="N19" s="37">
        <f>SUM(N6:N18)</f>
        <v>100932</v>
      </c>
      <c r="O19" s="49">
        <f t="shared" si="3"/>
        <v>0.67180511182108626</v>
      </c>
    </row>
    <row r="20" spans="2:15" s="41" customFormat="1" ht="17.25" x14ac:dyDescent="0.4">
      <c r="B20" s="36" t="s">
        <v>66</v>
      </c>
      <c r="C20" s="37">
        <v>60340328</v>
      </c>
      <c r="D20" s="40">
        <v>1</v>
      </c>
      <c r="E20" s="37">
        <v>844247</v>
      </c>
      <c r="F20" s="40">
        <v>1</v>
      </c>
      <c r="G20" s="38">
        <v>1.4E-2</v>
      </c>
      <c r="H20" s="79">
        <v>58989749</v>
      </c>
      <c r="I20" s="78">
        <f>H20/H20</f>
        <v>1</v>
      </c>
      <c r="J20" s="37">
        <v>151621</v>
      </c>
      <c r="K20" s="49">
        <f t="shared" si="0"/>
        <v>1</v>
      </c>
      <c r="L20" s="38">
        <f t="shared" si="1"/>
        <v>2.5702940353246797E-3</v>
      </c>
      <c r="M20" s="49">
        <f t="shared" si="2"/>
        <v>-0.82040682406925935</v>
      </c>
      <c r="N20" s="37">
        <v>150240</v>
      </c>
      <c r="O20" s="49">
        <f t="shared" si="3"/>
        <v>1</v>
      </c>
    </row>
    <row r="21" spans="2:15" ht="17.25" x14ac:dyDescent="0.4">
      <c r="B21" s="80" t="s">
        <v>67</v>
      </c>
      <c r="C21" s="28"/>
      <c r="D21" s="28"/>
      <c r="E21" s="28"/>
      <c r="F21" s="28"/>
      <c r="G21" s="28"/>
      <c r="H21" s="28"/>
      <c r="I21" s="28"/>
      <c r="J21" s="28"/>
      <c r="K21" s="28"/>
      <c r="L21" s="81"/>
      <c r="M21" s="28"/>
      <c r="N21" s="28"/>
      <c r="O21" s="39"/>
    </row>
    <row r="22" spans="2:15" x14ac:dyDescent="0.25">
      <c r="B22" s="80" t="s">
        <v>112</v>
      </c>
      <c r="L22" s="52"/>
      <c r="O22" s="39"/>
    </row>
    <row r="23" spans="2:15" ht="15.75" x14ac:dyDescent="0.3">
      <c r="B23" s="82" t="s">
        <v>68</v>
      </c>
      <c r="O23" s="39"/>
    </row>
    <row r="24" spans="2:15" x14ac:dyDescent="0.25">
      <c r="O24" s="39"/>
    </row>
    <row r="25" spans="2:15" x14ac:dyDescent="0.25">
      <c r="O25" s="39"/>
    </row>
    <row r="26" spans="2:15" x14ac:dyDescent="0.25">
      <c r="D26" s="43"/>
    </row>
    <row r="27" spans="2:15" x14ac:dyDescent="0.25">
      <c r="D27" s="44"/>
      <c r="J27" s="45"/>
    </row>
  </sheetData>
  <mergeCells count="5">
    <mergeCell ref="B3:O3"/>
    <mergeCell ref="B4:B5"/>
    <mergeCell ref="C4:G4"/>
    <mergeCell ref="H4:M4"/>
    <mergeCell ref="N4:O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5331-73D8-4D79-A126-EA843A688173}">
  <sheetPr>
    <pageSetUpPr fitToPage="1"/>
  </sheetPr>
  <dimension ref="B2:R26"/>
  <sheetViews>
    <sheetView tabSelected="1" zoomScale="110" zoomScaleNormal="110" workbookViewId="0"/>
  </sheetViews>
  <sheetFormatPr defaultRowHeight="15" x14ac:dyDescent="0.25"/>
  <cols>
    <col min="2" max="2" width="18.140625" customWidth="1"/>
    <col min="3" max="3" width="15.42578125" customWidth="1"/>
    <col min="4" max="4" width="15.7109375" customWidth="1"/>
    <col min="5" max="5" width="11.5703125" customWidth="1"/>
    <col min="6" max="6" width="15.5703125" customWidth="1"/>
    <col min="7" max="7" width="12.28515625" customWidth="1"/>
    <col min="8" max="8" width="15.140625" customWidth="1"/>
    <col min="9" max="9" width="14.42578125" customWidth="1"/>
    <col min="10" max="10" width="11" customWidth="1"/>
    <col min="11" max="11" width="12.28515625" customWidth="1"/>
    <col min="13" max="13" width="12.140625" customWidth="1"/>
    <col min="15" max="15" width="14.7109375" customWidth="1"/>
  </cols>
  <sheetData>
    <row r="2" spans="2:18" ht="27.6" customHeight="1" x14ac:dyDescent="0.25">
      <c r="B2" s="98" t="s">
        <v>113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8" s="29" customFormat="1" ht="17.25" x14ac:dyDescent="0.25">
      <c r="B3" s="96" t="s">
        <v>38</v>
      </c>
      <c r="C3" s="97" t="s">
        <v>39</v>
      </c>
      <c r="D3" s="97"/>
      <c r="E3" s="97"/>
      <c r="F3" s="97"/>
      <c r="G3" s="97"/>
      <c r="H3" s="97" t="s">
        <v>40</v>
      </c>
      <c r="I3" s="97"/>
      <c r="J3" s="97"/>
      <c r="K3" s="97"/>
      <c r="L3" s="97"/>
      <c r="M3" s="97"/>
      <c r="N3" s="97" t="s">
        <v>41</v>
      </c>
      <c r="O3" s="97"/>
    </row>
    <row r="4" spans="2:18" s="29" customFormat="1" ht="51.75" x14ac:dyDescent="0.25">
      <c r="B4" s="96"/>
      <c r="C4" s="30" t="s">
        <v>42</v>
      </c>
      <c r="D4" s="30" t="s">
        <v>43</v>
      </c>
      <c r="E4" s="30" t="s">
        <v>69</v>
      </c>
      <c r="F4" s="30" t="s">
        <v>45</v>
      </c>
      <c r="G4" s="30" t="s">
        <v>46</v>
      </c>
      <c r="H4" s="30" t="s">
        <v>47</v>
      </c>
      <c r="I4" s="30" t="s">
        <v>43</v>
      </c>
      <c r="J4" s="30" t="s">
        <v>70</v>
      </c>
      <c r="K4" s="30" t="s">
        <v>45</v>
      </c>
      <c r="L4" s="30" t="s">
        <v>46</v>
      </c>
      <c r="M4" s="30" t="s">
        <v>111</v>
      </c>
      <c r="N4" s="30" t="s">
        <v>70</v>
      </c>
      <c r="O4" s="30" t="s">
        <v>50</v>
      </c>
    </row>
    <row r="5" spans="2:18" ht="17.25" x14ac:dyDescent="0.4">
      <c r="B5" s="31" t="s">
        <v>51</v>
      </c>
      <c r="C5" s="32">
        <v>4154684</v>
      </c>
      <c r="D5" s="33">
        <v>6.8900000000000003E-2</v>
      </c>
      <c r="E5" s="32">
        <v>27430</v>
      </c>
      <c r="F5" s="33">
        <v>8.09E-2</v>
      </c>
      <c r="G5" s="33">
        <v>6.6E-3</v>
      </c>
      <c r="H5" s="75">
        <v>4230292</v>
      </c>
      <c r="I5" s="76">
        <f>H5/H19</f>
        <v>7.1712324119229592E-2</v>
      </c>
      <c r="J5" s="32">
        <v>10087</v>
      </c>
      <c r="K5" s="46">
        <f>+J5/$J$19</f>
        <v>0.11375118408588569</v>
      </c>
      <c r="L5" s="35">
        <f>J5/H5</f>
        <v>2.3844689680996016E-3</v>
      </c>
      <c r="M5" s="83">
        <f>(J5-E5)/E5</f>
        <v>-0.63226394458621948</v>
      </c>
      <c r="N5" s="32">
        <v>2460</v>
      </c>
      <c r="O5" s="33">
        <f>+N5/$N$19</f>
        <v>9.8506386897849671E-2</v>
      </c>
      <c r="R5" s="44"/>
    </row>
    <row r="6" spans="2:18" ht="17.25" x14ac:dyDescent="0.4">
      <c r="B6" s="31" t="s">
        <v>53</v>
      </c>
      <c r="C6" s="32">
        <v>910006</v>
      </c>
      <c r="D6" s="33">
        <v>1.5100000000000001E-2</v>
      </c>
      <c r="E6" s="32">
        <v>5154</v>
      </c>
      <c r="F6" s="33">
        <v>1.52E-2</v>
      </c>
      <c r="G6" s="33">
        <v>5.7000000000000002E-3</v>
      </c>
      <c r="H6" s="75">
        <v>906080</v>
      </c>
      <c r="I6" s="76">
        <f>H6/H19</f>
        <v>1.5359956863013606E-2</v>
      </c>
      <c r="J6" s="32">
        <v>3503</v>
      </c>
      <c r="K6" s="46">
        <f t="shared" ref="K6:K19" si="0">+J6/$J$19</f>
        <v>3.9503360548513687E-2</v>
      </c>
      <c r="L6" s="35">
        <f t="shared" ref="L6:L19" si="1">J6/H6</f>
        <v>3.8661045382306198E-3</v>
      </c>
      <c r="M6" s="83">
        <f t="shared" ref="M6:M19" si="2">(J6-E6)/E6</f>
        <v>-0.32033372138145128</v>
      </c>
      <c r="N6" s="32">
        <v>1057</v>
      </c>
      <c r="O6" s="33">
        <f t="shared" ref="O6:O19" si="3">+N6/$N$19</f>
        <v>4.2325711768710209E-2</v>
      </c>
    </row>
    <row r="7" spans="2:18" ht="17.25" x14ac:dyDescent="0.4">
      <c r="B7" s="31" t="s">
        <v>54</v>
      </c>
      <c r="C7" s="32">
        <v>3079685</v>
      </c>
      <c r="D7" s="33">
        <v>5.0999999999999997E-2</v>
      </c>
      <c r="E7" s="32">
        <v>37364</v>
      </c>
      <c r="F7" s="33">
        <v>0.11020000000000001</v>
      </c>
      <c r="G7" s="33">
        <v>1.21E-2</v>
      </c>
      <c r="H7" s="75">
        <v>2967736</v>
      </c>
      <c r="I7" s="76">
        <f>H7/H19</f>
        <v>5.0309351206088364E-2</v>
      </c>
      <c r="J7" s="32">
        <v>11524</v>
      </c>
      <c r="K7" s="46">
        <f t="shared" si="0"/>
        <v>0.12995624520727142</v>
      </c>
      <c r="L7" s="35">
        <f t="shared" si="1"/>
        <v>3.8830947227111844E-3</v>
      </c>
      <c r="M7" s="83">
        <f t="shared" si="2"/>
        <v>-0.69157477786104271</v>
      </c>
      <c r="N7" s="32">
        <v>3356</v>
      </c>
      <c r="O7" s="33">
        <f t="shared" si="3"/>
        <v>0.13438513594682258</v>
      </c>
    </row>
    <row r="8" spans="2:18" ht="17.25" x14ac:dyDescent="0.4">
      <c r="B8" s="31" t="s">
        <v>55</v>
      </c>
      <c r="C8" s="32">
        <v>1107652</v>
      </c>
      <c r="D8" s="33">
        <v>1.84E-2</v>
      </c>
      <c r="E8" s="32">
        <v>10417</v>
      </c>
      <c r="F8" s="33">
        <v>3.0700000000000002E-2</v>
      </c>
      <c r="G8" s="33">
        <v>9.4000000000000004E-3</v>
      </c>
      <c r="H8" s="75">
        <v>1057819</v>
      </c>
      <c r="I8" s="76">
        <f>H8/H19</f>
        <v>1.7932251245890197E-2</v>
      </c>
      <c r="J8" s="32">
        <v>2794</v>
      </c>
      <c r="K8" s="46">
        <f t="shared" si="0"/>
        <v>3.1507961567955253E-2</v>
      </c>
      <c r="L8" s="35">
        <f t="shared" si="1"/>
        <v>2.6412836222453936E-3</v>
      </c>
      <c r="M8" s="83">
        <f t="shared" si="2"/>
        <v>-0.73178458289334747</v>
      </c>
      <c r="N8" s="32">
        <v>822</v>
      </c>
      <c r="O8" s="33">
        <f t="shared" si="3"/>
        <v>3.2915548792696113E-2</v>
      </c>
    </row>
    <row r="9" spans="2:18" ht="17.25" x14ac:dyDescent="0.4">
      <c r="B9" s="31" t="s">
        <v>56</v>
      </c>
      <c r="C9" s="32">
        <v>1254461</v>
      </c>
      <c r="D9" s="33">
        <v>2.0799999999999999E-2</v>
      </c>
      <c r="E9" s="32">
        <v>18779</v>
      </c>
      <c r="F9" s="33">
        <v>5.5399999999999998E-2</v>
      </c>
      <c r="G9" s="33">
        <v>1.4999999999999999E-2</v>
      </c>
      <c r="H9" s="75">
        <v>1221782</v>
      </c>
      <c r="I9" s="76">
        <f>H9/H19</f>
        <v>2.0711768073466461E-2</v>
      </c>
      <c r="J9" s="32">
        <v>2013</v>
      </c>
      <c r="K9" s="46">
        <f t="shared" si="0"/>
        <v>2.2700617980062249E-2</v>
      </c>
      <c r="L9" s="35">
        <f t="shared" si="1"/>
        <v>1.6475934331983938E-3</v>
      </c>
      <c r="M9" s="83">
        <f t="shared" si="2"/>
        <v>-0.8928057937057351</v>
      </c>
      <c r="N9" s="32">
        <v>489</v>
      </c>
      <c r="O9" s="33">
        <f t="shared" si="3"/>
        <v>1.9581147639450607E-2</v>
      </c>
    </row>
    <row r="10" spans="2:18" ht="17.25" x14ac:dyDescent="0.4">
      <c r="B10" s="31" t="s">
        <v>57</v>
      </c>
      <c r="C10" s="32">
        <v>640891</v>
      </c>
      <c r="D10" s="33">
        <v>1.06E-2</v>
      </c>
      <c r="E10" s="32">
        <v>67914</v>
      </c>
      <c r="F10" s="33">
        <v>0.20039999999999999</v>
      </c>
      <c r="G10" s="33">
        <v>0.106</v>
      </c>
      <c r="H10" s="75">
        <v>592911</v>
      </c>
      <c r="I10" s="76">
        <f>H10/H19</f>
        <v>1.0051085316535251E-2</v>
      </c>
      <c r="J10" s="32">
        <v>1554</v>
      </c>
      <c r="K10" s="46">
        <f t="shared" si="0"/>
        <v>1.752447110830439E-2</v>
      </c>
      <c r="L10" s="35">
        <f t="shared" si="1"/>
        <v>2.6209667218182828E-3</v>
      </c>
      <c r="M10" s="83">
        <f t="shared" si="2"/>
        <v>-0.97711811997526288</v>
      </c>
      <c r="N10" s="32">
        <v>538</v>
      </c>
      <c r="O10" s="33">
        <f t="shared" si="3"/>
        <v>2.1543266728066311E-2</v>
      </c>
    </row>
    <row r="11" spans="2:18" ht="17.25" x14ac:dyDescent="0.4">
      <c r="B11" s="31" t="s">
        <v>58</v>
      </c>
      <c r="C11" s="32">
        <v>813556</v>
      </c>
      <c r="D11" s="33">
        <v>1.35E-2</v>
      </c>
      <c r="E11" s="32">
        <v>19443</v>
      </c>
      <c r="F11" s="33">
        <v>5.74E-2</v>
      </c>
      <c r="G11" s="33">
        <v>2.3900000000000001E-2</v>
      </c>
      <c r="H11" s="75">
        <v>767356</v>
      </c>
      <c r="I11" s="76">
        <f>H11/H19</f>
        <v>1.300829403427365E-2</v>
      </c>
      <c r="J11" s="32">
        <v>4259</v>
      </c>
      <c r="K11" s="46">
        <f t="shared" si="0"/>
        <v>4.8028778925526636E-2</v>
      </c>
      <c r="L11" s="35">
        <f t="shared" si="1"/>
        <v>5.5502270132767578E-3</v>
      </c>
      <c r="M11" s="83">
        <f t="shared" si="2"/>
        <v>-0.78094944195854554</v>
      </c>
      <c r="N11" s="32">
        <v>1207</v>
      </c>
      <c r="O11" s="33">
        <f t="shared" si="3"/>
        <v>4.8332198774676649E-2</v>
      </c>
    </row>
    <row r="12" spans="2:18" ht="17.25" x14ac:dyDescent="0.4">
      <c r="B12" s="31" t="s">
        <v>59</v>
      </c>
      <c r="C12" s="32">
        <v>580525</v>
      </c>
      <c r="D12" s="33">
        <v>9.5999999999999992E-3</v>
      </c>
      <c r="E12" s="32">
        <v>9087</v>
      </c>
      <c r="F12" s="33">
        <v>2.6800000000000001E-2</v>
      </c>
      <c r="G12" s="33">
        <v>1.5699999999999999E-2</v>
      </c>
      <c r="H12" s="75">
        <v>553170</v>
      </c>
      <c r="I12" s="76">
        <f>H12/H19</f>
        <v>9.3773919939886506E-3</v>
      </c>
      <c r="J12" s="32">
        <v>1632</v>
      </c>
      <c r="K12" s="46">
        <f t="shared" si="0"/>
        <v>1.8404077766250169E-2</v>
      </c>
      <c r="L12" s="35">
        <f t="shared" si="1"/>
        <v>2.9502684527360486E-3</v>
      </c>
      <c r="M12" s="83">
        <f t="shared" si="2"/>
        <v>-0.82040277319247279</v>
      </c>
      <c r="N12" s="32">
        <v>421</v>
      </c>
      <c r="O12" s="33">
        <f t="shared" si="3"/>
        <v>1.6858206863412484E-2</v>
      </c>
    </row>
    <row r="13" spans="2:18" ht="17.25" x14ac:dyDescent="0.4">
      <c r="B13" s="31" t="s">
        <v>60</v>
      </c>
      <c r="C13" s="32">
        <v>734652</v>
      </c>
      <c r="D13" s="33">
        <v>1.2200000000000001E-2</v>
      </c>
      <c r="E13" s="32">
        <v>4833</v>
      </c>
      <c r="F13" s="33">
        <v>1.43E-2</v>
      </c>
      <c r="G13" s="33">
        <v>6.6E-3</v>
      </c>
      <c r="H13" s="75">
        <v>670165</v>
      </c>
      <c r="I13" s="76">
        <f>H13/H19</f>
        <v>1.1360702687512707E-2</v>
      </c>
      <c r="J13" s="32">
        <v>3235</v>
      </c>
      <c r="K13" s="46">
        <f t="shared" si="0"/>
        <v>3.6481122287879468E-2</v>
      </c>
      <c r="L13" s="35">
        <f t="shared" si="1"/>
        <v>4.827169428424343E-3</v>
      </c>
      <c r="M13" s="83">
        <f t="shared" si="2"/>
        <v>-0.33064349265466586</v>
      </c>
      <c r="N13" s="32">
        <v>829</v>
      </c>
      <c r="O13" s="33">
        <f t="shared" si="3"/>
        <v>3.319585151964121E-2</v>
      </c>
    </row>
    <row r="14" spans="2:18" ht="17.25" x14ac:dyDescent="0.4">
      <c r="B14" s="31" t="s">
        <v>61</v>
      </c>
      <c r="C14" s="32">
        <v>565756</v>
      </c>
      <c r="D14" s="33">
        <v>9.4000000000000004E-3</v>
      </c>
      <c r="E14" s="32">
        <v>12017</v>
      </c>
      <c r="F14" s="33">
        <v>3.5499999999999997E-2</v>
      </c>
      <c r="G14" s="33">
        <v>2.12E-2</v>
      </c>
      <c r="H14" s="75">
        <v>515046</v>
      </c>
      <c r="I14" s="76">
        <f>H14/H19</f>
        <v>8.7311102137423904E-3</v>
      </c>
      <c r="J14" s="32">
        <v>3582</v>
      </c>
      <c r="K14" s="46">
        <f t="shared" si="0"/>
        <v>4.0394244214894674E-2</v>
      </c>
      <c r="L14" s="35">
        <f t="shared" si="1"/>
        <v>6.954718607658345E-3</v>
      </c>
      <c r="M14" s="83">
        <f t="shared" si="2"/>
        <v>-0.70192227677456931</v>
      </c>
      <c r="N14" s="32">
        <v>961</v>
      </c>
      <c r="O14" s="33">
        <f t="shared" si="3"/>
        <v>3.8481560084891682E-2</v>
      </c>
    </row>
    <row r="15" spans="2:18" ht="17.25" x14ac:dyDescent="0.4">
      <c r="B15" s="31" t="s">
        <v>62</v>
      </c>
      <c r="C15" s="32">
        <v>1087682</v>
      </c>
      <c r="D15" s="33">
        <v>1.7999999999999999E-2</v>
      </c>
      <c r="E15" s="32">
        <v>6470</v>
      </c>
      <c r="F15" s="33">
        <v>1.9099999999999999E-2</v>
      </c>
      <c r="G15" s="33">
        <v>5.8999999999999999E-3</v>
      </c>
      <c r="H15" s="75">
        <v>1071041</v>
      </c>
      <c r="I15" s="76">
        <f>H15/H19</f>
        <v>1.8156391884291623E-2</v>
      </c>
      <c r="J15" s="32">
        <v>5183</v>
      </c>
      <c r="K15" s="46">
        <f t="shared" si="0"/>
        <v>5.8448734719653568E-2</v>
      </c>
      <c r="L15" s="35">
        <f t="shared" si="1"/>
        <v>4.8392171728253164E-3</v>
      </c>
      <c r="M15" s="83">
        <f t="shared" si="2"/>
        <v>-0.19891808346213291</v>
      </c>
      <c r="N15" s="32">
        <v>1243</v>
      </c>
      <c r="O15" s="33">
        <f t="shared" si="3"/>
        <v>4.9773755656108594E-2</v>
      </c>
    </row>
    <row r="16" spans="2:18" ht="17.25" x14ac:dyDescent="0.4">
      <c r="B16" s="31" t="s">
        <v>63</v>
      </c>
      <c r="C16" s="32">
        <v>653810</v>
      </c>
      <c r="D16" s="33">
        <v>1.0800000000000001E-2</v>
      </c>
      <c r="E16" s="32">
        <v>11299</v>
      </c>
      <c r="F16" s="33">
        <v>3.3300000000000003E-2</v>
      </c>
      <c r="G16" s="33">
        <v>1.7299999999999999E-2</v>
      </c>
      <c r="H16" s="75">
        <v>598165</v>
      </c>
      <c r="I16" s="76">
        <f>H16/H19</f>
        <v>1.0140151638888987E-2</v>
      </c>
      <c r="J16" s="32">
        <v>4691</v>
      </c>
      <c r="K16" s="46">
        <f t="shared" si="0"/>
        <v>5.2900446569534035E-2</v>
      </c>
      <c r="L16" s="35">
        <f t="shared" si="1"/>
        <v>7.8423177551344529E-3</v>
      </c>
      <c r="M16" s="83">
        <f t="shared" si="2"/>
        <v>-0.58483051597486502</v>
      </c>
      <c r="N16" s="32">
        <v>1197</v>
      </c>
      <c r="O16" s="33">
        <f t="shared" si="3"/>
        <v>4.7931766307612221E-2</v>
      </c>
    </row>
    <row r="17" spans="2:15" ht="17.25" x14ac:dyDescent="0.4">
      <c r="B17" s="31" t="s">
        <v>64</v>
      </c>
      <c r="C17" s="32">
        <v>1246094</v>
      </c>
      <c r="D17" s="33">
        <v>2.07E-2</v>
      </c>
      <c r="E17" s="32">
        <v>7216</v>
      </c>
      <c r="F17" s="33">
        <v>2.1299999999999999E-2</v>
      </c>
      <c r="G17" s="33">
        <v>5.7999999999999996E-3</v>
      </c>
      <c r="H17" s="75">
        <v>1198594</v>
      </c>
      <c r="I17" s="76">
        <f>H17/H19</f>
        <v>2.0318682827418031E-2</v>
      </c>
      <c r="J17" s="32">
        <v>5565</v>
      </c>
      <c r="K17" s="46">
        <f t="shared" si="0"/>
        <v>6.2756551941900857E-2</v>
      </c>
      <c r="L17" s="35">
        <f t="shared" si="1"/>
        <v>4.6429399780075651E-3</v>
      </c>
      <c r="M17" s="83">
        <f t="shared" si="2"/>
        <v>-0.22879711751662971</v>
      </c>
      <c r="N17" s="32">
        <v>1612</v>
      </c>
      <c r="O17" s="33">
        <f t="shared" si="3"/>
        <v>6.4549713690786048E-2</v>
      </c>
    </row>
    <row r="18" spans="2:15" ht="17.25" x14ac:dyDescent="0.25">
      <c r="B18" s="47" t="s">
        <v>65</v>
      </c>
      <c r="C18" s="48">
        <v>16829454</v>
      </c>
      <c r="D18" s="49">
        <v>0.27889999999999998</v>
      </c>
      <c r="E18" s="48">
        <v>237423</v>
      </c>
      <c r="F18" s="49">
        <v>0.70050000000000001</v>
      </c>
      <c r="G18" s="49">
        <v>1.41E-2</v>
      </c>
      <c r="H18" s="77">
        <f>SUM(H5:H17)</f>
        <v>16350157</v>
      </c>
      <c r="I18" s="78">
        <f>H18/H19</f>
        <v>0.27716946210433951</v>
      </c>
      <c r="J18" s="48">
        <f>SUM(J5:J17)</f>
        <v>59622</v>
      </c>
      <c r="K18" s="84">
        <f t="shared" si="0"/>
        <v>0.67235779692363207</v>
      </c>
      <c r="L18" s="38">
        <f t="shared" si="1"/>
        <v>3.6465704885891921E-3</v>
      </c>
      <c r="M18" s="85">
        <f t="shared" si="2"/>
        <v>-0.74887858379348249</v>
      </c>
      <c r="N18" s="48">
        <f>SUM(N5:N17)</f>
        <v>16192</v>
      </c>
      <c r="O18" s="49">
        <f t="shared" si="3"/>
        <v>0.64838025067072436</v>
      </c>
    </row>
    <row r="19" spans="2:15" ht="17.25" x14ac:dyDescent="0.4">
      <c r="B19" s="47" t="s">
        <v>71</v>
      </c>
      <c r="C19" s="48">
        <v>60340328</v>
      </c>
      <c r="D19" s="50">
        <v>1</v>
      </c>
      <c r="E19" s="48">
        <v>338925</v>
      </c>
      <c r="F19" s="50">
        <v>1</v>
      </c>
      <c r="G19" s="49">
        <v>5.5999999999999999E-3</v>
      </c>
      <c r="H19" s="79">
        <v>58989749</v>
      </c>
      <c r="I19" s="86">
        <v>1</v>
      </c>
      <c r="J19" s="48">
        <v>88676</v>
      </c>
      <c r="K19" s="101">
        <f t="shared" si="0"/>
        <v>1</v>
      </c>
      <c r="L19" s="38">
        <f t="shared" si="1"/>
        <v>1.5032442331632907E-3</v>
      </c>
      <c r="M19" s="85">
        <f t="shared" si="2"/>
        <v>-0.73836099432027735</v>
      </c>
      <c r="N19" s="48">
        <v>24973</v>
      </c>
      <c r="O19" s="50">
        <f t="shared" si="3"/>
        <v>1</v>
      </c>
    </row>
    <row r="20" spans="2:15" x14ac:dyDescent="0.25">
      <c r="B20" s="80" t="s">
        <v>67</v>
      </c>
    </row>
    <row r="21" spans="2:15" x14ac:dyDescent="0.25">
      <c r="B21" s="80" t="s">
        <v>112</v>
      </c>
      <c r="C21" s="100"/>
    </row>
    <row r="22" spans="2:15" ht="15.75" x14ac:dyDescent="0.3">
      <c r="B22" s="82" t="s">
        <v>72</v>
      </c>
      <c r="F22" s="45"/>
    </row>
    <row r="23" spans="2:15" x14ac:dyDescent="0.25">
      <c r="G23" s="51"/>
    </row>
    <row r="26" spans="2:15" x14ac:dyDescent="0.25">
      <c r="K26" s="52"/>
    </row>
  </sheetData>
  <mergeCells count="5">
    <mergeCell ref="B2:O2"/>
    <mergeCell ref="B3:B4"/>
    <mergeCell ref="C3:G3"/>
    <mergeCell ref="H3:M3"/>
    <mergeCell ref="N3:O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2292-DC5A-4610-8CE1-641678563B91}">
  <sheetPr>
    <pageSetUpPr fitToPage="1"/>
  </sheetPr>
  <dimension ref="B3:C11"/>
  <sheetViews>
    <sheetView zoomScaleNormal="100" workbookViewId="0"/>
  </sheetViews>
  <sheetFormatPr defaultRowHeight="15" x14ac:dyDescent="0.25"/>
  <cols>
    <col min="2" max="2" width="57.42578125" customWidth="1"/>
    <col min="3" max="3" width="26.5703125" customWidth="1"/>
  </cols>
  <sheetData>
    <row r="3" spans="2:3" ht="30" customHeight="1" x14ac:dyDescent="0.25">
      <c r="B3" s="87" t="s">
        <v>79</v>
      </c>
      <c r="C3" s="87"/>
    </row>
    <row r="4" spans="2:3" ht="17.25" x14ac:dyDescent="0.4">
      <c r="B4" s="59" t="s">
        <v>0</v>
      </c>
      <c r="C4" s="60">
        <v>9202</v>
      </c>
    </row>
    <row r="5" spans="2:3" ht="17.25" x14ac:dyDescent="0.4">
      <c r="B5" s="1" t="s">
        <v>1</v>
      </c>
      <c r="C5" s="20">
        <v>7715</v>
      </c>
    </row>
    <row r="6" spans="2:3" ht="17.25" x14ac:dyDescent="0.4">
      <c r="B6" s="61" t="s">
        <v>2</v>
      </c>
      <c r="C6" s="60">
        <v>167731</v>
      </c>
    </row>
    <row r="7" spans="2:3" ht="17.25" x14ac:dyDescent="0.4">
      <c r="B7" s="1" t="s">
        <v>3</v>
      </c>
      <c r="C7" s="20">
        <v>2718</v>
      </c>
    </row>
    <row r="8" spans="2:3" ht="17.25" x14ac:dyDescent="0.4">
      <c r="B8" s="61" t="s">
        <v>32</v>
      </c>
      <c r="C8" s="62">
        <v>982428665.45000005</v>
      </c>
    </row>
    <row r="9" spans="2:3" ht="17.25" x14ac:dyDescent="0.4">
      <c r="B9" s="1" t="s">
        <v>4</v>
      </c>
      <c r="C9" s="26">
        <v>151758700</v>
      </c>
    </row>
    <row r="10" spans="2:3" ht="18" customHeight="1" x14ac:dyDescent="0.4">
      <c r="B10" s="1" t="s">
        <v>5</v>
      </c>
      <c r="C10" s="26">
        <v>821156965.45000005</v>
      </c>
    </row>
    <row r="11" spans="2:3" ht="30.75" customHeight="1" x14ac:dyDescent="0.3">
      <c r="B11" s="88" t="s">
        <v>80</v>
      </c>
      <c r="C11" s="88"/>
    </row>
  </sheetData>
  <mergeCells count="2">
    <mergeCell ref="B3:C3"/>
    <mergeCell ref="B11:C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6A83-18B4-4F88-9CBE-3FA399260ED8}">
  <sheetPr>
    <pageSetUpPr fitToPage="1"/>
  </sheetPr>
  <dimension ref="B3:G5"/>
  <sheetViews>
    <sheetView workbookViewId="0"/>
  </sheetViews>
  <sheetFormatPr defaultRowHeight="15" x14ac:dyDescent="0.25"/>
  <cols>
    <col min="2" max="2" width="17.42578125" customWidth="1"/>
    <col min="3" max="3" width="18.85546875" customWidth="1"/>
    <col min="4" max="4" width="31.85546875" customWidth="1"/>
    <col min="5" max="5" width="17.140625" customWidth="1"/>
    <col min="6" max="6" width="26.5703125" customWidth="1"/>
    <col min="7" max="7" width="23.5703125" customWidth="1"/>
  </cols>
  <sheetData>
    <row r="3" spans="2:7" ht="36.6" customHeight="1" x14ac:dyDescent="0.25">
      <c r="B3" s="87" t="s">
        <v>81</v>
      </c>
      <c r="C3" s="87"/>
      <c r="D3" s="87"/>
      <c r="E3" s="87"/>
      <c r="F3" s="87"/>
      <c r="G3" s="87"/>
    </row>
    <row r="4" spans="2:7" ht="34.5" x14ac:dyDescent="0.25">
      <c r="B4" s="3"/>
      <c r="C4" s="3" t="s">
        <v>6</v>
      </c>
      <c r="D4" s="3" t="s">
        <v>25</v>
      </c>
      <c r="E4" s="3" t="s">
        <v>26</v>
      </c>
      <c r="F4" s="3" t="s">
        <v>33</v>
      </c>
      <c r="G4" s="3" t="s">
        <v>34</v>
      </c>
    </row>
    <row r="5" spans="2:7" ht="17.25" x14ac:dyDescent="0.4">
      <c r="B5" s="1" t="s">
        <v>7</v>
      </c>
      <c r="C5" s="1">
        <v>899.8</v>
      </c>
      <c r="D5" s="1">
        <v>672.9</v>
      </c>
      <c r="E5" s="1">
        <v>982.4</v>
      </c>
      <c r="F5" s="4">
        <f>(E5-D5)/D5</f>
        <v>0.45994947243275375</v>
      </c>
      <c r="G5" s="4">
        <f>(E5-C5)/C5</f>
        <v>9.1798177372749534E-2</v>
      </c>
    </row>
  </sheetData>
  <mergeCells count="1">
    <mergeCell ref="B3:G3"/>
  </mergeCells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B6E6-A374-45B3-9769-98B8F6006B92}">
  <sheetPr>
    <pageSetUpPr fitToPage="1"/>
  </sheetPr>
  <dimension ref="B3:D10"/>
  <sheetViews>
    <sheetView workbookViewId="0"/>
  </sheetViews>
  <sheetFormatPr defaultRowHeight="15" x14ac:dyDescent="0.25"/>
  <cols>
    <col min="1" max="1" width="3.85546875" customWidth="1"/>
    <col min="2" max="2" width="63" customWidth="1"/>
    <col min="3" max="3" width="24.42578125" customWidth="1"/>
    <col min="4" max="4" width="27.140625" customWidth="1"/>
  </cols>
  <sheetData>
    <row r="3" spans="2:4" ht="45.75" customHeight="1" x14ac:dyDescent="0.25">
      <c r="B3" s="87" t="s">
        <v>27</v>
      </c>
      <c r="C3" s="87"/>
      <c r="D3" s="87"/>
    </row>
    <row r="4" spans="2:4" ht="17.25" x14ac:dyDescent="0.25">
      <c r="B4" s="3" t="s">
        <v>8</v>
      </c>
      <c r="C4" s="3" t="s">
        <v>9</v>
      </c>
      <c r="D4" s="3" t="s">
        <v>10</v>
      </c>
    </row>
    <row r="5" spans="2:4" ht="33.950000000000003" customHeight="1" x14ac:dyDescent="0.25">
      <c r="B5" s="5" t="s">
        <v>11</v>
      </c>
      <c r="C5" s="6">
        <v>47760</v>
      </c>
      <c r="D5" s="22">
        <f>C5/C8</f>
        <v>0.29327962271566121</v>
      </c>
    </row>
    <row r="6" spans="2:4" ht="33.950000000000003" customHeight="1" x14ac:dyDescent="0.25">
      <c r="B6" s="5" t="s">
        <v>35</v>
      </c>
      <c r="C6" s="21">
        <v>115033</v>
      </c>
      <c r="D6" s="22">
        <f>C6/C8</f>
        <v>0.70638263902534881</v>
      </c>
    </row>
    <row r="7" spans="2:4" ht="33.950000000000003" customHeight="1" x14ac:dyDescent="0.25">
      <c r="B7" s="5" t="s">
        <v>12</v>
      </c>
      <c r="C7" s="6">
        <v>55</v>
      </c>
      <c r="D7" s="23">
        <f>C7/C8</f>
        <v>3.3773825898997836E-4</v>
      </c>
    </row>
    <row r="8" spans="2:4" ht="33.950000000000003" customHeight="1" x14ac:dyDescent="0.25">
      <c r="B8" s="7" t="s">
        <v>36</v>
      </c>
      <c r="C8" s="8">
        <f>SUM(C5:C7)</f>
        <v>162848</v>
      </c>
      <c r="D8" s="24">
        <f>C8/C8</f>
        <v>1</v>
      </c>
    </row>
    <row r="9" spans="2:4" ht="31.5" customHeight="1" x14ac:dyDescent="0.25">
      <c r="B9" s="89" t="s">
        <v>13</v>
      </c>
      <c r="C9" s="90"/>
      <c r="D9" s="90"/>
    </row>
    <row r="10" spans="2:4" ht="19.5" x14ac:dyDescent="0.25">
      <c r="B10" s="91" t="s">
        <v>82</v>
      </c>
      <c r="C10" s="90"/>
      <c r="D10" s="90"/>
    </row>
  </sheetData>
  <mergeCells count="3">
    <mergeCell ref="B3:D3"/>
    <mergeCell ref="B9:D9"/>
    <mergeCell ref="B10:D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DB30-4509-4C04-BEF7-8322D2FDE0F0}">
  <sheetPr>
    <pageSetUpPr fitToPage="1"/>
  </sheetPr>
  <dimension ref="B2:F7"/>
  <sheetViews>
    <sheetView zoomScaleNormal="100" workbookViewId="0"/>
  </sheetViews>
  <sheetFormatPr defaultRowHeight="15" x14ac:dyDescent="0.25"/>
  <cols>
    <col min="1" max="1" width="4.7109375" customWidth="1"/>
    <col min="2" max="3" width="26.85546875" customWidth="1"/>
    <col min="4" max="4" width="39" customWidth="1"/>
    <col min="5" max="6" width="26.85546875" customWidth="1"/>
  </cols>
  <sheetData>
    <row r="2" spans="2:6" ht="27.95" customHeight="1" x14ac:dyDescent="0.25">
      <c r="B2" s="87" t="s">
        <v>28</v>
      </c>
      <c r="C2" s="87"/>
      <c r="D2" s="87"/>
      <c r="E2" s="87"/>
      <c r="F2" s="87"/>
    </row>
    <row r="3" spans="2:6" ht="37.5" customHeight="1" x14ac:dyDescent="0.25">
      <c r="B3" s="3" t="s">
        <v>14</v>
      </c>
      <c r="C3" s="3" t="s">
        <v>15</v>
      </c>
      <c r="D3" s="63" t="s">
        <v>83</v>
      </c>
      <c r="E3" s="3" t="s">
        <v>16</v>
      </c>
      <c r="F3" s="3" t="s">
        <v>17</v>
      </c>
    </row>
    <row r="4" spans="2:6" ht="26.1" customHeight="1" x14ac:dyDescent="0.25">
      <c r="B4" s="9">
        <v>10371405.169999998</v>
      </c>
      <c r="C4" s="25">
        <v>16202502.830000002</v>
      </c>
      <c r="D4" s="25">
        <v>218827471.81999993</v>
      </c>
      <c r="E4" s="9">
        <v>475949.58999999997</v>
      </c>
      <c r="F4" s="10">
        <f>SUM(B4:E4)</f>
        <v>245877329.40999994</v>
      </c>
    </row>
    <row r="5" spans="2:6" ht="19.5" x14ac:dyDescent="0.25">
      <c r="B5" s="91" t="s">
        <v>85</v>
      </c>
      <c r="C5" s="90"/>
      <c r="D5" s="90"/>
      <c r="E5" s="91"/>
      <c r="F5" s="90"/>
    </row>
    <row r="7" spans="2:6" ht="18.95" customHeight="1" x14ac:dyDescent="0.25"/>
  </sheetData>
  <mergeCells count="3">
    <mergeCell ref="B2:F2"/>
    <mergeCell ref="B5:D5"/>
    <mergeCell ref="E5:F5"/>
  </mergeCells>
  <pageMargins left="0.7" right="0.7" top="0.75" bottom="0.75" header="0.3" footer="0.3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3B3A-0BCA-4DB0-B118-2B446E3AF4B7}">
  <dimension ref="B3:F12"/>
  <sheetViews>
    <sheetView zoomScaleNormal="100" workbookViewId="0">
      <selection activeCell="B6" sqref="B6:D6"/>
    </sheetView>
  </sheetViews>
  <sheetFormatPr defaultRowHeight="15" x14ac:dyDescent="0.25"/>
  <cols>
    <col min="2" max="2" width="37.5703125" customWidth="1"/>
    <col min="3" max="3" width="56.5703125" customWidth="1"/>
    <col min="4" max="5" width="40.85546875" customWidth="1"/>
    <col min="6" max="6" width="41.5703125" customWidth="1"/>
  </cols>
  <sheetData>
    <row r="3" spans="2:6" ht="35.25" customHeight="1" x14ac:dyDescent="0.25">
      <c r="B3" s="87" t="s">
        <v>29</v>
      </c>
      <c r="C3" s="87"/>
      <c r="D3" s="87"/>
    </row>
    <row r="4" spans="2:6" ht="33.75" customHeight="1" x14ac:dyDescent="0.25">
      <c r="B4" s="3" t="s">
        <v>18</v>
      </c>
      <c r="C4" s="3" t="s">
        <v>19</v>
      </c>
      <c r="D4" s="3" t="s">
        <v>20</v>
      </c>
      <c r="E4" s="64"/>
      <c r="F4" s="64"/>
    </row>
    <row r="5" spans="2:6" ht="17.25" x14ac:dyDescent="0.25">
      <c r="B5" s="11">
        <v>245877329.41000003</v>
      </c>
      <c r="C5" s="12">
        <v>67481604.099999994</v>
      </c>
      <c r="D5" s="13">
        <f>SUM(B5:C5)</f>
        <v>313358933.50999999</v>
      </c>
      <c r="E5" s="64"/>
      <c r="F5" s="64"/>
    </row>
    <row r="6" spans="2:6" ht="30" customHeight="1" x14ac:dyDescent="0.25">
      <c r="B6" s="91" t="s">
        <v>84</v>
      </c>
      <c r="C6" s="90"/>
      <c r="D6" s="90"/>
      <c r="E6" s="66"/>
      <c r="F6" s="65"/>
    </row>
    <row r="7" spans="2:6" ht="19.5" x14ac:dyDescent="0.25">
      <c r="B7" s="91" t="s">
        <v>86</v>
      </c>
      <c r="C7" s="90"/>
      <c r="D7" s="90"/>
      <c r="E7" s="67"/>
      <c r="F7" s="68"/>
    </row>
    <row r="8" spans="2:6" x14ac:dyDescent="0.25">
      <c r="E8" s="64"/>
      <c r="F8" s="64"/>
    </row>
    <row r="9" spans="2:6" x14ac:dyDescent="0.25">
      <c r="B9" s="92"/>
      <c r="C9" s="92"/>
      <c r="D9" s="92"/>
      <c r="E9" s="64"/>
      <c r="F9" s="64"/>
    </row>
    <row r="10" spans="2:6" x14ac:dyDescent="0.25">
      <c r="B10" s="92"/>
      <c r="C10" s="92"/>
      <c r="D10" s="92"/>
      <c r="E10" s="64"/>
      <c r="F10" s="64"/>
    </row>
    <row r="11" spans="2:6" x14ac:dyDescent="0.25">
      <c r="E11" s="64"/>
      <c r="F11" s="64"/>
    </row>
    <row r="12" spans="2:6" x14ac:dyDescent="0.25">
      <c r="E12" s="64"/>
      <c r="F12" s="64"/>
    </row>
  </sheetData>
  <mergeCells count="4">
    <mergeCell ref="B3:D3"/>
    <mergeCell ref="B6:D6"/>
    <mergeCell ref="B9:D10"/>
    <mergeCell ref="B7:D7"/>
  </mergeCells>
  <pageMargins left="0.2" right="0.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6048-3D0A-4F15-BC43-04DBCBF28937}">
  <sheetPr>
    <pageSetUpPr fitToPage="1"/>
  </sheetPr>
  <dimension ref="B2:J34"/>
  <sheetViews>
    <sheetView zoomScaleNormal="100" workbookViewId="0">
      <selection activeCell="O11" sqref="O11"/>
    </sheetView>
  </sheetViews>
  <sheetFormatPr defaultRowHeight="15" x14ac:dyDescent="0.25"/>
  <cols>
    <col min="1" max="1" width="3.140625" customWidth="1"/>
    <col min="2" max="3" width="9.5703125" customWidth="1"/>
    <col min="4" max="4" width="12.5703125" customWidth="1"/>
    <col min="5" max="9" width="9.5703125" customWidth="1"/>
  </cols>
  <sheetData>
    <row r="2" spans="2:10" ht="39" customHeight="1" x14ac:dyDescent="0.25">
      <c r="B2" s="103" t="s">
        <v>31</v>
      </c>
      <c r="C2" s="95"/>
      <c r="D2" s="95"/>
      <c r="E2" s="95"/>
      <c r="F2" s="95"/>
      <c r="G2" s="95"/>
      <c r="H2" s="95"/>
      <c r="I2" s="95"/>
      <c r="J2" s="95"/>
    </row>
    <row r="19" spans="2:9" ht="21.6" customHeight="1" x14ac:dyDescent="0.25"/>
    <row r="20" spans="2:9" ht="14.45" customHeight="1" x14ac:dyDescent="0.25">
      <c r="B20" s="42"/>
      <c r="C20" s="53"/>
      <c r="D20" s="53"/>
      <c r="E20" s="42"/>
      <c r="F20" s="53"/>
      <c r="G20" s="53"/>
      <c r="H20" s="42"/>
      <c r="I20" s="53"/>
    </row>
    <row r="22" spans="2:9" x14ac:dyDescent="0.25">
      <c r="B22" s="69"/>
      <c r="C22" s="72"/>
      <c r="D22" s="72"/>
      <c r="E22" s="69"/>
    </row>
    <row r="23" spans="2:9" x14ac:dyDescent="0.25">
      <c r="B23" s="102" t="s">
        <v>87</v>
      </c>
      <c r="C23" s="70"/>
      <c r="D23" s="71"/>
      <c r="E23" s="69"/>
    </row>
    <row r="24" spans="2:9" x14ac:dyDescent="0.25">
      <c r="B24" s="69"/>
      <c r="C24" s="70"/>
      <c r="D24" s="71"/>
      <c r="E24" s="69"/>
    </row>
    <row r="25" spans="2:9" x14ac:dyDescent="0.25">
      <c r="B25" s="69"/>
      <c r="C25" s="70"/>
      <c r="D25" s="71"/>
      <c r="E25" s="69"/>
    </row>
    <row r="26" spans="2:9" x14ac:dyDescent="0.25">
      <c r="B26" s="69"/>
      <c r="C26" s="70"/>
      <c r="D26" s="71"/>
      <c r="E26" s="69"/>
    </row>
    <row r="27" spans="2:9" x14ac:dyDescent="0.25">
      <c r="B27" s="69"/>
      <c r="C27" s="70"/>
      <c r="D27" s="71"/>
      <c r="E27" s="69"/>
    </row>
    <row r="28" spans="2:9" x14ac:dyDescent="0.25">
      <c r="B28" s="69"/>
      <c r="C28" s="70"/>
      <c r="D28" s="71"/>
      <c r="E28" s="69"/>
    </row>
    <row r="29" spans="2:9" x14ac:dyDescent="0.25">
      <c r="B29" s="69"/>
      <c r="C29" s="70"/>
      <c r="D29" s="71"/>
      <c r="E29" s="69"/>
    </row>
    <row r="30" spans="2:9" x14ac:dyDescent="0.25">
      <c r="B30" s="69"/>
      <c r="C30" s="70"/>
      <c r="D30" s="71"/>
      <c r="E30" s="69"/>
    </row>
    <row r="31" spans="2:9" x14ac:dyDescent="0.25">
      <c r="B31" s="69"/>
      <c r="C31" s="70"/>
      <c r="D31" s="71"/>
      <c r="E31" s="69"/>
    </row>
    <row r="32" spans="2:9" x14ac:dyDescent="0.25">
      <c r="B32" s="69"/>
      <c r="C32" s="70"/>
      <c r="D32" s="71"/>
      <c r="E32" s="69"/>
    </row>
    <row r="33" spans="2:5" x14ac:dyDescent="0.25">
      <c r="B33" s="69"/>
      <c r="C33" s="70"/>
      <c r="D33" s="71"/>
      <c r="E33" s="69"/>
    </row>
    <row r="34" spans="2:5" x14ac:dyDescent="0.25">
      <c r="B34" s="69"/>
      <c r="C34" s="69"/>
      <c r="D34" s="69"/>
      <c r="E34" s="69"/>
    </row>
  </sheetData>
  <mergeCells count="1">
    <mergeCell ref="B2:J2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7702-11D8-4391-983A-557F86B6A32B}">
  <sheetPr>
    <pageSetUpPr fitToPage="1"/>
  </sheetPr>
  <dimension ref="B2:AK42"/>
  <sheetViews>
    <sheetView zoomScaleNormal="100" workbookViewId="0">
      <selection activeCell="W20" sqref="W20"/>
    </sheetView>
  </sheetViews>
  <sheetFormatPr defaultRowHeight="15" x14ac:dyDescent="0.25"/>
  <cols>
    <col min="18" max="18" width="36.42578125" customWidth="1"/>
  </cols>
  <sheetData>
    <row r="2" spans="2:37" ht="44.25" customHeight="1" x14ac:dyDescent="0.25">
      <c r="B2" s="93" t="s">
        <v>73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T2" s="69"/>
      <c r="U2" s="73" t="s">
        <v>73</v>
      </c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</row>
    <row r="9" spans="2:37" x14ac:dyDescent="0.25">
      <c r="V9" t="s">
        <v>74</v>
      </c>
    </row>
    <row r="30" spans="22:26" x14ac:dyDescent="0.25">
      <c r="V30" s="64"/>
      <c r="W30" s="64"/>
      <c r="X30" s="64"/>
      <c r="Y30" s="64"/>
      <c r="Z30" s="64"/>
    </row>
    <row r="31" spans="22:26" x14ac:dyDescent="0.25">
      <c r="V31" s="64"/>
      <c r="W31" s="64"/>
      <c r="X31" s="64"/>
      <c r="Y31" s="64"/>
      <c r="Z31" s="64"/>
    </row>
    <row r="32" spans="22:26" x14ac:dyDescent="0.25">
      <c r="V32" s="64"/>
      <c r="W32" s="64"/>
      <c r="X32" s="64"/>
      <c r="Y32" s="64"/>
      <c r="Z32" s="64"/>
    </row>
    <row r="33" spans="22:28" x14ac:dyDescent="0.25">
      <c r="V33" s="64"/>
      <c r="W33" s="64"/>
      <c r="X33" s="64"/>
      <c r="Y33" s="64"/>
      <c r="Z33" s="64"/>
    </row>
    <row r="34" spans="22:28" ht="36" x14ac:dyDescent="0.55000000000000004">
      <c r="V34" s="74"/>
      <c r="W34" s="74"/>
      <c r="X34" s="74"/>
      <c r="Y34" s="74"/>
      <c r="Z34" s="74"/>
      <c r="AA34" s="54"/>
      <c r="AB34" s="54"/>
    </row>
    <row r="35" spans="22:28" x14ac:dyDescent="0.25">
      <c r="V35" s="64"/>
      <c r="W35" s="64"/>
      <c r="X35" s="64"/>
      <c r="Y35" s="64"/>
      <c r="Z35" s="64"/>
    </row>
    <row r="36" spans="22:28" x14ac:dyDescent="0.25">
      <c r="V36" s="64"/>
      <c r="W36" s="64"/>
      <c r="X36" s="64"/>
      <c r="Y36" s="64"/>
      <c r="Z36" s="64"/>
    </row>
    <row r="37" spans="22:28" x14ac:dyDescent="0.25">
      <c r="V37" s="64"/>
      <c r="W37" s="64"/>
      <c r="X37" s="64"/>
      <c r="Y37" s="64"/>
      <c r="Z37" s="64"/>
    </row>
    <row r="38" spans="22:28" x14ac:dyDescent="0.25">
      <c r="V38" s="64"/>
      <c r="W38" s="64"/>
      <c r="X38" s="64"/>
      <c r="Y38" s="64"/>
      <c r="Z38" s="64"/>
    </row>
    <row r="39" spans="22:28" x14ac:dyDescent="0.25">
      <c r="V39" s="64"/>
      <c r="W39" s="64"/>
      <c r="X39" s="64"/>
      <c r="Y39" s="64"/>
      <c r="Z39" s="64"/>
    </row>
    <row r="40" spans="22:28" x14ac:dyDescent="0.25">
      <c r="V40" s="64"/>
      <c r="W40" s="64"/>
      <c r="X40" s="64"/>
      <c r="Y40" s="64"/>
      <c r="Z40" s="64"/>
    </row>
    <row r="41" spans="22:28" x14ac:dyDescent="0.25">
      <c r="V41" s="64"/>
      <c r="W41" s="64"/>
      <c r="X41" s="64"/>
      <c r="Y41" s="64"/>
      <c r="Z41" s="64"/>
    </row>
    <row r="42" spans="22:28" x14ac:dyDescent="0.25">
      <c r="V42" s="64"/>
      <c r="W42" s="64"/>
      <c r="X42" s="64"/>
      <c r="Y42" s="64"/>
      <c r="Z42" s="64"/>
    </row>
  </sheetData>
  <mergeCells count="1">
    <mergeCell ref="B2:R2"/>
  </mergeCells>
  <pageMargins left="0.7" right="0.7" top="0.75" bottom="0.75" header="0.3" footer="0.3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02298-F5D6-4189-ACE3-AF2EEC18FDFD}">
  <sheetPr>
    <pageSetUpPr fitToPage="1"/>
  </sheetPr>
  <dimension ref="B3:AK52"/>
  <sheetViews>
    <sheetView zoomScaleNormal="100" workbookViewId="0"/>
  </sheetViews>
  <sheetFormatPr defaultRowHeight="15" x14ac:dyDescent="0.25"/>
  <sheetData>
    <row r="3" spans="2:37" ht="36.6" customHeight="1" x14ac:dyDescent="0.25">
      <c r="B3" s="95" t="s">
        <v>75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W3" s="73" t="s">
        <v>76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</row>
    <row r="35" spans="3:32" ht="46.15" customHeight="1" x14ac:dyDescent="0.25">
      <c r="C35" s="73" t="s">
        <v>76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</row>
    <row r="36" spans="3:32" x14ac:dyDescent="0.25"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</row>
    <row r="37" spans="3:32" x14ac:dyDescent="0.25"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</row>
    <row r="38" spans="3:32" x14ac:dyDescent="0.25"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</row>
    <row r="39" spans="3:32" ht="36" x14ac:dyDescent="0.55000000000000004">
      <c r="S39" s="64"/>
      <c r="T39" s="64"/>
      <c r="U39" s="74"/>
      <c r="V39" s="74"/>
      <c r="W39" s="74"/>
      <c r="X39" s="74"/>
      <c r="Y39" s="74"/>
      <c r="Z39" s="74"/>
      <c r="AA39" s="74"/>
      <c r="AB39" s="64"/>
      <c r="AC39" s="64"/>
      <c r="AD39" s="64"/>
      <c r="AE39" s="64"/>
      <c r="AF39" s="64"/>
    </row>
    <row r="40" spans="3:32" x14ac:dyDescent="0.25"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41" spans="3:32" x14ac:dyDescent="0.25"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</row>
    <row r="42" spans="3:32" x14ac:dyDescent="0.25"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3:32" x14ac:dyDescent="0.25"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</row>
    <row r="44" spans="3:32" x14ac:dyDescent="0.25"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</row>
    <row r="45" spans="3:32" x14ac:dyDescent="0.25"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3:32" x14ac:dyDescent="0.25"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3:32" x14ac:dyDescent="0.25"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</row>
    <row r="48" spans="3:32" x14ac:dyDescent="0.25"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</row>
    <row r="49" spans="19:32" x14ac:dyDescent="0.25"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pans="19:32" x14ac:dyDescent="0.25"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</row>
    <row r="51" spans="19:32" x14ac:dyDescent="0.25"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</row>
    <row r="52" spans="19:32" x14ac:dyDescent="0.25"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</row>
  </sheetData>
  <mergeCells count="1">
    <mergeCell ref="B3:Q3"/>
  </mergeCells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Indice</vt:lpstr>
      <vt:lpstr>5.1</vt:lpstr>
      <vt:lpstr>5.2</vt:lpstr>
      <vt:lpstr>5.3</vt:lpstr>
      <vt:lpstr>5.4</vt:lpstr>
      <vt:lpstr>5.5</vt:lpstr>
      <vt:lpstr>Grafico 5.1</vt:lpstr>
      <vt:lpstr>Grafico 5.2</vt:lpstr>
      <vt:lpstr>Grafico 5.3</vt:lpstr>
      <vt:lpstr>5.6</vt:lpstr>
      <vt:lpstr>5.7</vt:lpstr>
      <vt:lpstr>5.8</vt:lpstr>
      <vt:lpstr>'5.3'!OLE_LINK1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Bussoni</dc:creator>
  <cp:lastModifiedBy>Sommario Luca</cp:lastModifiedBy>
  <cp:lastPrinted>2024-05-14T10:06:58Z</cp:lastPrinted>
  <dcterms:created xsi:type="dcterms:W3CDTF">2015-05-05T11:27:50Z</dcterms:created>
  <dcterms:modified xsi:type="dcterms:W3CDTF">2024-09-23T17:17:53Z</dcterms:modified>
</cp:coreProperties>
</file>