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tables/table2.xml" ContentType="application/vnd.openxmlformats-officedocument.spreadsheetml.table+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vdisrvp.servizi.inps\Root\FolderRedirection\dmesoraca\Downloads\"/>
    </mc:Choice>
  </mc:AlternateContent>
  <workbookProtection workbookAlgorithmName="SHA-512" workbookHashValue="EfSEw/z1n/ipbp/QIDtkyK//3N2GUGz7vvXEv/oLO9RT7hIGFJQqjYo9WmjljrAIA7Y2fVfwNX3YNHI5pVbiPg==" workbookSaltValue="iAwz9ojHgHEgtigfCyWvpA==" workbookSpinCount="100000" lockStructure="1"/>
  <bookViews>
    <workbookView xWindow="-108" yWindow="-108" windowWidth="19416" windowHeight="10140" firstSheet="16" activeTab="3"/>
  </bookViews>
  <sheets>
    <sheet name="Foglio2" sheetId="33" state="hidden" r:id="rId1"/>
    <sheet name="Acronimi" sheetId="3" state="hidden" r:id="rId2"/>
    <sheet name="Glossario degli acronimi" sheetId="20" r:id="rId3"/>
    <sheet name="Sommario" sheetId="1" r:id="rId4"/>
    <sheet name="Riepilogo Generale" sheetId="31" state="hidden" r:id="rId5"/>
    <sheet name="AS" sheetId="12" r:id="rId6"/>
    <sheet name="BCSF" sheetId="2" r:id="rId7"/>
    <sheet name="BOSL" sheetId="28" r:id="rId8"/>
    <sheet name="C" sheetId="34" r:id="rId9"/>
    <sheet name="CWSS" sheetId="4" r:id="rId10"/>
    <sheet name="E" sheetId="25" r:id="rId11"/>
    <sheet name="FAI" sheetId="13" r:id="rId12"/>
    <sheet name="ISFG" sheetId="11" r:id="rId13"/>
    <sheet name="O" sheetId="27" r:id="rId14"/>
    <sheet name="P" sheetId="21" r:id="rId15"/>
    <sheet name="PA" sheetId="10" r:id="rId16"/>
    <sheet name="PSPIIS" sheetId="37" r:id="rId17"/>
    <sheet name="PCG" sheetId="5" r:id="rId18"/>
    <sheet name="IARMCA" sheetId="30" r:id="rId19"/>
    <sheet name="RSCUA" sheetId="26" r:id="rId20"/>
    <sheet name="RU" sheetId="24" r:id="rId21"/>
    <sheet name="SPD" sheetId="36" r:id="rId22"/>
    <sheet name="SR" sheetId="18" r:id="rId23"/>
    <sheet name="TII" sheetId="32" r:id="rId24"/>
    <sheet name="ST" sheetId="15" r:id="rId25"/>
    <sheet name="SDG" sheetId="17" r:id="rId26"/>
    <sheet name="SPCA" sheetId="16" r:id="rId27"/>
    <sheet name="UARPD" sheetId="38" r:id="rId28"/>
    <sheet name="UPD" sheetId="19" r:id="rId29"/>
    <sheet name="UIFS" sheetId="14" r:id="rId30"/>
    <sheet name="UI" sheetId="35" r:id="rId31"/>
    <sheet name="RPCT" sheetId="39" r:id="rId32"/>
    <sheet name="CGML" sheetId="6" r:id="rId33"/>
    <sheet name="CGL" sheetId="7" r:id="rId34"/>
    <sheet name="CGSA" sheetId="8" r:id="rId35"/>
    <sheet name="CGTE" sheetId="9" r:id="rId36"/>
  </sheets>
  <definedNames>
    <definedName name="_xlnm.Print_Area" localSheetId="33">CGL!$A$1:$C$6</definedName>
    <definedName name="_xlnm.Print_Area" localSheetId="32">CGML!$A$1:$C$9</definedName>
    <definedName name="_xlnm.Print_Area" localSheetId="34">CGSA!$A$1:$C$10</definedName>
    <definedName name="_xlnm.Print_Area" localSheetId="13">O!$A$1:$C$13</definedName>
    <definedName name="_xlnm.Print_Area" localSheetId="17">PCG!$A$1:$D$10</definedName>
    <definedName name="_xlnm.Print_Area" localSheetId="4">'Riepilogo Generale'!$A$1:$C$434</definedName>
    <definedName name="_xlnm.Print_Area" localSheetId="3">Sommario!$A$1:$C$35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64" i="31" l="1"/>
  <c r="E6" i="33"/>
  <c r="F16" i="33"/>
  <c r="D16" i="33"/>
  <c r="E16" i="33"/>
  <c r="I18" i="33"/>
  <c r="J10" i="33"/>
  <c r="E13" i="33"/>
  <c r="F13" i="33"/>
  <c r="E11" i="33"/>
  <c r="E12" i="33"/>
  <c r="E2" i="33"/>
  <c r="I10" i="33"/>
  <c r="G10" i="33"/>
  <c r="H10" i="33"/>
  <c r="F10" i="33"/>
  <c r="H18" i="33"/>
  <c r="J4" i="33"/>
  <c r="D17" i="33"/>
  <c r="D10" i="33"/>
  <c r="E10" i="33"/>
  <c r="H14" i="33"/>
  <c r="D13" i="33"/>
  <c r="D15" i="33"/>
  <c r="F14" i="33"/>
  <c r="G14" i="33"/>
  <c r="D12" i="33"/>
  <c r="D11" i="33"/>
  <c r="E8" i="33"/>
  <c r="G18" i="33"/>
  <c r="F18" i="33"/>
  <c r="E18" i="33"/>
  <c r="D18" i="33"/>
  <c r="J9" i="33"/>
  <c r="I9" i="33"/>
  <c r="J5" i="33"/>
  <c r="I5" i="33"/>
  <c r="H9" i="33"/>
  <c r="G9" i="33"/>
  <c r="F9" i="33"/>
  <c r="E9" i="33"/>
  <c r="D9" i="33"/>
  <c r="E14" i="33"/>
  <c r="D14" i="33"/>
  <c r="I4" i="33"/>
  <c r="H5" i="33"/>
  <c r="H4" i="33"/>
  <c r="G4" i="33"/>
  <c r="F4" i="33"/>
  <c r="G5" i="33"/>
  <c r="F5" i="33"/>
  <c r="N7" i="33"/>
  <c r="L7" i="33"/>
  <c r="M7" i="33"/>
  <c r="K7" i="33"/>
  <c r="J7" i="33"/>
  <c r="D7" i="33"/>
  <c r="I7" i="33"/>
  <c r="H7" i="33"/>
  <c r="G7" i="33"/>
  <c r="F7" i="33"/>
  <c r="E7" i="33"/>
  <c r="D6" i="33"/>
  <c r="D5" i="33"/>
  <c r="D2" i="33"/>
  <c r="E5" i="33"/>
  <c r="D8" i="33"/>
  <c r="E4" i="33"/>
  <c r="D4" i="33"/>
  <c r="E3" i="33"/>
  <c r="D3" i="33"/>
  <c r="C5" i="33" l="1"/>
  <c r="C4" i="33"/>
  <c r="C13" i="33"/>
  <c r="C14" i="33"/>
  <c r="C10" i="33"/>
  <c r="C9" i="33"/>
</calcChain>
</file>

<file path=xl/comments1.xml><?xml version="1.0" encoding="utf-8"?>
<comments xmlns="http://schemas.openxmlformats.org/spreadsheetml/2006/main">
  <authors>
    <author>Autore</author>
  </authors>
  <commentList>
    <comment ref="C310" authorId="0" shapeId="0">
      <text>
        <r>
          <rPr>
            <b/>
            <sz val="9"/>
            <color indexed="81"/>
            <rFont val="Tahoma"/>
            <family val="2"/>
          </rPr>
          <t>L'indicatore deve consentire la verifica della attuazione della misura (ad es., ove la misura consista nella  emanazione o nel rinnovo di disposizioni, ovvero nella adozione di modifiche organizzative o procedurali, l’indicatore sarà rappresentato dall’ adozione del relativo messaggio/circolare divulgativo).</t>
        </r>
      </text>
    </comment>
  </commentList>
</comments>
</file>

<file path=xl/sharedStrings.xml><?xml version="1.0" encoding="utf-8"?>
<sst xmlns="http://schemas.openxmlformats.org/spreadsheetml/2006/main" count="1882" uniqueCount="1173">
  <si>
    <t>Attività</t>
  </si>
  <si>
    <t>Stakeholder</t>
  </si>
  <si>
    <t>Note</t>
  </si>
  <si>
    <t>Gestione dei rapporti finanziari con lo Stato e gli altri Enti</t>
  </si>
  <si>
    <t>Ministero lavoro e delle politiche sociali e Ministero economia e finanze</t>
  </si>
  <si>
    <t>Assunzione di impegni finanziari ed emissione dei dispositivi di pagamento</t>
  </si>
  <si>
    <t>Istituti bancari/Banca d'Italia/PagoPA SpA/ABI</t>
  </si>
  <si>
    <t>Elaborazione delle proposte dei bilanci preventivi e consuntivi</t>
  </si>
  <si>
    <t>Corte dei conti/Ministero dell’Economia e delle Finanze/Ministero del Lavoro e delle Politiche Sociali</t>
  </si>
  <si>
    <t>Contabilizzazione delle riscossioni sui conti correnti</t>
  </si>
  <si>
    <t>Poste Italiane/Banche/Banca d'Italia</t>
  </si>
  <si>
    <t>Autorizzazione per apertura e chiusura dei conti correnti dell'Istituto su tutto il territorio nazionale</t>
  </si>
  <si>
    <t>Monitoraggio sui conti correnti dell'lstituto</t>
  </si>
  <si>
    <t>Ministero economia e finanze</t>
  </si>
  <si>
    <t xml:space="preserve">Rilascio e pubblicazione telematica delle CU (DPR 322/1998 e D. LGS. 175/2014) e acquisizione delle detrazioni d'imposta </t>
  </si>
  <si>
    <t>Soggetti titolari/beneficiari di prestazioni previdenziali e assistenziali, CAF e Patronati</t>
  </si>
  <si>
    <t xml:space="preserve">Trasmissione all'Amministrazione finanziaria dei dati fiscali CU, degli oneri deducibili e detraibili, dei contributi obbligatori  per la compilazione dichiarazione reddituali annuali  (D. LGS. 175/2014) </t>
  </si>
  <si>
    <t>Agenzia delle Entrate, assicurati e contribuenti</t>
  </si>
  <si>
    <t xml:space="preserve">Determinazione degli importi da versare, contabilizzazione e rendicontazione delle somme pagate </t>
  </si>
  <si>
    <t>Fondi interprofessionali per la formazione continua e tutte le associazioni di categoria alle quali versiamo quote associative</t>
  </si>
  <si>
    <t>Riscossione per conto delle associazioni sindacali di categoria, unitamente ai contributi obbligatori e, successivamente a riversare, delle quote associative al netto del rimborso spese dovuto all'Istituto per il servizio reso.</t>
  </si>
  <si>
    <t>Associazioni sindacali di categoria</t>
  </si>
  <si>
    <t>L'INPS, per conto dell'INAIL, ai sensi dell’art. 9-sexies del d.l. n. 510/1996, convertito dalla legge n. 608/1996 e della successiva Convenzione in materia di contribuzione agricola (entrata in vigore il 1° febbraio 1999), provvede a riscuotere e successivamente a riversare trimestralmente la contribuzione agricola in argomento.</t>
  </si>
  <si>
    <t>INAIL</t>
  </si>
  <si>
    <t>Pagamento rendite per conto  Inail In base a convenzione</t>
  </si>
  <si>
    <t>PagoPA SpA incassi contributi diversi da F24</t>
  </si>
  <si>
    <t>PagoPA Spa</t>
  </si>
  <si>
    <t>Riscossioni da F24</t>
  </si>
  <si>
    <t>Agenzia delle Entrate</t>
  </si>
  <si>
    <t>Pagamento pensioni estero</t>
  </si>
  <si>
    <t>Citi Bank</t>
  </si>
  <si>
    <t>Gestione servizio cassa con Banca d'Italia</t>
  </si>
  <si>
    <t>Banca d'Italia/RGS-IGEPA/Sogei</t>
  </si>
  <si>
    <t>Trattenuta di quote associative sindacali su prestazioni pagate con la procedura di pagamento delle pensioni e successivo riversamento degli importi al netto del rimborso spese dovuto all'Istituto per il servizio reso.</t>
  </si>
  <si>
    <t xml:space="preserve">Prestazioni socio assistenziali e contributi </t>
  </si>
  <si>
    <t>Prestazioni di mutualità</t>
  </si>
  <si>
    <t xml:space="preserve">Programmazione annuale della performance (Adozione Piano della Performance) </t>
  </si>
  <si>
    <t>Intermediari</t>
  </si>
  <si>
    <t>Riferimento: Linee Guida  n. 4/2020 dell'Ufficio per la valutazione della performance del Dipartimento Funzione Pubblica</t>
  </si>
  <si>
    <t>Istituzioni Pubbliche</t>
  </si>
  <si>
    <t>Altri</t>
  </si>
  <si>
    <t xml:space="preserve">Valutazione dei risultati della performance organizzativa (Relazione annuale della Perfomance) </t>
  </si>
  <si>
    <t>Istituzionali</t>
  </si>
  <si>
    <t>Istituzioni pubbliche</t>
  </si>
  <si>
    <t>Enti di patronato - Associazioni datoriali - Organizzazioni sindacali dei lavoratori - Centri di Assistenza Fiscale -  Casse di previdenza dei liberi professionisti - Ordini professionali dei Consulenti del lavoro, dei Commercialisti ed Esperti Contabili, degli  Avvocati e dei Medici.</t>
  </si>
  <si>
    <t>Ministero del Lavoro e delle Politiche Sociali - Ufficio per la valutazione della Performance del Dipartimento della Funzione Pubblica della Presidenza del Consiglio  - Governo - Parlamento - INL (Ispettorato Nazionale del Lavoro).</t>
  </si>
  <si>
    <t>Poste Italiane, Istituti di Credito; Media ed Organi di stampa.</t>
  </si>
  <si>
    <t xml:space="preserve">Assicurati che hanno richiesto una prestazione (lavoratori dipendenti pubblici e privati e loro familiari, lavoratori parasubordinati) - Committenti - Datori di lavoro. </t>
  </si>
  <si>
    <t>Ufficio per la valutazione della Performance del Dipartimento della Funzione Pubblica della Presidenza del Consiglio - Governo - Parlamento.</t>
  </si>
  <si>
    <t>Media ed organi di Stampa.</t>
  </si>
  <si>
    <r>
      <rPr>
        <b/>
        <sz val="16"/>
        <rFont val="Garamond"/>
        <family val="1"/>
      </rPr>
      <t>Istituzionali</t>
    </r>
    <r>
      <rPr>
        <sz val="16"/>
        <rFont val="Garamond"/>
        <family val="1"/>
      </rPr>
      <t xml:space="preserve"> ( Iscritti alla  Gestione unitaria delle prestazioni creditizie e sociali , alla Gestione assistenza magistrale,  alla Gestione  Fondo IPOST e al Fondo PSMSAD)/</t>
    </r>
    <r>
      <rPr>
        <b/>
        <sz val="16"/>
        <rFont val="Garamond"/>
        <family val="1"/>
      </rPr>
      <t>Istituzioni pubbliche</t>
    </r>
    <r>
      <rPr>
        <sz val="16"/>
        <rFont val="Garamond"/>
        <family val="1"/>
      </rPr>
      <t xml:space="preserve"> (Ministero Istruzione,Ministero Università e ricerca, Università, PP.AA. datrici di lavoro, Comuni/Ambiti territoriali sociali, Residenze sanitarie assistite, Istituti scolastici, SNA)/</t>
    </r>
    <r>
      <rPr>
        <b/>
        <sz val="16"/>
        <rFont val="Garamond"/>
        <family val="1"/>
      </rPr>
      <t>Tipologie varie</t>
    </r>
    <r>
      <rPr>
        <sz val="16"/>
        <rFont val="Garamond"/>
        <family val="1"/>
      </rPr>
      <t xml:space="preserve"> ( Fornitori di servizi turistici, Ditte appaltatrici di servizi, Scuole di lingua, Convitti, Collegi universitari). </t>
    </r>
  </si>
  <si>
    <r>
      <rPr>
        <b/>
        <sz val="16"/>
        <color theme="1"/>
        <rFont val="Garamond"/>
        <family val="1"/>
      </rPr>
      <t>Istituzionali</t>
    </r>
    <r>
      <rPr>
        <sz val="16"/>
        <color theme="1"/>
        <rFont val="Garamond"/>
        <family val="1"/>
      </rPr>
      <t xml:space="preserve"> (Iscritti ai Fondi di mutualità ex IPOST, Iscritti fondo PSMAD)/</t>
    </r>
    <r>
      <rPr>
        <b/>
        <sz val="16"/>
        <color theme="1"/>
        <rFont val="Garamond"/>
        <family val="1"/>
      </rPr>
      <t>Intermediari</t>
    </r>
    <r>
      <rPr>
        <sz val="16"/>
        <color theme="1"/>
        <rFont val="Garamond"/>
        <family val="1"/>
      </rPr>
      <t xml:space="preserve"> (Poste italiane S.p.A. e Società collegate, SIAE)</t>
    </r>
  </si>
  <si>
    <r>
      <rPr>
        <b/>
        <sz val="16"/>
        <color theme="1"/>
        <rFont val="Garamond"/>
        <family val="1"/>
      </rPr>
      <t>Istituzionali</t>
    </r>
    <r>
      <rPr>
        <sz val="16"/>
        <color theme="1"/>
        <rFont val="Garamond"/>
        <family val="1"/>
      </rPr>
      <t xml:space="preserve"> (Iscritti alla Gestione unitaria delle prestazioni creditizie e sociali e alla Gestione Fondo credito ex IPOST)/</t>
    </r>
    <r>
      <rPr>
        <b/>
        <sz val="16"/>
        <color theme="1"/>
        <rFont val="Garamond"/>
        <family val="1"/>
      </rPr>
      <t>Istituzioni pubbliche</t>
    </r>
    <r>
      <rPr>
        <sz val="16"/>
        <color theme="1"/>
        <rFont val="Garamond"/>
        <family val="1"/>
      </rPr>
      <t xml:space="preserve"> (Ministero Economia e Finanze, Enti locali, PP.AA. datrici di lavoro)/</t>
    </r>
    <r>
      <rPr>
        <b/>
        <sz val="16"/>
        <color theme="1"/>
        <rFont val="Garamond"/>
        <family val="1"/>
      </rPr>
      <t xml:space="preserve">Intermediari </t>
    </r>
    <r>
      <rPr>
        <sz val="16"/>
        <color theme="1"/>
        <rFont val="Garamond"/>
        <family val="1"/>
      </rPr>
      <t xml:space="preserve">(Poste italiane S.p.A. e Società collegate, Società finanziarie, Istituti finanziari convenzionati, Istituti bancari convenzionati, Fondi di previdenza complementare, Gestione Commissariale Fondo di buonuscita per i lavoratori di Poste Italiane)  </t>
    </r>
  </si>
  <si>
    <t>LE DIREZIONI CENTRALI</t>
  </si>
  <si>
    <t>RSCUA</t>
  </si>
  <si>
    <t>Direzione centrale Risorse strumentali e Centrale Unica Acquisti</t>
  </si>
  <si>
    <t>BCSF</t>
  </si>
  <si>
    <t>Direzione centrale Bilanci, Contabilità e Servizi Fiscali</t>
  </si>
  <si>
    <t>AS</t>
  </si>
  <si>
    <t>Direzione centrale Ammortizzatori sociali</t>
  </si>
  <si>
    <t>AMC</t>
  </si>
  <si>
    <t>E</t>
  </si>
  <si>
    <t>Direzione centrale Entrate</t>
  </si>
  <si>
    <t>PI</t>
  </si>
  <si>
    <t>Direzione centrale Patrimonio e Investimenti</t>
  </si>
  <si>
    <t>P</t>
  </si>
  <si>
    <t>Direzione centrale Pensioni</t>
  </si>
  <si>
    <t>PCG</t>
  </si>
  <si>
    <t>Direzione centrale Pianificazione e Controllo di Gestione</t>
  </si>
  <si>
    <t>TII</t>
  </si>
  <si>
    <t>Direzione centrale Tecnologia, Informatica e Innovazione</t>
  </si>
  <si>
    <t>RU</t>
  </si>
  <si>
    <t>Direzione centrale Risorse Umane</t>
  </si>
  <si>
    <t>POC</t>
  </si>
  <si>
    <t>Direzione centrale Presidente e Organi Collegiali</t>
  </si>
  <si>
    <t>SR</t>
  </si>
  <si>
    <t>Direzione centrale Studi e ricerche</t>
  </si>
  <si>
    <t>CWSS</t>
  </si>
  <si>
    <t>GLI UFFICI DI SUPPORTO E GLI UFFICI CENTRALI</t>
  </si>
  <si>
    <t>UPD</t>
  </si>
  <si>
    <t>Ufficio procedimenti disciplinari e della responsabilità amministrativa</t>
  </si>
  <si>
    <t>I COORDINAMENTI PROFESSIONALI</t>
  </si>
  <si>
    <t>CGL</t>
  </si>
  <si>
    <t>Coordinamento generale Legale</t>
  </si>
  <si>
    <t>CGML</t>
  </si>
  <si>
    <t>CGSA</t>
  </si>
  <si>
    <t>CGTE</t>
  </si>
  <si>
    <r>
      <t xml:space="preserve">Direzione centrale Credito, </t>
    </r>
    <r>
      <rPr>
        <i/>
        <sz val="16"/>
        <color rgb="FF000000"/>
        <rFont val="Garamond"/>
        <family val="1"/>
      </rPr>
      <t>Welfare</t>
    </r>
    <r>
      <rPr>
        <sz val="16"/>
        <color rgb="FF000000"/>
        <rFont val="Garamond"/>
        <family val="1"/>
      </rPr>
      <t xml:space="preserve"> e Strutture Sociali</t>
    </r>
  </si>
  <si>
    <t>Coordinamento generale Statistico Attuariale</t>
  </si>
  <si>
    <t>Coordinamento generale Medico Legale</t>
  </si>
  <si>
    <t>Coordinamento generale Tecnico Edilizio</t>
  </si>
  <si>
    <t>Medici Di Patronato - Medici Di Fiducia Dell'assicurato - Medici Di Medicina Generale - Assicurati</t>
  </si>
  <si>
    <t>Associazioni Di Categoria E Medici Di Categoria - Medici Di Fiducia Dell'assicurato - Medici Certificatori - Aassll - Rsa - Operatori Sociali - Cittadini Richiedenti Prestazioni Assistenziali  - Medici Convenzionati</t>
  </si>
  <si>
    <t>Consulenti Tecnici D'ufficio - Consulenti Tecnici Di Parte Attrice - Cittadini Ricorrenti</t>
  </si>
  <si>
    <t>Assicurati - Parenti E Affini Appartenenti Al Nucleo Familiare Di Assicurati - Imprese E Consulenti Del Lavoro -Medici Certificatori -  Medici Di Controllo -  Inail  - Rsa - Istituti Di Ricovero E Cura - Aassll</t>
  </si>
  <si>
    <t>Assicurati - Medici Degli Stabilimenti Termali - Medici Competenti Esterni</t>
  </si>
  <si>
    <t>In condivisione con la DCAS per le precipue competenze medico legali</t>
  </si>
  <si>
    <t>Attività Giudiziale</t>
  </si>
  <si>
    <t>Attività Stragiudiziale</t>
  </si>
  <si>
    <r>
      <rPr>
        <b/>
        <sz val="16"/>
        <color theme="1"/>
        <rFont val="Garamond"/>
        <family val="1"/>
      </rPr>
      <t>ISTITUZIONALI</t>
    </r>
    <r>
      <rPr>
        <sz val="16"/>
        <color theme="1"/>
        <rFont val="Garamond"/>
        <family val="1"/>
      </rPr>
      <t xml:space="preserve">:
Assicurati, contribuenti, lavoratori dipendenti, parasubordinati e autonomi, domestici, imprese, enti ed associazioni private, fruitori di prestazioni sociali e creditizie del welfare, anche integrativo; controparti, avvocati, procuratori e difensori delle controparti 
</t>
    </r>
    <r>
      <rPr>
        <b/>
        <sz val="16"/>
        <color theme="1"/>
        <rFont val="Garamond"/>
        <family val="1"/>
      </rPr>
      <t>INTERMEDIARI:</t>
    </r>
    <r>
      <rPr>
        <sz val="16"/>
        <color theme="1"/>
        <rFont val="Garamond"/>
        <family val="1"/>
      </rPr>
      <t xml:space="preserve">
Patronati, CAF, Consulenti del lavoro, Sindacati, Organizzazioni datoriali, Istituti bancari ed assicurativi, Medici, organi e commissioni di conciliazione e mediazione
</t>
    </r>
    <r>
      <rPr>
        <b/>
        <sz val="16"/>
        <color theme="1"/>
        <rFont val="Garamond"/>
        <family val="1"/>
      </rPr>
      <t>ISTITUZIONI PUBBLICHE</t>
    </r>
    <r>
      <rPr>
        <sz val="16"/>
        <color theme="1"/>
        <rFont val="Garamond"/>
        <family val="1"/>
      </rPr>
      <t xml:space="preserve">:
Parlamento Italiano, Governo Italiano, Parlamento Europeo,  Commissione Europea, Autorità e Organi giurisdizionali nazionali e comunitari, Auhtorities, Ministero della Giustizia, Ministero dell'Economia e delle Finanze, Ministero del Lavoro e delle Politiche Sociali, altri Enti previdenziali, Consiglio Nazionale forense, Ordini professionali </t>
    </r>
  </si>
  <si>
    <t xml:space="preserve">Realizzazione di banche dati e report statistici. </t>
  </si>
  <si>
    <t>Fornitori di servizi</t>
  </si>
  <si>
    <t>Interconnessioni sistemi informativi di istituzioni esterne</t>
  </si>
  <si>
    <t>Enti appartenenti al Sistema statistico nazionale (Sistan)</t>
  </si>
  <si>
    <t>Analisi ed elaborazioni in materia attuariale e statistica. Consulenza professionale su provvedimenti legislativi. Valutazioni ed elaborazioni attuariali.</t>
  </si>
  <si>
    <t>Governo, Organi parlamentari, Ministeri, Prefetture, Regioni, Comuni</t>
  </si>
  <si>
    <t>Cura dei rapporti con il mondo scientifico e accademico, nonché con le istituzioni operanti in campo statistico e attuariale</t>
  </si>
  <si>
    <t>Ordine degli Attuari, Consiglio Nazionale degli Attuari, Enti appartenenti al Sistema statistico nazionale (Sistan), Università, Ricercatori</t>
  </si>
  <si>
    <t>Partecipazione ai gruppi e comitati di lavoro in ambito europeo e internazionale sui temi attuariali e della sicurezza sociale</t>
  </si>
  <si>
    <t>Eurostat</t>
  </si>
  <si>
    <t>Cura dell'informazione statistica e dei rapporti con il Sistema statistico nazionale (Sistan)</t>
  </si>
  <si>
    <t>Attività Previdenziale</t>
  </si>
  <si>
    <t>Attività Assistenziale</t>
  </si>
  <si>
    <t>Contenzioso Previdenziale e Assistenziale</t>
  </si>
  <si>
    <t>Prestazioni a Sostegno del Reddito</t>
  </si>
  <si>
    <t>Prevenzione delle invalidità - igiene e sicurezza sui luoghi di lavoro</t>
  </si>
  <si>
    <t>RUP appalti lavori,  servizi e forniture di tipo tecnico edilizio</t>
  </si>
  <si>
    <t xml:space="preserve">Attività di consulenza tecnico-professionale inerente la logistica    </t>
  </si>
  <si>
    <t>Attività professionali:  RUP, D.L., DEC, C.S.E., Collaudo , inerenti agli appalti di lavori, servizi e forniture  di tipo tecnico edilizio</t>
  </si>
  <si>
    <t xml:space="preserve">Attività formativa per i tecnici e professionisti  CGTE / Rapporti inerenti all'esercizio della professione tecnica  </t>
  </si>
  <si>
    <t xml:space="preserve"> RUP appalti lavori, servizi e forniture </t>
  </si>
  <si>
    <t xml:space="preserve">Attività professionali :  RUP, D.L., C.S.E., Collaudo, inerenti gli appalti di lavori, servizi e forniture  di tipo tecnico edilizio </t>
  </si>
  <si>
    <t xml:space="preserve"> Energy Manager</t>
  </si>
  <si>
    <t>AN.A.C., Ministero dell'Economia e delle Finanze, Ragioneria Generale dello Stato, Ministero delle Infrastrutture e dei Trasporti.</t>
  </si>
  <si>
    <t>Agenzia Entrate dip. territorio</t>
  </si>
  <si>
    <t>Operatori economici esterni.</t>
  </si>
  <si>
    <t>Ordini professionali, Università, Enti di formazione.</t>
  </si>
  <si>
    <t>Liberi professionisti, Società di servizi di ingegneria e architettura.</t>
  </si>
  <si>
    <t>Amministrazione pubbliche ed Enti istituzionalmente preposti alle attività di controllo e di rilascio di autorizzazioni.</t>
  </si>
  <si>
    <t>FIRE, Società erogatrici servizi energia.</t>
  </si>
  <si>
    <t>Trasmissione dati durante tutta la vita dell'appalto, trasmissione dati verso BDAP, Anagrafe opere incompiute.</t>
  </si>
  <si>
    <t>Rilascio immobili FIP o conferimento immobili di proprietà liberi ad uso ufficio per locazioni a P.A..</t>
  </si>
  <si>
    <t>Imprese di gestione manutenzione patrimonio immobiliare a reddito e strumentale, imprese per lavori di ristrutturazione/manutenzione di immobili di proprietà, imprese di forniture di tipo tecnico edilizio.</t>
  </si>
  <si>
    <t>Formazione obbligatoria per mantenimento iscrizione ai rispettivi albi - collegi/rispetto delle norme deontologiche nello svolgimento delle attività professionali.</t>
  </si>
  <si>
    <t>Appalti servizi ingegneria ed architettura, professionisti di imprese tecnico edili etc..</t>
  </si>
  <si>
    <t>Regioni, Comuni, ASL, VV.FF., MIBAC etc. per rilascio autorizzazioni.</t>
  </si>
  <si>
    <t>Attività di rendicontazione consumi  e bilancio energetico,  individuazione strategie di risparmio energetico ed uso razionale dell'energia d.lg.115/2008.</t>
  </si>
  <si>
    <t>Direzione Centrale Patrimonio e Investimenti</t>
  </si>
  <si>
    <t>Gestione esternalizzata patrimonio immobiliare da reddito</t>
  </si>
  <si>
    <t>Appaltatori e subappaltatori, conduttori, occupanti senza titolo e loro eventuali rappresentanti (associazioni inquilini, associazione consumatori,legali incaricati), Agenzia delle Entrate, Agenzia delle Entrate - Riscossioni, Agenzia del Demanio, Comuni e altri enti territoriali, Forze dell'Ordine, Procura della Repubblica, Istituti di Credito, Amministratori di condominio, legali incaricati dal Gestore, Ministero Economia e Finanze, Ministero beni e attività culturali</t>
  </si>
  <si>
    <t>Valorizzazione / Dismissione del patrimonio immobiliare no strumentale</t>
  </si>
  <si>
    <t>Appaltatori e subappaltatori, conduttori, occupanti senza titolo e loro eventuali rappresentanti (associazioni inquilini,associazione consumatori,legali incaricati), Agenzia delle Entrate, Agenzia del Demanio, Comuni e altri enti territoriali, Consiglio Nazionale Notariato,Notai, Istituti di Credito, INVIMIT SGR SpA,Esperto indipendente incaricato Invimit SGR SpA, Ministero del Lavoro, Ministero Economia e Finanze, Ministero beni e attività cullturali, Aziende regionali per l'edilizia residenziale</t>
  </si>
  <si>
    <t>Sostituzione  “Esperto indipendente incaricato dalla SGR” con “soggetti incaricati da INVIMIT SGR SpA”</t>
  </si>
  <si>
    <t>Patrimonio mobiliare</t>
  </si>
  <si>
    <t>Banca d'Italia, Sispi, Igei in liquidazione,  Invimit SGR spA, DeA Capital SGR SpA, BNL, Gruppo BNP Paribas, Fabrica Immobiliare SGR SpA e Ministero dell’Economia e Finanze</t>
  </si>
  <si>
    <t>Aggiunti “Fabrica Immobiliare SGR SpA” e “Ministero dell’Economia e Finanze” eliminate “Partecipate” e “Borsa Italiana SpA”</t>
  </si>
  <si>
    <t>Patrimonio immobiliare strumentale</t>
  </si>
  <si>
    <t>Agenzia del Demanio, Fondo Immobili Pubblici, Locatori, Enti Pubblici, appaltatori, subappaltatori, consulenti e società di consulenza, terzi occupanti con titolo, concedenti e concessionari d'uso. Studenti (Strutture sociali)</t>
  </si>
  <si>
    <t>Cooperative edilizie ed Enti</t>
  </si>
  <si>
    <t>Agenzia delle Entrate, Agenzia delle entrate- riscossione, Enti Pubblici, Enti Locali, MIT, Provveditorati interregionali alle opere pubbliche, Soprintendenze, Ministero dello sviluppo economico, CAF, Notai, Commercialisti, Istituti di credito, Avvocati, Soci cooperative</t>
  </si>
  <si>
    <t xml:space="preserve">ISEE
</t>
  </si>
  <si>
    <t>Cittadini residenti in Italia</t>
  </si>
  <si>
    <t xml:space="preserve">Istituzionali </t>
  </si>
  <si>
    <t xml:space="preserve">Istituzioni pubbliche </t>
  </si>
  <si>
    <t xml:space="preserve">Tipologie varie  </t>
  </si>
  <si>
    <t xml:space="preserve">Fornitori di servizi e lavori, consulenti  e collaboratori esterni </t>
  </si>
  <si>
    <t>Assicurati (Lavoratori dipendenti pubblici e privati e loro familiari, lavoratori autonomi, lavoratori parasubordinati, lavoratori domestici, lavoratori dipendenti di ditte cessate e fallite, coltivatori e piccoli coltivatori diretti, coloni e mezzadri, lavoratori a domicilio) - Pensionati - Datori di lavoro/Armatori - Cittadini comunitari e non comunitari</t>
  </si>
  <si>
    <t>Ministero del Lavoro e delle Politiche Sociali - Ministero dell'Economia e delle Finanze - Ministero dell'Interno - Questure - Comuni - Regioni - Province autonome</t>
  </si>
  <si>
    <t>Casellario dell'assistenza</t>
  </si>
  <si>
    <t>Direzione Centrale Pianificazione e Controllo di Gestione</t>
  </si>
  <si>
    <t>Direzione Centrale Bilanci, Contabilità e Servizi Fiscali</t>
  </si>
  <si>
    <t>Coordinamento Generale Medico Legale</t>
  </si>
  <si>
    <t>Coordinamento Generale Legale</t>
  </si>
  <si>
    <t xml:space="preserve">Coordinamento Generale Statistico Attuariale </t>
  </si>
  <si>
    <t>Coordinamento  Generale Tecnico Edilizio</t>
  </si>
  <si>
    <r>
      <rPr>
        <b/>
        <sz val="16"/>
        <color theme="1"/>
        <rFont val="Garamond"/>
        <family val="1"/>
      </rPr>
      <t xml:space="preserve">Prestazioni assistenziali </t>
    </r>
    <r>
      <rPr>
        <sz val="16"/>
        <color theme="1"/>
        <rFont val="Garamond"/>
        <family val="1"/>
      </rPr>
      <t xml:space="preserve"> (invalidità civile, cecità, sordità, talassemia, dreapanocitosi) e attività connesse (contenzioso amministrativo e giudiziario, monitoraggio, innovazioni e modifiche normative)</t>
    </r>
  </si>
  <si>
    <t xml:space="preserve">Intermediari </t>
  </si>
  <si>
    <t>Direzione Centrale Credito, welfare e strutture sociali</t>
  </si>
  <si>
    <r>
      <t xml:space="preserve">Prestazioni creditizie e attività connesse </t>
    </r>
    <r>
      <rPr>
        <sz val="16"/>
        <color theme="1"/>
        <rFont val="Garamond"/>
        <family val="1"/>
      </rPr>
      <t>(rimborsi, liquidazione quota residua assicurazione non goduta per anticipata estinzione, liquidazione capitale residuo a seguito di premorienza).</t>
    </r>
  </si>
  <si>
    <t>Ufficio Incarichi e Funzioni Speciali presso Presidenza del Consiglio dei Ministri</t>
  </si>
  <si>
    <t>OK</t>
  </si>
  <si>
    <t>Assicurati (lavoratori dipendenti pubblici e privati e loro familiari, lavoratori parasubordinati) - Committenti - Datori di lavoro - Pubbliche Amministrazioni</t>
  </si>
  <si>
    <t>* Abrogate dal 1/1/2017</t>
  </si>
  <si>
    <t>Assicurati (lavoratori dipendenti pubblici e privati) - Datori di lavoro -Amministrazioni pubbliche (OTI con contratto privato) - Consorzi - Comunità montane</t>
  </si>
  <si>
    <t>Associazioni datoriali - Organizzazioni sindacali dei lavoratori - Consulenti del lavoro - Camere di Commercio Industria Artigianato e Agricoltura - Poste Italiane - Istituti di credito - Avvocati</t>
  </si>
  <si>
    <t>Ministero del Lavoro e delle Politiche Sociali - Ministero delle infrastrutture e dei trasporti - Ministero dell'Economia e delle Finanze - Governo - Parlamento - Organi di Polizia giudiziaria - Organi giurisdizionali- Regioni - Province autonome</t>
  </si>
  <si>
    <t>Enti di patronato - Associazioni datoriali - Organizzazioni sindacali dei lavoratori - ASL - INAIL - Consulenti del lavoro - Casse di previdenza dei liberi professionisti - Comuni - Centri antiviolenza e Case rifugio - Strutture alberghiere e termali - Medici curanti e certificatori - Associazioni di volontariato - CAF - Poste Italiane - Istituti di credito - Avvocati</t>
  </si>
  <si>
    <t>Assicurati (lavoratori dipendenti privati e loro familiari, lavoratori parasubordinati, lavoratori domestici, lavoratori autonomi, lavoratori di ditte cessate e fallite, coltivatori diretti mezzadri e coloni) - Cittadini comunitari e non comunitari</t>
  </si>
  <si>
    <t>Organizzazioni sindacali dei lavoratori - Enti di patronato - ASL - INAIL - CAF - Poste Italiane - Istituti di credito - Avvocati - Consulenti del lavoro</t>
  </si>
  <si>
    <t>Ministero del Lavoro e delle Politiche Sociali - Ministero dell'Economia e delle Finanze - Ministero degli Affari Esteri e della Cooperazione Internazionale - Ministero della Salute - Ministero dell'Interno - Governo - Parlamento - Regioni - Province autonome - Comuni - Ambasciate - Centro Solvit italiano - Consolati - Istituzioni estere di sicurezza sociale (comunitarie e internazionali) - Commissione Amministrativa UE - Consiglio d'Europa</t>
  </si>
  <si>
    <t>Fondi di solidarietà - Assegno integrativo - Assegno ordinario - Assegno di solidarietà - Assegno Emergenziale - Outplacement - Formazione</t>
  </si>
  <si>
    <t>Associazioni datoriali - Organizzazioni sindacali dei lavoratori - Consulenti del lavoro - Poste Italiane - Istituti di credito - Avvocati</t>
  </si>
  <si>
    <t>Ministero del Lavoro e delle Politiche Sociali - Province autonome - Ministero dell'Economia e delle Finanze</t>
  </si>
  <si>
    <t>Interventi Fondo di Garanzia: TFR e Crediti diversi</t>
  </si>
  <si>
    <t>Assicurati (lavoratori dipendenti pubblici e privati) - Datori di lavoro - Aziende terze</t>
  </si>
  <si>
    <t xml:space="preserve"> </t>
  </si>
  <si>
    <t>Gestione recupero indebiti e recuperi in regime UE (Reg. 883 CE n. 883/2004 - 987/2009)</t>
  </si>
  <si>
    <t>Assicurati (Lavoratori dipendenti pubblici e privati e loro familiari, lavoratori autonomi, lavoratori parasubordinati, lavoratori domestici, lavoratori dipendenti di ditte cessate e fallite, coltivatori e piccoli coltivatori diretti, coloni e mezzadri, lavoratori a domicilio) - Pensionati - Datori di lavoro/Armatori - Cittadini comunitari e non</t>
  </si>
  <si>
    <t>Enti di patronato - Associazioni datoriali - Organizzazioni sindacali dei lavoratori - Avvocati</t>
  </si>
  <si>
    <t>Ministero del Lavoro e delle Politiche Sociali - Agenzia delle Entrate - Istituzioni estere di sicurezza sociale (comunitari ed internazionali) - Commissione Amministrativa UE - Organi giurisdizionali</t>
  </si>
  <si>
    <t>Analisi verifica e controllo assenze dei lavoratori in malattia. Servizio di medicina fiscale</t>
  </si>
  <si>
    <t>Assicurati (lavoratori dipendenti pubblici e privati, lavoratori parasubordinati) - Datori di lavoro - Pubbliche Amministrazioni</t>
  </si>
  <si>
    <t>Enti di patronato - Associazioni datoriali - Organizzazioni sindacali dei lavoratori - Medici fiscali incaricati - Organizzazioni sindacali e associazioni di medici e di medici fiscali - Poste Italiane - Istituti di credito</t>
  </si>
  <si>
    <t>Recupero in surroga indennità di malattia</t>
  </si>
  <si>
    <t>Assicurati (Lavoratori dipendenti privati, lavoratori parasubordinati)</t>
  </si>
  <si>
    <t>ANIA (Associazione nazionale fra le imprese assicuratrici) - IVASS (Istituto per la Vigilanza sulle Assicurazioni) - Compagnie assicurative</t>
  </si>
  <si>
    <t>Banca dati Percettori</t>
  </si>
  <si>
    <t>Centri per l'impiego - ANPAL (Agenzia nazionale per le politiche attive del lavoro)</t>
  </si>
  <si>
    <t>Ministero del lavoro e delle Politiche Sociali - Regioni - Province autonome - Comuni</t>
  </si>
  <si>
    <t>Gestione contenzioso amministrativo e giudiziario</t>
  </si>
  <si>
    <t>Assicurati (Lavoratori dipendenti pubblici e privati e loro familiari, lavoratori autonomi, lavoratori parasubordinati, lavoratori domestici, lavoratori dipendenti di ditte cessate e fallite, coltivatori e piccoli coltivatori diretti, coloni e mezzadri, lavoratori a domicilio) - Cittadini comunitari e non -Pensionati - Datori di lavoro/Armatori</t>
  </si>
  <si>
    <t>Ministero del lavoro e delle Politiche Sociali - Ministero dell'Economia e delle Finanze - Organi giurisdizionali - Regioni - Province autonome - Comuni</t>
  </si>
  <si>
    <t>Ministero Lavoro delle politiche sociali - Ministero dell'Economia e delle Finanze</t>
  </si>
  <si>
    <t>Direzione Centrale Ammortizzatori Sociali</t>
  </si>
  <si>
    <t>Collaborazione per predisposizione proposte normative</t>
  </si>
  <si>
    <r>
      <rPr>
        <b/>
        <sz val="16"/>
        <rFont val="Garamond"/>
        <family val="1"/>
      </rPr>
      <t>Cessazione del rapporto di lavoro anche in regime internazionale</t>
    </r>
    <r>
      <rPr>
        <sz val="16"/>
        <rFont val="Garamond"/>
        <family val="1"/>
      </rPr>
      <t xml:space="preserve">
- Indennità di disoccupazione NASpI
- Anticipazione dell'indennità di disoccupazione NASpI
- Indennità di disoccupazione per i lavoratori con rapporto di collaborazione coordinata e continuativa (DIS-COLL) 
- Indennità di disoccupazione agricola
- Indennità di disoccupazione in regime UE e in applicazione di convenzioni/accordi bilaterali
- Indennità di disoccupazione lavoratori rimpatriati
- Indennità di mobilità ordinaria *
- Anticipazione dell'indennità di mobilità ordinaria *
- Assegno integrativo della mobilità *
- Indennità di mobilità in deroga
- Trattamento speciale di disoccupazione per l'edilizia*</t>
    </r>
  </si>
  <si>
    <r>
      <t>Enti di patronato - Associazioni datoriali - Organizzazioni sindacali dei lavoratori - Centri per l'Impiego - Capitanerie di Porto - Altri enti erogatori di pensione (Casellario Pensioni) - Altri enti assicuratori (Casellario Lavoratori Attivi) -  Poste Italiane - Istituti di credito - Associazioni di categoria - ASL - ASL (anagrafe animale) - INAIL - Uffici UMA (Utenti Motori Agricoli) - AGEA (Agenzia per le erogazioni in agricoltura) - Agenzia delle Entrate - Anagrafi Comunali - ANPAL (Agenzia nazionale per le politiche attive del lavoro) -</t>
    </r>
    <r>
      <rPr>
        <u/>
        <sz val="16"/>
        <rFont val="Garamond"/>
        <family val="1"/>
      </rPr>
      <t xml:space="preserve"> </t>
    </r>
    <r>
      <rPr>
        <sz val="16"/>
        <rFont val="Garamond"/>
        <family val="1"/>
      </rPr>
      <t>MIPAAF (Ministero delle politiche agricole, alimentari e forestali ) - ITL (IspettoratoTerritoriale Lavoro) - INL (Ispettorato Nazionale del Lavoro) - Camere di Commercio Industria Artigianato e Agricoltura - Enti e Agenzie regionali e locali - Casse di previdenza dei liberi professionisti -Consulenti del lavoro - Avvocati</t>
    </r>
  </si>
  <si>
    <r>
      <t>Ministero del Lavoro e delle Politiche Sociali - Ministero dell'Economia e delle Finanze - Ministero degli Affari Esteri e della Cooperazione Internazionale - Ministero della Salute - Ministero dell'Interno - Organi giurisdizionali - Governo - Parlamento - Comuni - Regioni - Province autonome - Organi di Polizia giudiziaria - Questure - Centro Solvit italiano - Ambasciate - Consolati - Istituzioni estere di sicurezza sociale (comunitari</t>
    </r>
    <r>
      <rPr>
        <strike/>
        <sz val="16"/>
        <rFont val="Garamond"/>
        <family val="1"/>
      </rPr>
      <t>e</t>
    </r>
    <r>
      <rPr>
        <sz val="16"/>
        <rFont val="Garamond"/>
        <family val="1"/>
      </rPr>
      <t xml:space="preserve"> ed internazionali) - Commissione Amministrativa UE - Consiglio d'Europa</t>
    </r>
  </si>
  <si>
    <r>
      <rPr>
        <b/>
        <sz val="16"/>
        <rFont val="Garamond"/>
        <family val="1"/>
      </rPr>
      <t xml:space="preserve">Sospensione del rapporto di lavoro
- </t>
    </r>
    <r>
      <rPr>
        <sz val="16"/>
        <rFont val="Garamond"/>
        <family val="1"/>
      </rPr>
      <t>Cassa integrazione guadagni in deroga
- Cassa integrazione guadagni in deroga settore pesca 
- Cassa integrazione guadagni ordinaria
- Cassa integrazione guadagni straordinaria
- Cassa integrazione guadagni operatori agricoli</t>
    </r>
  </si>
  <si>
    <r>
      <rPr>
        <b/>
        <sz val="16"/>
        <rFont val="Garamond"/>
        <family val="1"/>
      </rPr>
      <t>Tutele in costanza di rapporto di lavoro anche in regime internazionale</t>
    </r>
    <r>
      <rPr>
        <sz val="16"/>
        <rFont val="Garamond"/>
        <family val="1"/>
      </rPr>
      <t xml:space="preserve">
- Prestazioni antitubercolari (TBC)
- Assegno maternità dello Stato-
 Assegno maternità dei Comuni
- Congedi papà
- Congedi straordinari art. 42, c. 5, D.lgs. n. 151/2001
- Congedo di Maternità/Paternità 
- Congedo parentale
- Voucher baby sitting 
- Asili nido
- Congedo per malattia del bambino
- Congedo per le donne vittime di violenza di genere
- Cure balneo termali
- Indennità di degenza ospedaliera
- Indennità di malattia
- Indennità di Maternità
 -Paternità lavoratori autonomi
- Indennità per inabilità lavoratori assicurati ex IPSEMA
- Indennità per interruzione della gravidanza
- Permessi retribuiti per disabili gravi (Legge n. 104/1992, art. 33)
 - Prestazioni a tutela della maternità, disabilità, donazione di sangue e/o midollo osseo ai lavoratori assicurati ex Ipsema
- Rimborsi per le giornate di riposo fruite dai donatori di sangue e dai donatori di midollo osseo
- Rimborso della retribuzione corrisposta ai lavoratori per operazioni di soccorso alpino o speleologico
- Riposi giornalieri della madre e del padre</t>
    </r>
  </si>
  <si>
    <t>Ministero del Lavoro e delle Politiche Sociali - Ministero dell'Economia e delle Finanze - Ministero degli Affari Esteri e della Cooperazione Internazionale - Presidenza del Consiglio dei Ministri Dipartimento per le Politiche della Famiglia -  Presidenza del Consiglio dei Ministri Ufficio di coordinamento delle azioni del Governo per le persone con disabilità e le loro famiglie - Presidenza del Consiglio dei Ministri Dipartimento della funzione pubblica - Garante per la protezione dei dati personali - Ministero della Salute - USMAF-SASN (Uffici di sanità marittima, aerea e di frontiera e dei servizi territoriali di assistenza sanitaria al personale navigante e aeronavigante in Italia) - Governo - Parlamento - Regioni - Province autonome - Comuni - Ambasciate - Centro Solvit italiano - Consolati - Istituzioni estere di sicurezza sociale (comunitarie e internazionali) - Commissione Amministrativa UE - Consiglio d'Europa</t>
  </si>
  <si>
    <r>
      <rPr>
        <b/>
        <sz val="16"/>
        <rFont val="Garamond"/>
        <family val="1"/>
      </rPr>
      <t>Sostegno al reddito della famiglia anche in regime internazionale</t>
    </r>
    <r>
      <rPr>
        <sz val="16"/>
        <rFont val="Garamond"/>
        <family val="1"/>
      </rPr>
      <t xml:space="preserve">
- Assegni familiari
- Assegno al nucleo familiare
- Assegno per congedo matrimoniale
- Prestazioni familiari in regime UE e di accordi e convenzioni bilaterali</t>
    </r>
  </si>
  <si>
    <r>
      <rPr>
        <b/>
        <sz val="16"/>
        <rFont val="Garamond"/>
        <family val="1"/>
      </rPr>
      <t>Fondi di solidarietà</t>
    </r>
    <r>
      <rPr>
        <sz val="16"/>
        <rFont val="Garamond"/>
        <family val="1"/>
      </rPr>
      <t xml:space="preserve">
- Assegno integrativo 
- Assegno ordinario 
- Assegno di solidarietà
 - Assegno Emergenziale 
- Outplacement - Formazione</t>
    </r>
  </si>
  <si>
    <t>Ministero del Lavoro e delle Politiche Sociali - Ministero dell'Economia e delle Finanze - Ministero della Giustizia</t>
  </si>
  <si>
    <t>Ministero del Lavoro e delle Politiche Sociali - Presidenza del Consiglio dei Ministri Dipartimento funzione pubblica - Garante per la protezione dei dati personali - Ministero dell'Economia e delle Finanze</t>
  </si>
  <si>
    <t>Cura i rapporti con le altre pubbliche amministrazioni e le Istituzioni formative per lo sviluppo di sinergie e programmi di formazione e promuove con esse iniziative di cooperazione, confronto e messa in comune di risorse per lo scambio di esperienze e la realizzazione di progetti comuni di formazione.</t>
  </si>
  <si>
    <t>Enti o organismi di formazione pubblici o privati- Atenei universitari - SNA</t>
  </si>
  <si>
    <t xml:space="preserve">Organizza, in collaborazione con la Direzione centrale Studi e ricerche, iniziative di studio, ricerca e formazione in materia di welfare, nell’ottica di favorire la diffusione della cultura previdenziale e la conoscenza degli istituti e procedure in materia di sicurezza sociale.     </t>
  </si>
  <si>
    <t>Assicurato pensionato: assistenza, consulenza ed erogazione indennità di buonuscita e prestazioni di fine servizio e di fine rapporto; calcolo e gestione riscatto periodi</t>
  </si>
  <si>
    <r>
      <rPr>
        <b/>
        <sz val="16"/>
        <rFont val="Garamond"/>
        <family val="1"/>
      </rPr>
      <t>Istituzionali:</t>
    </r>
    <r>
      <rPr>
        <sz val="16"/>
        <rFont val="Garamond"/>
        <family val="1"/>
      </rPr>
      <t xml:space="preserve"> iscritti e pensionati della  Gestione unitaria delle prestazioni creditizie e sociali in servizio e in quiescenza presso il Comparto sicurezza
</t>
    </r>
    <r>
      <rPr>
        <b/>
        <sz val="16"/>
        <rFont val="Garamond"/>
        <family val="1"/>
      </rPr>
      <t>Istituzioni pubbliche</t>
    </r>
    <r>
      <rPr>
        <sz val="16"/>
        <rFont val="Garamond"/>
        <family val="1"/>
      </rPr>
      <t xml:space="preserve"> (Presidenza del Consiglio dei Ministri, Comparto sicurezza) 
</t>
    </r>
    <r>
      <rPr>
        <b/>
        <sz val="16"/>
        <rFont val="Garamond"/>
        <family val="1"/>
      </rPr>
      <t>Intermediari</t>
    </r>
    <r>
      <rPr>
        <sz val="16"/>
        <rFont val="Garamond"/>
        <family val="1"/>
      </rPr>
      <t>: consulenti del lavoro, commercialisti, avvocati, patronati, altri ordini professionali</t>
    </r>
  </si>
  <si>
    <r>
      <rPr>
        <b/>
        <sz val="16"/>
        <rFont val="Garamond"/>
        <family val="1"/>
      </rPr>
      <t>Istituzionali:</t>
    </r>
    <r>
      <rPr>
        <sz val="16"/>
        <rFont val="Garamond"/>
        <family val="1"/>
      </rPr>
      <t xml:space="preserve"> iscritti e pensionati iscritti alla  Gestione unitaria delle prestazioni creditizie e sociali in servizio e in quiescenza presso il Comparto sicurezza
</t>
    </r>
    <r>
      <rPr>
        <b/>
        <sz val="16"/>
        <rFont val="Garamond"/>
        <family val="1"/>
      </rPr>
      <t>Istituzioni pubbliche</t>
    </r>
    <r>
      <rPr>
        <sz val="16"/>
        <rFont val="Garamond"/>
        <family val="1"/>
      </rPr>
      <t xml:space="preserve"> (Presidenza del Consiglio dei Ministri, Comparto sicurezza) 
</t>
    </r>
    <r>
      <rPr>
        <b/>
        <sz val="16"/>
        <rFont val="Garamond"/>
        <family val="1"/>
      </rPr>
      <t>Intermediari</t>
    </r>
    <r>
      <rPr>
        <sz val="16"/>
        <rFont val="Garamond"/>
        <family val="1"/>
      </rPr>
      <t>: consulenti del lavoro, commercialisti, avvocati, patronati, altri ordini professionali</t>
    </r>
  </si>
  <si>
    <r>
      <rPr>
        <b/>
        <sz val="16"/>
        <rFont val="Garamond"/>
        <family val="1"/>
      </rPr>
      <t>Istituzionali:</t>
    </r>
    <r>
      <rPr>
        <sz val="16"/>
        <rFont val="Garamond"/>
        <family val="1"/>
      </rPr>
      <t xml:space="preserve"> Iscritti alla Cassa Trattamenti Pensionistici dello Stato in servizio presso il Comparto sicurezza
</t>
    </r>
    <r>
      <rPr>
        <b/>
        <sz val="16"/>
        <rFont val="Garamond"/>
        <family val="1"/>
      </rPr>
      <t>Istituzioni pubbliche</t>
    </r>
    <r>
      <rPr>
        <sz val="16"/>
        <rFont val="Garamond"/>
        <family val="1"/>
      </rPr>
      <t xml:space="preserve"> (Presidenza del Consiglio dei Ministri, Comparto sicurezza) 
</t>
    </r>
    <r>
      <rPr>
        <b/>
        <sz val="16"/>
        <rFont val="Garamond"/>
        <family val="1"/>
      </rPr>
      <t>Intermediari</t>
    </r>
    <r>
      <rPr>
        <sz val="16"/>
        <rFont val="Garamond"/>
        <family val="1"/>
      </rPr>
      <t>: consulenti del lavoro, commercialisti, avvocati, patronati, altri ordini professionali</t>
    </r>
  </si>
  <si>
    <r>
      <rPr>
        <b/>
        <sz val="16"/>
        <rFont val="Garamond"/>
        <family val="1"/>
      </rPr>
      <t>Istituzionali:</t>
    </r>
    <r>
      <rPr>
        <sz val="16"/>
        <rFont val="Garamond"/>
        <family val="1"/>
      </rPr>
      <t xml:space="preserve"> personale iscritto alla Cassa Trattamenti Pensionistici dello Stato in quiescenza presso il Comparto sicurezza
</t>
    </r>
    <r>
      <rPr>
        <b/>
        <sz val="16"/>
        <rFont val="Garamond"/>
        <family val="1"/>
      </rPr>
      <t>Istituzioni pubbliche</t>
    </r>
    <r>
      <rPr>
        <sz val="16"/>
        <rFont val="Garamond"/>
        <family val="1"/>
      </rPr>
      <t xml:space="preserve"> (Presidenza del Consiglio dei Ministri, Comparto sicurezza) 
</t>
    </r>
    <r>
      <rPr>
        <b/>
        <sz val="16"/>
        <rFont val="Garamond"/>
        <family val="1"/>
      </rPr>
      <t>Intermediari</t>
    </r>
    <r>
      <rPr>
        <sz val="16"/>
        <rFont val="Garamond"/>
        <family val="1"/>
      </rPr>
      <t>: consulenti del lavoro, commercialisti, avvocati, patronati, altri ordini professionali</t>
    </r>
  </si>
  <si>
    <r>
      <rPr>
        <b/>
        <sz val="16"/>
        <rFont val="Garamond"/>
        <family val="1"/>
      </rPr>
      <t>Istituzionali:</t>
    </r>
    <r>
      <rPr>
        <sz val="16"/>
        <rFont val="Garamond"/>
        <family val="1"/>
      </rPr>
      <t xml:space="preserve"> personale del Comparto sicurezza iscritto alla Cassa Trattamenti Pensionistici dello Stato cessato dal servizio
</t>
    </r>
    <r>
      <rPr>
        <b/>
        <sz val="16"/>
        <rFont val="Garamond"/>
        <family val="1"/>
      </rPr>
      <t>Istituzioni pubbliche</t>
    </r>
    <r>
      <rPr>
        <sz val="16"/>
        <rFont val="Garamond"/>
        <family val="1"/>
      </rPr>
      <t xml:space="preserve"> (Presidenza del Consiglio dei Ministri, Comparto sicurezza) 
</t>
    </r>
    <r>
      <rPr>
        <b/>
        <sz val="16"/>
        <rFont val="Garamond"/>
        <family val="1"/>
      </rPr>
      <t>Intermediari</t>
    </r>
    <r>
      <rPr>
        <sz val="16"/>
        <rFont val="Garamond"/>
        <family val="1"/>
      </rPr>
      <t>: consulenti del lavoro, commercialisti, avvocati, patronati, altri ordini professionali</t>
    </r>
  </si>
  <si>
    <r>
      <rPr>
        <b/>
        <sz val="16"/>
        <rFont val="Garamond"/>
        <family val="1"/>
      </rPr>
      <t>Istituzionali:</t>
    </r>
    <r>
      <rPr>
        <sz val="16"/>
        <rFont val="Garamond"/>
        <family val="1"/>
      </rPr>
      <t xml:space="preserve"> personale del Comparto sicurezza iscritto alla Cassa Trattamenti Pensionistici dello Stato iscritto o cessato dal servizio
</t>
    </r>
    <r>
      <rPr>
        <b/>
        <sz val="16"/>
        <rFont val="Garamond"/>
        <family val="1"/>
      </rPr>
      <t>Istituzioni pubbliche</t>
    </r>
    <r>
      <rPr>
        <sz val="16"/>
        <rFont val="Garamond"/>
        <family val="1"/>
      </rPr>
      <t xml:space="preserve"> (Presidenza del Consiglio dei Ministri, Comparto sicurezza); Banche e Istituti di Credito
</t>
    </r>
    <r>
      <rPr>
        <b/>
        <sz val="16"/>
        <rFont val="Garamond"/>
        <family val="1"/>
      </rPr>
      <t>Intermediari</t>
    </r>
    <r>
      <rPr>
        <sz val="16"/>
        <rFont val="Garamond"/>
        <family val="1"/>
      </rPr>
      <t>: consulenti del lavoro, commercialisti, avvocati, patronati, altri ordini professionali</t>
    </r>
  </si>
  <si>
    <t>Ufficio Incarichi e Funzioni Speciali (D.I. 18 aprile 1981)</t>
  </si>
  <si>
    <r>
      <rPr>
        <b/>
        <sz val="16"/>
        <color theme="1"/>
        <rFont val="Garamond"/>
        <family val="1"/>
      </rPr>
      <t>Prestazioni creditizie</t>
    </r>
    <r>
      <rPr>
        <sz val="16"/>
        <color theme="1"/>
        <rFont val="Garamond"/>
        <family val="1"/>
      </rPr>
      <t xml:space="preserve"> (prestiti) </t>
    </r>
    <r>
      <rPr>
        <b/>
        <sz val="16"/>
        <color theme="1"/>
        <rFont val="Garamond"/>
        <family val="1"/>
      </rPr>
      <t>e attività connesse</t>
    </r>
    <r>
      <rPr>
        <sz val="16"/>
        <color theme="1"/>
        <rFont val="Garamond"/>
        <family val="1"/>
      </rPr>
      <t xml:space="preserve"> (rimborsi, liquidazione quota residua assicurazione non goduta per anticipata estinzione, liquidazione capitale residuo a seguito di premorienza)</t>
    </r>
  </si>
  <si>
    <r>
      <rPr>
        <b/>
        <sz val="16"/>
        <color theme="1"/>
        <rFont val="Garamond"/>
        <family val="1"/>
      </rPr>
      <t>Assicurato pensionato</t>
    </r>
    <r>
      <rPr>
        <sz val="16"/>
        <color theme="1"/>
        <rFont val="Garamond"/>
        <family val="1"/>
      </rPr>
      <t>: accertamento ed imposizione contributiva: iscrizione, variazione e cancellazione; movimentazione posizione, riscatti e ricongiunzioni</t>
    </r>
  </si>
  <si>
    <r>
      <rPr>
        <b/>
        <sz val="16"/>
        <color theme="1"/>
        <rFont val="Garamond"/>
        <family val="1"/>
      </rPr>
      <t>Attività contabile</t>
    </r>
    <r>
      <rPr>
        <sz val="16"/>
        <color theme="1"/>
        <rFont val="Garamond"/>
        <family val="1"/>
      </rPr>
      <t>: assunzione di impegni finanziari ed emissione dei dispositivi di pagamento; Contabilizzazione delle riscossioni sui conti correnti; gestione dei conti correnti dell'lstituto dedicati alla Presidenza del Consiglio dei Ministri, Comparto sicurezza; Determinazione degli importi da versare, contabilizzazione e rendicontazione delle somme pagate</t>
    </r>
  </si>
  <si>
    <r>
      <rPr>
        <b/>
        <sz val="16"/>
        <color theme="1"/>
        <rFont val="Garamond"/>
        <family val="1"/>
      </rPr>
      <t>Assicurato pensionato</t>
    </r>
    <r>
      <rPr>
        <sz val="16"/>
        <color theme="1"/>
        <rFont val="Garamond"/>
        <family val="1"/>
      </rPr>
      <t>: gestione delle posizioni assicurative per l'erogazione delle prestazioni pensionistiche; gestione ed analisi processo trattenute operanti su pensione; gestione posizioni debitorie; attività di redazione e trasmissione delle dichiarazioni reddituali; aggiornamento Casellario pensionati per la Presidenza del Consiglio-Comparto sicurezza</t>
    </r>
  </si>
  <si>
    <t>Lavorazione anomalie e incongruenze alimentanti la posizioni assicurative e relativa sistemazione</t>
  </si>
  <si>
    <t>Oltre alle singole richieste di documentazione e di variazioni PA ai datori di lavoro,  sono stati avviati Tavoli tecnici con cadenza periodica con le amministrazioni coinvolte, Noi PA e ANM e sono stati promosi interventi formativi per il personale delle Amministrazioni interessate all'uso di Nuova Passweb</t>
  </si>
  <si>
    <t>Invio agli assicurati, anche per il tramite del proprio datore di lavoro, dei provvedimenti adottati e del relativo estratto conto e rapporti con le sedi Inps</t>
  </si>
  <si>
    <t>I provvedimenti di computo, riscatto, ricongiunzione vengono inviati ai diretti interessati e agli uffici di appartenenza. Per i provvedimenti con onere finanziario anche alle Ragionerie Territoriali dello Stato per la trattenuta sullo stipendio; le sedi Inps verificano, tramite nostre comunicazioni o la visualizzazione da sistema, che la PA è stata sistemata</t>
  </si>
  <si>
    <t>Gestione iter pratiche ante subentro e comunicazione istituzionale e interna</t>
  </si>
  <si>
    <t>Iniziative dirette alla stipula di Convenzioni e Accordi con le amministrazioni pubbliche per la lavorazione delle pratiche di riscatto, computo, ricongiunzione in carico a dette amministrazoni (C.D. ANTE SUBENTRO) nonché attività di attuazione di tali Convenzioni e Accordi, compresa la formazione per i dipendenti delle PP.AA. interessate.</t>
  </si>
  <si>
    <t>Prestazioni a sostengno della famiglia e genitorialità -Voucher baby sitting - Asili nido- assegno al nucleo familiare dei Comuni (Prestazioni sociali dei comuni)- Assegno di natalità (bonus bebè)-premio alla nascita</t>
  </si>
  <si>
    <r>
      <t xml:space="preserve"> </t>
    </r>
    <r>
      <rPr>
        <b/>
        <sz val="16"/>
        <color theme="1"/>
        <rFont val="Garamond"/>
        <family val="1"/>
      </rPr>
      <t>Misure di contrasto della povertà</t>
    </r>
    <r>
      <rPr>
        <sz val="16"/>
        <color theme="1"/>
        <rFont val="Garamond"/>
        <family val="1"/>
      </rPr>
      <t>: pensione sociale/assegno sociale</t>
    </r>
    <r>
      <rPr>
        <sz val="16"/>
        <color rgb="FFFF0000"/>
        <rFont val="Garamond"/>
        <family val="1"/>
      </rPr>
      <t xml:space="preserve"> </t>
    </r>
    <r>
      <rPr>
        <sz val="16"/>
        <color theme="1"/>
        <rFont val="Garamond"/>
        <family val="1"/>
      </rPr>
      <t xml:space="preserve">
 </t>
    </r>
    <r>
      <rPr>
        <b/>
        <sz val="16"/>
        <color theme="1"/>
        <rFont val="Garamond"/>
        <family val="1"/>
      </rPr>
      <t xml:space="preserve">Carta acquisti </t>
    </r>
    <r>
      <rPr>
        <sz val="16"/>
        <color theme="1"/>
        <rFont val="Garamond"/>
        <family val="1"/>
      </rPr>
      <t xml:space="preserve">
</t>
    </r>
    <r>
      <rPr>
        <b/>
        <sz val="16"/>
        <color theme="1"/>
        <rFont val="Garamond"/>
        <family val="1"/>
      </rPr>
      <t xml:space="preserve"> REI</t>
    </r>
    <r>
      <rPr>
        <sz val="16"/>
        <color theme="1"/>
        <rFont val="Garamond"/>
        <family val="1"/>
      </rPr>
      <t xml:space="preserve"> (Reddito di Inclusione) 
 </t>
    </r>
    <r>
      <rPr>
        <sz val="16"/>
        <rFont val="Garamond"/>
        <family val="1"/>
      </rPr>
      <t>Reddito e Pensione di Cittadinanza</t>
    </r>
  </si>
  <si>
    <r>
      <rPr>
        <b/>
        <sz val="16"/>
        <color theme="1"/>
        <rFont val="Garamond"/>
        <family val="1"/>
      </rPr>
      <t>Tirocini e Sussidi</t>
    </r>
    <r>
      <rPr>
        <sz val="16"/>
        <color theme="1"/>
        <rFont val="Garamond"/>
        <family val="1"/>
      </rPr>
      <t xml:space="preserve">
- Assegno ASU per attività socialmente utili 
- Programma Operativo Nazionale per l'attuazione della iniziativa europea per l'occupazione dei giovani (Programma "Garanzia Giovani")
- Sussidi straordinari a carico del F.S.O.F a seguito di convenzione con le Regioni dopo autorizzazione del Ministero del Lavoro
- Sussidi straordinari/speciali erogati a seguito di convenzioni con Regioni/ Enti locali (cd. autofinanziati)</t>
    </r>
  </si>
  <si>
    <t>Attività di supporto alle relazioni esterne del Presidente, con particolare riferimento agli Organi di governo, ai Ministeri, alle Commissioni parlamentari e agli Enti pubblici e privati</t>
  </si>
  <si>
    <t>Attività di supporto al Presidente nella definizione di proposte normative, formulate dalla Tecnostruttura</t>
  </si>
  <si>
    <t xml:space="preserve">Predisposizione degli elementi informativi richiesti dagli Organi di Governo per l'espletamento degli atti di sindacato ispettivo parlamentare
</t>
  </si>
  <si>
    <r>
      <t>Presidenza del Consiglio dei Ministri con particolare riferimento al Dipartimento della Funzione pubblica.</t>
    </r>
    <r>
      <rPr>
        <sz val="16"/>
        <color rgb="FFFF0000"/>
        <rFont val="Garamond"/>
        <family val="1"/>
      </rPr>
      <t xml:space="preserve">
</t>
    </r>
    <r>
      <rPr>
        <sz val="16"/>
        <color theme="1"/>
        <rFont val="Garamond"/>
        <family val="1"/>
      </rPr>
      <t xml:space="preserve">Ministero del Lavoro e delle Politiche sociali, Ministero dell'Economia e delle Finanze. 
</t>
    </r>
    <r>
      <rPr>
        <sz val="16"/>
        <rFont val="Garamond"/>
        <family val="1"/>
      </rPr>
      <t>Commissioni parlamentari.</t>
    </r>
    <r>
      <rPr>
        <sz val="16"/>
        <color rgb="FFFF0000"/>
        <rFont val="Garamond"/>
        <family val="1"/>
      </rPr>
      <t xml:space="preserve">
</t>
    </r>
    <r>
      <rPr>
        <sz val="16"/>
        <color theme="1"/>
        <rFont val="Garamond"/>
        <family val="1"/>
      </rPr>
      <t xml:space="preserve">ANAC, Università, INAIL, ISTAT, COVIP, Banca d'Italia.
Altri </t>
    </r>
    <r>
      <rPr>
        <sz val="16"/>
        <rFont val="Garamond"/>
        <family val="1"/>
      </rPr>
      <t>interlocutori esterni</t>
    </r>
    <r>
      <rPr>
        <sz val="16"/>
        <color theme="1"/>
        <rFont val="Garamond"/>
        <family val="1"/>
      </rPr>
      <t xml:space="preserve">: 
</t>
    </r>
    <r>
      <rPr>
        <sz val="16"/>
        <rFont val="Garamond"/>
        <family val="1"/>
      </rPr>
      <t>Sindacati nazionali dei lavoratori</t>
    </r>
    <r>
      <rPr>
        <sz val="16"/>
        <color theme="1"/>
        <rFont val="Garamond"/>
        <family val="1"/>
      </rPr>
      <t xml:space="preserve">, Associazioni datoriali, Patronati, CAF, Consulenti del lavoro, </t>
    </r>
    <r>
      <rPr>
        <sz val="16"/>
        <rFont val="Garamond"/>
        <family val="1"/>
      </rPr>
      <t>Poste italiane, Istituti bancari.</t>
    </r>
  </si>
  <si>
    <t>Ministero del Lavoro e delle Politiche sociali, Ministero dell'Economia e delle Finanze.
Commissioni parlamentari.</t>
  </si>
  <si>
    <r>
      <t xml:space="preserve"> </t>
    </r>
    <r>
      <rPr>
        <sz val="16"/>
        <rFont val="Garamond"/>
        <family val="1"/>
      </rPr>
      <t>Ministero del Lavoro e delle Politiche sociali</t>
    </r>
    <r>
      <rPr>
        <sz val="16"/>
        <color theme="1"/>
        <rFont val="Garamond"/>
        <family val="1"/>
      </rPr>
      <t>.</t>
    </r>
  </si>
  <si>
    <t>Attività di relazione del Direttore Generale con gli organi di Governo, con istituzioni ed organismi esterni, finalizzata a garantire l'espletamento delle funzioni istituzionali del Direttore generale.</t>
  </si>
  <si>
    <t>Rapporti a livello tecnico con Istituzioni, Ministeri e Commissioni parlamentari</t>
  </si>
  <si>
    <t>Istituzioni pubbliche:
Governo, Parlamento, Presidenza del Consiglio dei Ministri (Dipartimenti), Ministero del lavoro e delle politiche sociali, Ministero dell'Economia e delle Finanze, ANAC, Università, COVIP, Banca d'Italia, organi di giurisdizione.
Intermediari:
Poste Italiane, Istituti bancari, Sindacati nazionali, Associazioni datoriali, Patronati, CAF, Consulenti del lavoro.</t>
  </si>
  <si>
    <t xml:space="preserve">Istituzioni pubbliche:
Ministero del lavoro e delle politiche sociali, Ministero dell'economia e delle finanze, altri ministeri e Commissioni parlamentari, Agenzia delle entrate-Riscossione, INAIL. </t>
  </si>
  <si>
    <t>Assicurazione dei  rapporti con organismi nazionali e internazionali per lo scambio di informazioni, analisi e rilevazioni sui regimi di welfare e collaborazione con università e centri di ricerca per promuovere gli studi sulle politiche sociali</t>
  </si>
  <si>
    <t>Cura delle valutazioni di impatto della normativa e coordinamento delle attività di predisposizione dei dati a supporto delle analisi ex-ante ed ex-post sugli effetti dei provvedimenti. In questo ambito predisposizione della documentazione richiesta dalle istituzioni pubbliche per la valutazione delle proposte normative e dei loro effetti</t>
  </si>
  <si>
    <t>La Direzione fornisce in relazione alle materie istituzionali il supporto conoscitivo e tecnico per la valutazione degli effetti dei provvedimenti normativi in fase di predisposizione ovvero in ordine al successivo monitoraggio</t>
  </si>
  <si>
    <t>Coordinamento delle indagini campionarie preso gli utenti, interni ed estreni, ivi comprese le rilevazioni della "reputazione" e  dei "rischi reputazionali" dell'Istituto. Analisi e rilevazioni per la misurazione della consapevolezza previdenziale.</t>
  </si>
  <si>
    <t>Organizzazione di seminari e convegni riguardanti la ricerca e l'analisi nel campo delle politiche sociali; divulgazione dei risultati degli studi mediante pubblicazioni sulle collane scientifiche dell'Istituto</t>
  </si>
  <si>
    <t xml:space="preserve">Va evidenziato che i lavori di ricerca realizzati nell’ambito del progetto VisitINPS nonché quelli presentati da esperti indipendenti in seminari Inps possono essere pubblicati all’interno della collana di studi e ricerche denominata WorkINPS Papers </t>
  </si>
  <si>
    <t>Coordinamento del programma "VisitInps Scholars", garantendo anche il supporto operativo per l'attuazione dei programmi di ricerca attivati dall'Istituto e realizzati anche in collaborazione con istituzioni e soggetti esterni</t>
  </si>
  <si>
    <t>Ruoli e modalità realizzative del Programma VisitInps Scholars sono definiti con approsito Regolamento, approvato con Determinazione presidenziale n. 62/2017.</t>
  </si>
  <si>
    <t>Coordinamento delle attività per la realizzazione del Rapporto annuale dell'Inps</t>
  </si>
  <si>
    <t>Il Rapporto annuale viene presentato dal Presidente del''Istituto presso la Camera dei Deputati.
Nell'ambito dela predisposizione del Rapporto la Direzione gestisce i rapporti redazionali con la Società incaricata della stampa.</t>
  </si>
  <si>
    <r>
      <rPr>
        <sz val="16"/>
        <rFont val="Garamond"/>
        <family val="1"/>
      </rPr>
      <t>La DC SR, in relazione all'attività di ricerca di sua competenza, partecipa alle iniziative e agli incontri promossi da organismi ed enti di ricerca italiani e internazionali.</t>
    </r>
    <r>
      <rPr>
        <sz val="16"/>
        <color theme="1"/>
        <rFont val="Garamond"/>
        <family val="1"/>
      </rPr>
      <t xml:space="preserve">
La Direzione svolge un ruolo di coordinamento per la partecipazione e la realizzazione di progetti europei e internazionali nell'ambito della ricerca
Le istituzioni italiane ed estere coinvolte possono essere specificate nell'ambito di ciascun progetto.</t>
    </r>
  </si>
  <si>
    <r>
      <t xml:space="preserve">Con </t>
    </r>
    <r>
      <rPr>
        <sz val="16"/>
        <rFont val="Garamond"/>
        <family val="1"/>
      </rPr>
      <t>cadenza periodica</t>
    </r>
    <r>
      <rPr>
        <sz val="16"/>
        <color theme="1"/>
        <rFont val="Garamond"/>
        <family val="1"/>
      </rPr>
      <t xml:space="preserve"> la Direzione Studi e ricerche svolge un'indagine campionaria per rilevare attraverso un questionario standardizzato la "reputazione" e i "rischi reputazionali" presso gli utenti di riferimento. I risultati delle elaborazioni statistiche sono presentati in forma aggregata</t>
    </r>
  </si>
  <si>
    <t>Ministeri vigilanti: Ministero del Lavoro - Ministero Economia e finanza.
Ragioneria generale dello Stato.</t>
  </si>
  <si>
    <t>Cittadini presenti negli archivi Inps (assicurati, pensionati, destinatari di misure assistenziali, ecc.) inseriti nel campione di indagine in occasione delle rilevazioni periodiche.</t>
  </si>
  <si>
    <t>Università pubbliche e private, italiane e straniere.
Centri di ricerca pubblici e privati.</t>
  </si>
  <si>
    <t>Presidente e componenti esterni del Comitato scientifico.
Università e centri di ricerca.
Ricercatori assegnatari dei singoli progetti di ricerca.
Soggetti privati e associazioni interessate a finanziare il programma. di ricerca attraverso sponsorizzazioni o erogazioni liberali.</t>
  </si>
  <si>
    <t>Uffici della Camera dei deputati.
Ricercatori interessati alla redazione di singole parti del Rapporto.
Società grafica incaricata della stampa del Rapporto annuale.</t>
  </si>
  <si>
    <r>
      <t>Istituzioni italiane ed estere nell'ambito di Prog</t>
    </r>
    <r>
      <rPr>
        <sz val="16"/>
        <rFont val="Garamond"/>
        <family val="1"/>
      </rPr>
      <t>etti di ricerca</t>
    </r>
    <r>
      <rPr>
        <sz val="16"/>
        <color theme="1"/>
        <rFont val="Garamond"/>
        <family val="1"/>
      </rPr>
      <t xml:space="preserve"> </t>
    </r>
    <r>
      <rPr>
        <sz val="16"/>
        <rFont val="Garamond"/>
        <family val="1"/>
      </rPr>
      <t xml:space="preserve">nazionali o internazionali.
</t>
    </r>
    <r>
      <rPr>
        <sz val="16"/>
        <color theme="1"/>
        <rFont val="Garamond"/>
        <family val="1"/>
      </rPr>
      <t xml:space="preserve">
Ministeri vigilanti (Ministero del Lavoro - Ministero Economia e finanze) e istituzioni nazionali per l'organizzazione di eventi con partner internazionali.</t>
    </r>
  </si>
  <si>
    <t>Invio periodico dati sui procedimenti disciplinari attivati e conclusi</t>
  </si>
  <si>
    <t>Dipartimento Funzione Pubblica - Ufficio Ispettorato</t>
  </si>
  <si>
    <r>
      <t>Riferimento normativo Art. 55 bis, c. 4, D.lgs. n. 165/2001 e s.m.e i. "</t>
    </r>
    <r>
      <rPr>
        <i/>
        <sz val="16"/>
        <rFont val="Garamond"/>
        <family val="1"/>
      </rPr>
      <t>Gli atti di avvio e conclusione del procedimento disciplinare, nonché l’eventuale provvedimento di sospensione cautelare del dipendente, sono comunicati dall’UPD, per via telematica, all’Ispettorato della Funzione Pubblica entro venti giorni dalla loro adozione. Al fine di tutelare la riservatezza del dipendente, il nominativo dello stesso è sostituito da un codice identificativo</t>
    </r>
    <r>
      <rPr>
        <sz val="16"/>
        <rFont val="Garamond"/>
        <family val="1"/>
      </rPr>
      <t xml:space="preserve">." </t>
    </r>
  </si>
  <si>
    <t>Invio informazioni su richiesta in merito a segnalazioni relative a procedimenti disciplinari</t>
  </si>
  <si>
    <t>ANAC</t>
  </si>
  <si>
    <t>Gestione procedimenti disciplinari</t>
  </si>
  <si>
    <t>Organizzazioni sindacali,  Avvocati</t>
  </si>
  <si>
    <t>Gestione contenzioso disciplinare</t>
  </si>
  <si>
    <t>Gestione casi svolgimento attività incompatibile con rapporto di lavoro dipendente pubblico - recupero importi compensi</t>
  </si>
  <si>
    <t xml:space="preserve">MEF - GdF  </t>
  </si>
  <si>
    <t>Riferimento normativo Art. 53  D.lgs. n. 165/2001 e s.m.e i.</t>
  </si>
  <si>
    <t>Ufficio Procedimenti Disciplinari e della Responsabilità Amministrativa</t>
  </si>
  <si>
    <t>Avvocati</t>
  </si>
  <si>
    <t xml:space="preserve">Direzione Centrale Pensioni </t>
  </si>
  <si>
    <t>Risposta a PEC e quesiti in materia di conto assicurativo, diritto e misura della pensione, trattamenti di fine servizio e fine rapporto</t>
  </si>
  <si>
    <t xml:space="preserve">• Assicurati e pensionati                                                                                                  </t>
  </si>
  <si>
    <t xml:space="preserve">Organizzazione delle Giornate internazionali di informazione previdenziale con la Germania, la Svizzera e l'Austria.    </t>
  </si>
  <si>
    <t>Certificazione del diritto a pensione</t>
  </si>
  <si>
    <t>Pensioni delle gestioni pubbliche</t>
  </si>
  <si>
    <t>• Datori di lavoro</t>
  </si>
  <si>
    <t>Prestazioni di esodo</t>
  </si>
  <si>
    <t>Pensioni in totalizzazione e cumulo con enti e casse</t>
  </si>
  <si>
    <t>• Enti e casse professionali</t>
  </si>
  <si>
    <t>Gestione fiscale , anche contro le doppie imposizioni (fiscalità internazionale)</t>
  </si>
  <si>
    <t>• Agenzia delle entrate</t>
  </si>
  <si>
    <t>Scambio dati reddituali</t>
  </si>
  <si>
    <t>Acquisizione informazioni fiscali e reddituali</t>
  </si>
  <si>
    <t xml:space="preserve">Coordinamento e supporto consulenziale  ad utenti, Patronati e Consulenti, Amministrazioni o Enti iscritti per assicurare l’unità di indirizzo, anche attraverso il presidio di caselle di posta istituzionali.  </t>
  </si>
  <si>
    <t xml:space="preserve">•Patronati                                                                                          •Consulenti del lavoro                                                                    •Sindacati e Associazioni di categoria datoriali e dei lavoratori  </t>
  </si>
  <si>
    <t>Attività formativa e predisposizione di materiale illustrativo</t>
  </si>
  <si>
    <t xml:space="preserve">Supporto specialistico per i riscontri agli atti di sindacato ispettivo parlamentari e supporto agli organi per le audizioni </t>
  </si>
  <si>
    <t>Organi dell'Istituto</t>
  </si>
  <si>
    <t xml:space="preserve">Partecipazione a tavoli tecnici presso i Ministeri vigilanti    </t>
  </si>
  <si>
    <t>Riunioni e collaborazione con i Ministeri competenti per l'interpretazione della normativa e assistenza tecnica.</t>
  </si>
  <si>
    <t xml:space="preserve">Richieste di parere e Circolari normative. </t>
  </si>
  <si>
    <t xml:space="preserve">Supporto  per le relazioni con il Consiglio d’Europa ed con l’Oil.  </t>
  </si>
  <si>
    <t>Monitoraggi</t>
  </si>
  <si>
    <t>Videoconferenze, attività formativa e predisposizione di materiale didattico, anche per i tutor del Contact Center e gli intermediari dell'Istituto</t>
  </si>
  <si>
    <t>Redazione e validazione testi nelle materie di interesse.</t>
  </si>
  <si>
    <t xml:space="preserve">Predisposizione di messaggi, circolari, PEI, PEC anche in risposta a quesiti </t>
  </si>
  <si>
    <t xml:space="preserve">Proposte di modifiche normative  in materia di prestazioni pensionistiche.  </t>
  </si>
  <si>
    <t>Gestione dei pagamenti in Italia e all'estero</t>
  </si>
  <si>
    <t>Gestione del contenzioso</t>
  </si>
  <si>
    <t>Monitoraggio dei decessi</t>
  </si>
  <si>
    <t xml:space="preserve">Contrasto alle frodi.   </t>
  </si>
  <si>
    <t>Pagamento delle fatture</t>
  </si>
  <si>
    <t>Cessione del quinto</t>
  </si>
  <si>
    <t xml:space="preserve">• Società finanziarie   </t>
  </si>
  <si>
    <t xml:space="preserve">Scambio di informazioni e attività collegate (partecipazione ad iniziative internazionali)                                                                                                                                                                                                           </t>
  </si>
  <si>
    <t>Predisposizione di documentazione e relazioni utili per richieste da parte di testate giornalistiche e programmi radiotelevisivi.</t>
  </si>
  <si>
    <t>media</t>
  </si>
  <si>
    <t xml:space="preserve">• INAIL 
• Ministero del lavoro
• MIUR                       </t>
  </si>
  <si>
    <t>• Cliente interno
• Contact center</t>
  </si>
  <si>
    <t xml:space="preserve">• INAIL
• Istituti di credito  
• Poste Italiane
• Citybank </t>
  </si>
  <si>
    <t xml:space="preserve">• Ministero del Lavoro e delle Politiche Sociali
• Ministero dell'Economia e delle Finanze
• Ministero dell'Interno   </t>
  </si>
  <si>
    <t>• CAF 
• Intermediari abilitati</t>
  </si>
  <si>
    <t>• Studi legali
• Tribunali
• Avvocatura Generale dello Stato
• Presidenza del consiglio dei ministri
• CEDU
• Compagnie di assicurazione</t>
  </si>
  <si>
    <t>• Comuni
• Medici necroscopi
• Istituzioni estere</t>
  </si>
  <si>
    <t>• Guardia di Finanzia 
• Carabinieri 
• Polizia 
• Procure</t>
  </si>
  <si>
    <t>• CAF
• Intermediari abilitati 
• Istituto di credito incaricato dei pagamenti all'estero</t>
  </si>
  <si>
    <t>• Parlamento
• Governo</t>
  </si>
  <si>
    <t>• Consolati
• Istituzioni internazionali di sicurezza sociale
• Interlocutori esteri</t>
  </si>
  <si>
    <t>Internal Auditing e Risk management</t>
  </si>
  <si>
    <t>A.I.I.A. (L'Associazione Italiana Internal Auditors )</t>
  </si>
  <si>
    <t>Trattasi di un'associazione senza fini di lucro  riconosciuta come affiliazione italiana dell'I.I.A. - Institute of Internal Auditors - che definisce gli standard per la professione di internal auditor cui l'INPS si attiene nello svolgimento delle attività di internal auditing e con la quale la DCAMC ha avviato una collaborazione, insieme ad altre PPAA, per definire un modello di internal auditing comune   nell'ambito del settore pubblico</t>
  </si>
  <si>
    <t>Gestione delle procedure per l'accertamento dell'idoneità al servizio e inabilità</t>
  </si>
  <si>
    <t>A.S.L.</t>
  </si>
  <si>
    <t xml:space="preserve">Iter relativo alla concessione della causa di servizio - Applicativo web "Comitato di Verifica" causa di servizio </t>
  </si>
  <si>
    <t>M.E.F.</t>
  </si>
  <si>
    <t>Comunicazioni obbligatorie on line relative al part time</t>
  </si>
  <si>
    <t>A.N.P.A.L.</t>
  </si>
  <si>
    <t>Procedure per il conferimento degli incarichi defensionali ai legali esterni ai sensi della Determinazione Presidenziale n. 308/2011</t>
  </si>
  <si>
    <t>Avvocati esterni all'Istituto</t>
  </si>
  <si>
    <t>Comunicazioni ex art. 61 comma 1 del D.Lgs 165/2001 e ss.mm.ii.</t>
  </si>
  <si>
    <t>Presidenza del Consiglio dei Ministri e MEF</t>
  </si>
  <si>
    <t xml:space="preserve">Prestazioni FEO, provvidenze a favore degli orfani di dipendenti dell'Istituto deceduti in attività di servizio: sussidio di primo intervento, assegno di mantenimento e assegno di studio   </t>
  </si>
  <si>
    <t xml:space="preserve">Trattasi di benefici di natura assistenziale rientranti nella previsione dell'art. 59 DPR 509/1979                                                                                                                                  art. 80 Contratto Funzioni Centrali 2016-2018                                                                  </t>
  </si>
  <si>
    <t xml:space="preserve">Benefici derivanti dalle polizze sanitarie, stipulate da ASDEP integrative delle prestazioni erogate dal SSN a favore dei dipendenti e dei loro familiari fiscalmente a carico nonché, per i soli dipendenti, per la copertura del rischio di premorienza: polizza TMC,  copertura assicurativa per decesso dipendente, polizza LTC, copertura assicurativa perdita autosufficienza e  polizza RSMO, copertura assicurativa rimborso spese mediche . Le ordinarie attività per la gestione dell'Associazione sono demandate alla Struttura di supporto ad ASDEP, composta in prevalenza da personale dell'Istituto, facente capo all'Area sercizi al Cliente interno della DCRU.  </t>
  </si>
  <si>
    <t xml:space="preserve">Fonti normative:                                                                                                                     Art. 46 CCNL del comparto del personale degli Enti pubblici non economici - quadriennio normativo 1994-1997 e biennio economico 1994-1995 - stipulato il 6 luglio 1995.                                                                                                                        Accordo tra gli Enti fondatori, INPS. INIL e ACI, per la gestione consorziata delle attività di ASDEP e determinazione del D.G. n. 16 del 16. 02.2016                               art. 80 Contratto Funzioni Centrali 2016-2018                                                                           </t>
  </si>
  <si>
    <t xml:space="preserve"> Polizze assicurative per i dipendenti in servizio relatie alla copertura  Kasko, Infortuni cumulativa, Responsabilità Civile e Patrimoniale verso terzi, Tutela Legale</t>
  </si>
  <si>
    <t xml:space="preserve"> impresa assicuratrice che presta le garanzie   </t>
  </si>
  <si>
    <t>Fonti normative:                                                                                                                 polizza Kasko e polizza Infortuni cumulativa=&gt;art. 84 Contratto Funzioni Centrali 2016-2018                                                                                                                            Polizza Tutela Legale =&gt; (art. 26 CCNL dirigenza Area VI quadriennio normativo 2006-2009 e art. 83 c.6 Contratto Funzioni Centrali 2016-2018)                                      Polizza Responsabilità Patrimoniale dell’Ente =&gt; art. 26 CCNL personale dirigente sottoscritto in data 01.08.2006</t>
  </si>
  <si>
    <t>Mutui edilizi concessi al personale dipendente dell'Istituto</t>
  </si>
  <si>
    <t xml:space="preserve"> •Agenzia delle Entrate (utilizzazione applicativo Sister per accesso telematico alle banche dati catastale ed ipotecaria per persona fisica e persona giuridica)              • Agenzia del Territorio (comunicazione telematica di estinzione totale dell’obbligazione ai fini della cancellazione del mutuo, ex art. 8, comma 8 punto a),  D.L  13 maggio 2011, n. 70, convertito dalla Legge del 12 luglio 2011, n. 106) 
 •Enti o Amministrazioni pubbliche o privati  per controllo su autocertificazioni rese dagli interessati ai sensi del DPR 445/2000.                                                           </t>
  </si>
  <si>
    <t xml:space="preserve">Fonti normative: art. 59 DPR 509/1979                                                                             art. 89 Contratto Funzioni Centrali 2016-2018 ( art 27 comma 1°, lett.f) CCNL del 14/2/2001)                                                                                                                                                                                   </t>
  </si>
  <si>
    <t>TFS, TFR e previdenza complementare per i dipendenti e acquisizione e gestione dei capitali di copertura TFS e TFR per il personale proveniente da mobilità inter enti. Gestione delle forme previdenziali complementari di Ente. Gestione dei trattamenti a carico dei fondi integrativi di previdenza degli ex dipendenti dell’Istituto e degli ex dipendenti degli Enti soppressi. Comunicazione, a seguito di certificazione del possesso del diritto a pensione da parte delle competenti strutture territoriali, delle cessazioni dal servizio del personale dell’Istituto.</t>
  </si>
  <si>
    <t xml:space="preserve">Verifica e definizione delle posizioni relative allo stato di servizio ai fini della quiescenza e del fondo integrativo del personale. </t>
  </si>
  <si>
    <t>Gestione della ricostruzione delle carriere giuridiche di tutto il personale dipendente.</t>
  </si>
  <si>
    <t>Esame ed istruttoria dei contenuti dei fascicoli personali cartacei del personale e verifica dei contenuti delle procedure informatiche dedicate (SAP MD-SAP Recruiting) al fine dell’implementazione e della validazione, nella procedura VEGA, dei dati storici anagrafici e di carriera del personale.</t>
  </si>
  <si>
    <t xml:space="preserve">Gestione dell’archivio centrale del personale VEGA e relativo coordinamento, assistenza e consulenza alla Direzioni regionali. Rilevazione, gestione ed elaborazione dei dati statistici relativi a tutto il personale INPS. </t>
  </si>
  <si>
    <t xml:space="preserve">Gestione giuridica del rapporto di lavoro e delle problematiche connesse agli incarichi dei  dirigenti ,dei professionisti e dei medici </t>
  </si>
  <si>
    <t>Analisi della normativa di riferimento e dei contratti di comparto; elaborazione di proposte di verbali d’intesa/accordi di programma e di articoli CCNI e documenti allegati relativi allo sviluppo professionale; collaborazione con le competenti Direzioni centrali per la definizione dei percorsi di professionalità/carriera, per l’elaborazione dei criteri e dei processi di sviluppo di carriera del personale nelle aree professionali, nonché nelle attività riguardanti la definizione dei criteri per i passaggi del personale all’interno delle aree, secondo le vigenti norme contrattuali; organizzazione e gestione dei passaggi del personale all’interno delle aree secondo le vigenti norme contrattuali; attuazione e gestione del sistema di misurazione e valutazione della performance individuale; partecipazione nella definizione dei criteri per la valutazione del personale; elaborazione, d’intesa con le Direzioni centrali competenti, dei modelli di valutazione delle prestazioni di lavoro; definizione dei criteri per l’attribuzione degli incarichi di posizione organizzativa i coerenza con le previsioni contrattuali (CCNL/CCNI); gestione delle procedure di attribuzione delle posizioni organizzative di Direzione generale; coordinamento e consulenza alle Direzioni regionali in materia di posizioni organizzative; gestione del sistema indennitario del personale delle Aree professionali; monitoraggio delle posizioni organizzative di DG e delle Sedi periferiche; analisi e predisposizione documenti per la partecipazione a Commissioni e Osservatori contrattuali; nelle materie di competenza, supporto Area Contenzioso nella predisposizione di relazioni utili alla difesa dell’Istituto e stesura bozze di determinazioni di esecuzione di sentenze sfavorevoli.</t>
  </si>
  <si>
    <t>Organizzazioni sindacali</t>
  </si>
  <si>
    <t>Gestione della contabilità e dell’iter procedurale dei mutui ipotecari e dei prestiti al personale dipendente previsti dall’art. 59 del DPR 509/79.</t>
  </si>
  <si>
    <t>Dipendenti cessati dal servizio, titolari di mutuo e/o prestito in corso di ammortamento.</t>
  </si>
  <si>
    <t xml:space="preserve">Si tratta di un'attività inserita all'interno dell'Area "Servizi al Cliente interno". </t>
  </si>
  <si>
    <t xml:space="preserve">Gestione degli adempimenti connessi alla liquidazione delle visite medico-fiscali ai dipendenti. </t>
  </si>
  <si>
    <t>Aziende Sanitarie Locali della città di Roma.</t>
  </si>
  <si>
    <t>Trattasi di attività a stralcio esclusivamente afferente a visite mediche di controllo richieste in data anteriore al 1° settembre 2017.</t>
  </si>
  <si>
    <t>Società appaltatrice del servizio.</t>
  </si>
  <si>
    <t>Servizio di verifica delle inadempienze - Pagamenti della Pubblica Amministrazione</t>
  </si>
  <si>
    <t>Agenzia delle Entrate  - Riscossione</t>
  </si>
  <si>
    <t>Il servizio "Verifica inadempimenti" consente all'Istituto di ottemperare all’obbligo stabilito dall’art. 48-bis D.P.R. n.602/73 di verificare, prima di effettuare un  pagamento di importo superiore a 5mila euro, se il beneficiario è inadempiente all'obbligo di versamento derivante dalla notifica di una o più cartelle di pagamento e, in caso affermativo, di segnalare la circostanza all’Agenzia delle entrate-Riscossione, ai fini dell'esercizio dell'attività di riscossione delle somme iscritte a ruolo. (D.M. n. 40 del 12.1.2008, D.L. 22 ottobre 2016, n. 193, Legge 205/2017 ).</t>
  </si>
  <si>
    <t>Verifica compatibilità economico - finanziaria dei CCNI del personale dell'Istituto</t>
  </si>
  <si>
    <t>Ministero dell’Economia e delle Finanze – Dip. della RGS - IGOP</t>
  </si>
  <si>
    <t>Presidenza del Consiglio dei Ministri -  Dipartimento della Funzione pubblica</t>
  </si>
  <si>
    <t>Gestione delle posizioni assicurative Inail</t>
  </si>
  <si>
    <t>Assolvimento dell'obbligo di pagamento annuale del premio assicurativo</t>
  </si>
  <si>
    <t>Gestione dei comandi in entrata/uscita, fuori ruolo, mobilità inter-enti</t>
  </si>
  <si>
    <t>Enti di provenienza/destinazione del personale</t>
  </si>
  <si>
    <t>Rapporti nell'ambito della gestione delle richieste di rimborso degli oneri da queste anticipati (comando in entrata), ovvero per conto di queste anticipati (comando in uscita). Scambio flussi informativi connessi agli aspetti retributivi del personle interessato da provvedimenti di mobilità in entrata e in uscita.</t>
  </si>
  <si>
    <t>Cessione del quinto sullo stipendio</t>
  </si>
  <si>
    <t>Finanziarie/Banche</t>
  </si>
  <si>
    <t>DPR  5 gennaio 1950 n. 180</t>
  </si>
  <si>
    <t>Deleghe quota cral</t>
  </si>
  <si>
    <t xml:space="preserve">Cral </t>
  </si>
  <si>
    <t>Ritenute connesse all'adesione ai CRAL ed alle iniziative ricreative, sportive, culturali da questi promosse.</t>
  </si>
  <si>
    <t xml:space="preserve">Gestione pignoramenti </t>
  </si>
  <si>
    <t>Creditori pignoratizi</t>
  </si>
  <si>
    <t>DPR  5 gennaio 1950 n. 180, art. 545 cpc</t>
  </si>
  <si>
    <t>Verifica requisiti di conformità dell'azione amministrativa  alle norme vigenti , ai regolamenti , alle circolari , ai fini  della rispondenza dei servizi  e degli atti amministrativi  alle finalità  istituzionali e di corretta gestione . Garantisce il controllo  interno ai processi proiduttivi , attraverso la verifica  delle irregolarità degli atti e della regolarità  dell'iter procedurale . Evidenzia la sussistenza di fatti lesivi  per l'Istituto  e provvede ad attivare gli interventi per la normalizzazione delle situazioni , la prevenzione delle irregolarità  compartimentali , la sanzione dei comportamenti  a valenza disciplinare e il ristoro degli eventi dannosi.</t>
  </si>
  <si>
    <t xml:space="preserve">Portatori di interessi esterni "istituzionali" , quali assicurati , contribuenti e fruitori di prestazioni sociali ;"istituzioni pubbliche " quali Ministeri(MEF), organi giurisdizionali, Forze dell'ordine </t>
  </si>
  <si>
    <t>Gestione Aspettative e distacchi Sindacali</t>
  </si>
  <si>
    <t xml:space="preserve">Associazioni Sindacali Rappresentative; Dirigenti Sindacali quali portatori di interessi esterni  all'Amministrazione            </t>
  </si>
  <si>
    <t xml:space="preserve">D.lgs 165/01 e s.m.i.; CCNQ sule modalità di utilizzo dei distacchi,aspettative e permessi, nonché delle altre prerogative sindacali del 4 dicembre 2017 (di seguito CCNQ 4/12/2017) così come modificato dal CCNQ 9/11/2019. </t>
  </si>
  <si>
    <t>Gestione piattaforma GEDAP</t>
  </si>
  <si>
    <t>Associazioni Sindacali Rappresentative; Dirigenti Sindacali  quali portatori interessi esterni all'Amministrazione</t>
  </si>
  <si>
    <t xml:space="preserve">Piattaforma di propriètà del Dipartimento Funzione Pubblica introdotta ai fini del monitoraggio e controllo del monte ore permessi sindacali e del numero distacchi e aspettative fruiti dalle Associazioni sindacali rappresentative, onde prevenire lo sforamento di quanto assegnato ai menzionati soggetti sindacali </t>
  </si>
  <si>
    <t>Gestione del diritto di Affissione delle Organizzazioni Sindacali e delle Rappresentanze Sindacali Unitarie. Gestione e monitoraggio dei Locali concessi ai soggetti sindacali aventi diritto in collaborazione con tutte le Direzioni competenti</t>
  </si>
  <si>
    <t>OO.SS. Rappresentative; R.S.U.</t>
  </si>
  <si>
    <t>D.lgs 165/01 e s.m.i.; CCNQ  4/12/2017 e.s.m.i.; aggiornamento e avvicendamento dei soggetti titolari del diritto secondo quanto contenuto nei CCNQ sulle prerogative sindacali</t>
  </si>
  <si>
    <t>Tutela del Dirigente Sindacale</t>
  </si>
  <si>
    <t>Associazioni sindacali Rappresentative; Dirigenti Sindacali quali portatori di interessi esterni alla P.A.</t>
  </si>
  <si>
    <t xml:space="preserve">Art. 20 CCNQ 4.12.2017 e s.m.i. </t>
  </si>
  <si>
    <t>Rilevazione triennale dell'ARAN delle Deleghe Sindacali presso l'Ente</t>
  </si>
  <si>
    <t>Associazioni sindacali; ARAN</t>
  </si>
  <si>
    <t>E' il report delle deleghe rilasciate dai lavoratori alle Associazioni sindacali per la trattenuta in busta paga al fine del calcolo della rappresentatività.</t>
  </si>
  <si>
    <t>Permessi Sindacali</t>
  </si>
  <si>
    <t>OO.SS. Rappresentative; R.S.U; dirigenti sindacali quali portatori di interessi esterni alla PA</t>
  </si>
  <si>
    <t>Consente al dirigente sindacale di assentarsi durante l'orario di servizio per svolgere attività sindacale</t>
  </si>
  <si>
    <t>Assemblee</t>
  </si>
  <si>
    <t>OO.SS. Rappresentative;RSU; lavoratori quali portatori interessi esterni alla P.A.</t>
  </si>
  <si>
    <t>Si mettono a disposizione locali per lo svolgimento; si comunica assemblea (PEI\HERMES),si fornicono chiarimenti. I dipendenti partecipano nel limite del monte ore procapite previto dal vigente CCNL.</t>
  </si>
  <si>
    <t>Sciopero</t>
  </si>
  <si>
    <t>Dipartimento Funzione pubblica; GEPAS Perla PA</t>
  </si>
  <si>
    <t>assolvimento obbligo legislativo di comunicazione dei partecipanti ex art. 5 Legge n.146/1990</t>
  </si>
  <si>
    <t>Definizione delle politiche di contrattazione a livello di comparto, con elaborazione dei rispettivi atti di indirizzo, di Ente e di Direzione generale.
Gestione e sviluppo delle relazioni sindacali con le Federazioni di categoria, le Organizzazioni sindacali e le RSU.
Gestione del contenzioso concernente le relazioni sindacali.
Coordinamento, assistenza, consulenza giuridica e supporto alle strutture centrali e territoriali in materia di contrattazione collettiva nazionale ed integrativa di Ente e nelle materie di competenza dell’area.</t>
  </si>
  <si>
    <t>Artt. 40 e 40 bis del D.lgs. n. 165/2001 - CCNL di riferimento</t>
  </si>
  <si>
    <t>Gestione delle assegnazioni temporanee e dei trasferimenti. Gestione della mobilità orizzontale tra profili.  Gestione delle procedure di interpello interno ed esterno per il reperimento di  personale non dirigente/funzioni consulenziali. Comunicazioni obbligatorie on-line per i trasferimenti relativi al personale delle Aree, in uscita dalla Direzione generale. Definizione dei fabbisogni di personale rivolto a potenziare le funzioni core di erogazione dei servizi sul territorio anche attraverso il governo della mobilità del lavoro e del personale in coerenza con il nuovo modello di servizi.</t>
  </si>
  <si>
    <t>Organizzazioni sindacali
Ispettorato nazionale del Lavoro
Ministero del Lavoro e delle Politiche sociali
Presidenza del Consiglio - Dipartimento Funzione pubblica</t>
  </si>
  <si>
    <t>Gestione del procedimento relativo ai comandi e ai distacchi del personale delle Aree professionali verso l’Istituto e verso altre pubbliche amministrazioni. Gestione del procedimento relativo alla mobilità intercompartimentale del personale delle Aree professionali da e verso altre pubbliche amministrazioni, sino al perfezionamento della volontà delle parti (nulla osta/assenso). Gestione dell’immissione in servizio del personale reclutato con procedura di mobilità. Comunicazioni obbligatorie on line relativamente a comandi, distacchi e mobilità intercompartimentale del personale delle Aree professionali.</t>
  </si>
  <si>
    <t>Altre PP.AA
Dipendenti di altre PP.AA.
Presidenza del Consiglio - Dipartimento Funzione pubblica
Ministero del Lavoro e delle Politiche Sociali</t>
  </si>
  <si>
    <t xml:space="preserve">Gestione dell’intera procedura concorsuale: indizione del concorso, istruttoria delle domande, provvedimenti di esclusione, gestione delle prove preselettive scritte ed orali, istruttoria e valutazione dei titoli, approvazione delle graduatorie, assunzione dei vincitori e predisposizione dei relativi contratti di lavoro. Reclutamento dei soggetti disabili e delle categorie protette ai sensi della normativa vigente. Rilevazione di cui all’art. 9 della legge 68/99, predisposizione di convenzioni quadro ex art. 11 della legge 68/99, attivazione delle altre forme di reclutamento dei soggetti disabili (centralinisti non vedenti l. 113/85, assunzioni dirette per chiamata numerica dei soggetti disabili, assunzioni delle categorie protette). Comunicazioni obbligatorie per disabili e categorie protette a livello nazionale e per le assunzioni in Direzione generale. Riammissioni in servizio. </t>
  </si>
  <si>
    <t xml:space="preserve">Cittadini interessati all'assunzione in INPS
Disabili e categorie protette
Centro per l'impiego
Ufficio Scolastico Regionale Toscana
MIUR
RIPAM
Altre PP.AA.
Università pubbliche e private
Ordini e Collegi professionali
Enti certificatori di competenze linguistiche e informatiche
</t>
  </si>
  <si>
    <t xml:space="preserve">Organizzazioni sindacali
Ordini e Collegi professionali
Associazioni di categoria
ARAN
Presidenza del Consiglio - Dipartimento Funzione pubblica
Ministero del Lavoro
MIUR
Altre PP.AA.
Università pubbliche e private
Enti certificatori di competenze linguistiche e informatiche
Casellario giudiziale              
Gestori servizi per concorsi (sale, quiz, vigilanza) 
  </t>
  </si>
  <si>
    <t>Pianificazione attività necessarie alla definizione degli organici; predisposizione proposta dotazione organica dell'Istituto; predisposizione proposta definizione organici centrali e periferici per livelli economici e profili professionali. 
Richieste delle autorizzazioni necessarie all'asunzione di personale.</t>
  </si>
  <si>
    <t>M.E.F.
Presidenza del Consiglio - Dipartimento Funzione pubblica
Ministero del Lavoro</t>
  </si>
  <si>
    <r>
      <t xml:space="preserve">• Orfani del dipendente deceduto in costanza di servizio, beneficiari delle prestazioni poste a a carico del FEO, </t>
    </r>
    <r>
      <rPr>
        <i/>
        <sz val="16"/>
        <color theme="1"/>
        <rFont val="Garamond"/>
        <family val="1"/>
      </rPr>
      <t>Fondo per l'assistenza e l'educazione degli orfani del personale dell'INPS  •Enti o Amministrazioni pubbliche o privati  per controllo su autocertificazioni rese, ai sensi del DPR 445/2000, per l'ottenimento dei relativi benefici</t>
    </r>
  </si>
  <si>
    <t>Direzione Centrale Risorse Umane</t>
  </si>
  <si>
    <t xml:space="preserve">•  Impresa assicuratrice che presta le garanzie
•  Enti assicurati
•  Banca Cassiera (flussi in entrata,versamenti per adesioni collettive ed individuali, e in uscita, pagamento premi polizze collettive ed individuali)
• Superstiti del dipendente deceduto (polizza TCM)                                                                                                       </t>
  </si>
  <si>
    <t>ex dipendenti.</t>
  </si>
  <si>
    <t xml:space="preserve">ex dipendenti </t>
  </si>
  <si>
    <t>ex dipendenti</t>
  </si>
  <si>
    <t>ex dipendenti, utenza esterna.</t>
  </si>
  <si>
    <t>Ok</t>
  </si>
  <si>
    <t>Vigilanza ispettiva: programmazione e pianificazione operativa</t>
  </si>
  <si>
    <t>Ministero del Lavoro e politiche sociali, Ispettorato Nazionale del Lavoro</t>
  </si>
  <si>
    <t>Vigilanza ispettiva: analisi per l'individuazione di aree e settori a rischio di evasione contributiva</t>
  </si>
  <si>
    <t>Ispettorato Nazionale del Lavoro</t>
  </si>
  <si>
    <t>Vigilanza ispettiva: forme di collaborazione finalizzate al miglioramento delle strategie di contrasto ai fenomeni di irregolarità</t>
  </si>
  <si>
    <t>Enti locali</t>
  </si>
  <si>
    <t>Assolvimento degli obblighi informativi e contributivi nel settore agricolo</t>
  </si>
  <si>
    <t>Lavoratori agricoli dipendenti, Lavoratori agricoli autonomi, Aziende agricole, Patronati, Consulenti del lavoro, Associazioni di categoria, Ministero Lavoro e Politiche sociali, Ministero Agricoltura</t>
  </si>
  <si>
    <t>Cura delle relazioni con organizzazioni di categoria del settore agricolo ed Istituti bancari</t>
  </si>
  <si>
    <t>Associazioni di categoria, Istituti di credito</t>
  </si>
  <si>
    <t>Ristrutturazione crediti agricoli cartolarizzati</t>
  </si>
  <si>
    <t>Cura delle relazioni Società di Cartolarizzazione dei Crediti Contributivi</t>
  </si>
  <si>
    <t>Scci Spa (Società di cartolarizzazione dei crediti dell'Inps)</t>
  </si>
  <si>
    <t>Cessione e Cartolarizzazione dei crediti contributivi</t>
  </si>
  <si>
    <t>Predisposizione delle linee di indirizzo per l'accertamento ed il recupero delle agevolazioni contributive costituenti aiuti di Stato indebitamente fruiti dalle aziende</t>
  </si>
  <si>
    <t>Ministero del Lavoro e delle Politiche Sociali - Dipartimento delle Politiche Europee - D.G. Concorrenza della Commissione Europea</t>
  </si>
  <si>
    <t>Attività di monitoraggio e rendicontazione periodica sullo stato dei recuperi degli aiuti di Stato nelle procedure di infrazione 2012/2202 (Venezia e Chioggia) e 2007/2229 (Contratti formazione e lavoro)</t>
  </si>
  <si>
    <t>Cura dei rapporti e raccordo delle attività operative con le società di riscossione per la gestione e implementazione dei flussi telematici relativi alle attività di riscossione e rendicontazione degli agenti della riscossione</t>
  </si>
  <si>
    <t>Agenzia delle entrate-Riscossione, Riscossione Sicilia S.p.A, Agenti della riscossione</t>
  </si>
  <si>
    <t>Analisi della normativa e correlati adempimenti tecnici e amministrativi afferenti il recupero crediti in regime internazionale - Regolamenti comunitari 883/2004 e 987/2009 e Accordo Italo-Tedesco del 3 aprile 2000</t>
  </si>
  <si>
    <t>Istituzioni della Sicurezza Sociale Europea, Ministero del Lavoro e delle Politiche Sociali, INAIL</t>
  </si>
  <si>
    <t xml:space="preserve">Gestione dei formulari Paper Sed della serie R-recuperi nell'ambito del progetto EESSI di scambio elettronico di informazioni di sicurezza sociale con le Istituzioni nazionali degli Stati membri nel settore dell'assistenza e della previdenza sociale </t>
  </si>
  <si>
    <t xml:space="preserve">Accertamento ed imposizione contributiva: iscrizione, variazione e cancellazione </t>
  </si>
  <si>
    <t xml:space="preserve">Contribuente, registro imprese CCIAA , albo imprese artigiane, cpa,  delegati, associazioni di categoria , ditte informatiche esterne, ministeri vigilanti, AdE </t>
  </si>
  <si>
    <t xml:space="preserve">Movimentazione posizione contributiva </t>
  </si>
  <si>
    <t>Contribuente, ministero vigilante, associazioni di categoria</t>
  </si>
  <si>
    <t xml:space="preserve">Analisi modifiche normative </t>
  </si>
  <si>
    <t xml:space="preserve">Ministero vigilante </t>
  </si>
  <si>
    <t>Formazione in materia di imposizione e riscossione contributiva</t>
  </si>
  <si>
    <t>Inl, operatori contact center</t>
  </si>
  <si>
    <t xml:space="preserve">Relazioni con organizzazioni di categoria </t>
  </si>
  <si>
    <t xml:space="preserve">Organizzazioni di categoria; intermediari </t>
  </si>
  <si>
    <t xml:space="preserve">Collaborazione con AdE per scambio dati </t>
  </si>
  <si>
    <t>AdE</t>
  </si>
  <si>
    <t>Approntamento e sviluppo degli strumenti di comunicazione con i contribuenti (cassetti previdenziali)</t>
  </si>
  <si>
    <t xml:space="preserve">Intermediari, associazioni di categoria, delegati </t>
  </si>
  <si>
    <t>Estratto conto gestione separata parasubordinato</t>
  </si>
  <si>
    <t>Intermediari, patronati, contribuente</t>
  </si>
  <si>
    <t xml:space="preserve">Estratto conto gestione separata lavoratore libero professionista </t>
  </si>
  <si>
    <t>Intermediari, contribuente, ditte informatiche esterne, ministeri vigilanti</t>
  </si>
  <si>
    <t>Variazione dati gestione separata liberi professionisti</t>
  </si>
  <si>
    <t>Accreditamento azienda, Estratto situazione denunce, Estratto situazione debitoria, Variazione dati aziendale (compreso nuovo assetto societario)</t>
  </si>
  <si>
    <t>Intermediari, contribuente, ditte informatiche esterne</t>
  </si>
  <si>
    <t>Lavoratori domestici: iscrizione, variazione, cancellazione, estratto conto</t>
  </si>
  <si>
    <t>Intermediari, contribuente, ditte informatiche esterne, associazioni di categoria</t>
  </si>
  <si>
    <t xml:space="preserve">Contratto di prestazione occasionale e libretto di famiglia: dichiarazioni utilizzatore </t>
  </si>
  <si>
    <t>Utilizzatore, intermediari, associazioni di categoria</t>
  </si>
  <si>
    <t>Contratto di prestazione occasionale e Libretto di famiglia: pagamento lavoratore</t>
  </si>
  <si>
    <t>Lavoratore, patronati, intermediari, Poste italiane</t>
  </si>
  <si>
    <t>Analsi delle modifiche normative nelle materie di competenza per valutarne l'impatto sulle attività dell'Istituto. Predisposizione delle indicazioni applicative e/o interpretative delle norme.</t>
  </si>
  <si>
    <t xml:space="preserve">Ministero del Lavoro - Organizzazioni datoriali -  Patronati </t>
  </si>
  <si>
    <t>Collabora con la funzione legislativa della Segreteria Unica tecnica normativa per la predisposizione delle proposte normative</t>
  </si>
  <si>
    <t xml:space="preserve">Ministero del Lavoro - Organizzazioni datoriali - Parlamento </t>
  </si>
  <si>
    <t xml:space="preserve">Pubbliche Amministrazioni ed Enti Pubblici, Lavoratori dipendenti dell'Amministrazione Pubblica, Patronati ed Organizzazioni Sindacali </t>
  </si>
  <si>
    <t>Posizione Assicurativa Gestione Privata: gestione del conto assicurativo degli assicurati alle Gestioni Private dell'INPS e del Casellario dei Lavoratori Attivi</t>
  </si>
  <si>
    <t>Ministero del Lavoro</t>
  </si>
  <si>
    <t>Il livello decisionale massimo portatore di interesse in quanto la conoscenza e l'elaborazione dei Dati Amministrativi sul conto assicurativo si  esplica come supporto al sistema delle decisioni in campo normativo e regolamentare in tema previdenziale e pensionistico</t>
  </si>
  <si>
    <t>Amminsitrazioni Pubbliche</t>
  </si>
  <si>
    <t>Richiedono supporto e dati di sintesi per fini istituzionali di programmazione e controllo.</t>
  </si>
  <si>
    <t xml:space="preserve">Procure della Repubblica </t>
  </si>
  <si>
    <t>Richiedono informazioni sulle singole posizioni coinvolte in indagini e procedimenti giudiziari</t>
  </si>
  <si>
    <t>Istat</t>
  </si>
  <si>
    <t>Accede al Casellario ai fini della  della realizzazione del Sistema Statistico Nazionale</t>
  </si>
  <si>
    <t>CAF-Patronati</t>
  </si>
  <si>
    <t>Ruolo di asistenza, informazione e tutela del cittadino per l'accesso, la consultazione delle informazioni e l'inoltro di istanze, telematiche e non,</t>
  </si>
  <si>
    <t>Enti Previdenziali privatizzati</t>
  </si>
  <si>
    <t>Gli Enti conferenti i flussi dati che alimentano l'Estratto Conto Integrato e ad esso accedono per reperire le informazioni inerenti la posizione assicurativa complessiva per l'erogazione delle prestazioni previdenziali e pensionistiche</t>
  </si>
  <si>
    <t>Cittadini</t>
  </si>
  <si>
    <t>Consultazione e segnalazioni sulla propria posizione assicurativa</t>
  </si>
  <si>
    <t>Cura delle relazioni con le Organizzazioni  di rappresentanza dei soggetti contribuenti</t>
  </si>
  <si>
    <t>Organizzazioni di rappresentanza dei datori di lavoro e dei lavoratori</t>
  </si>
  <si>
    <t xml:space="preserve">Cura delle relazioni con gli Ordini nazionali degli intermediari previdenziali (di cui alla l. n. 12/1979) al fine di adottare comportamenti conformi alle norme vigenti nonché alle indicazioni operative dell'Istituto </t>
  </si>
  <si>
    <t xml:space="preserve">Ordine nazionale dei consulenti del lavoro; Ordine nazionale dei commercialisti; Ordine nazionale degli avvocati                      </t>
  </si>
  <si>
    <t>Predisposizione di  moduli formativi  come azione propedeutica al  potenziamento delle misure di prevenzione dei fenomeni di irregolarità</t>
  </si>
  <si>
    <t>Organizzazioni di rappresentanza dei datori di lavoro e dei lavoratori; INL - Ispettorato nazionale del lavoro; ANPAL - Agenzia nazionale per le poltiche attive sul lavoro</t>
  </si>
  <si>
    <t xml:space="preserve">Collaborazione per lo sviluppo e la gestione dei sistemi open data </t>
  </si>
  <si>
    <t>Unioncamere; Agenzia delle Entrate; ANPAL; SOSE - Soluzioni per il Sistema Economico</t>
  </si>
  <si>
    <t>Risposte a richieste di parere</t>
  </si>
  <si>
    <t>Ministero competente; Organizzazioni di rappresentanza dei datori di lavoro e dei lavoratori; Ordine nazionale dei consulenti del lavoro; Ordine nazionale dei commercialisti; Ordine nazionale degli avvocati; Centri di studio e di ricerca giuridico-economica</t>
  </si>
  <si>
    <t>Risposte tecniche per interrogazioni parlamentari e question time</t>
  </si>
  <si>
    <t>Ministero del lavoro e delle politiche sociali</t>
  </si>
  <si>
    <t>Collaborazione per lo sviluppo e la gestione delle attività istituzionali</t>
  </si>
  <si>
    <t>Ader; Agenzia delle Entrate</t>
  </si>
  <si>
    <t>Analisi amministrativa finalizzata allo sviluppo e all'aggiornamento delle procedure di denuncia e gestione del credito nei confronti di amministrazioni pubbliche, enti ed aziende con iscritti alle gestioni pubbliche</t>
  </si>
  <si>
    <t>Pubbliche amministrazioni ed Enti pubblici, Società private con iscritti alle Gestioni dipendenti pubblici</t>
  </si>
  <si>
    <t>in qualità di datori di lavoro contribuenti</t>
  </si>
  <si>
    <t xml:space="preserve">Gestione dei piani di ammortamento per riscatti e ricongiunzioni a seguito di trattenuta a carico del datore di lavoro </t>
  </si>
  <si>
    <t>Pubbliche amministrazioni ed Enti pubblici</t>
  </si>
  <si>
    <t>Gestione dei piani di ammortamento per riscatti e ricongiunzioni a seguito di  versamento da iscritto</t>
  </si>
  <si>
    <t>Lavoratori dipendenti da amministrazioni ed enti pubblici</t>
  </si>
  <si>
    <t>in qualità di contribuenti e di fruitori di prestazioni previdenziali</t>
  </si>
  <si>
    <t>Attività istuttorie relative al  contenzioso amministrativo di competenza di Comitati ed Organi centrali</t>
  </si>
  <si>
    <t xml:space="preserve">Patronati ed Organizzazioni sindacali, Ordine nazionale dei commercialisti; Ordine nazionale dei consulenti del lavoro; Ordine nazionale degli avvocati, Organizzazioni di rappresentanza dei datori di lavoro e dei lavoratori                     </t>
  </si>
  <si>
    <t>In qualità di intermediari</t>
  </si>
  <si>
    <t>Lavoratori dipendenti della Gestione privata, lavoratori autonomi, lavoratori domestici, liberi professionisti, parasubordinati, enti,  associazioni, imprese, datori di lavoro privati</t>
  </si>
  <si>
    <t>In qualità di contribuenti e/o fruitori di prestazioni previdenziali ed assistenziali</t>
  </si>
  <si>
    <t>Guardia di finanza, Consiglio nazionale dell’Ordine dei Consulenti del Lavoro, Consiglio Nazionale dei Dottori Commercialisti ed Esperti Contabili, AdER (Agenzia delle Entrate-Riscossione), Centri per l'Impiego, INAIL, Casse Edili, Registro imprese CCIAA, Aziende, Lavoratori agricoli,Lavoratori domestici, Lavoratori autonomi, Lavoratori parasubordinati</t>
  </si>
  <si>
    <t xml:space="preserve">Impulso ad interventi di attività ispettiva, in base agli esiti delle attività di vigilanza documentale svolta nei vari settori di competenza </t>
  </si>
  <si>
    <t>INL (Ispettorato Nazionale del Lavoro), AdER (Agenzia delle Entrate-Riscossione), Guardia di Finanza</t>
  </si>
  <si>
    <t>Elaborazione di mappe territoriali di pericolo attraverso l'incrocio di informazioni provenienti dalle banche dati dell’Istituto e banche date esterne</t>
  </si>
  <si>
    <t>Guardia di finanza, Consiglio nazionale dell’Ordine dei Consulenti del Lavoro, Consiglio Nazionale dei Dottori Commercialisti ed Esperti Contabili, AdER (Agenzia delle Entrate-Riscossione), Centri per l'Impiego, INAIL, Casse Edili, Registro imprese CCIAA, Aziende, Aziende agricole, Lavoratori agricoli,Lavoratori domestici, Lavoratori autonomi, Lavoratori parasubordinati</t>
  </si>
  <si>
    <t>Gestione della "Rete del  lavoro agricolo di qualità"</t>
  </si>
  <si>
    <t>Ministeri, associazioni sindacali di datori di lavoro e  dei lavoratori del settore agricolo, imprese agricole, coltivatori diretti e imprenditori agricoli professionali, intermediari</t>
  </si>
  <si>
    <t>Stesura messaggi e circolari</t>
  </si>
  <si>
    <t>Direzione Centrale Entrate</t>
  </si>
  <si>
    <t xml:space="preserve">Iscrizione gestione separata lavoratore </t>
  </si>
  <si>
    <t>Attività rivolta a tutti gli stakeholder che hanno rapporti con la DCE</t>
  </si>
  <si>
    <t>Approvvigioamento di beni, servizi e lavori per i fabbisogni dell'Istituto</t>
  </si>
  <si>
    <t>Operatori economici</t>
  </si>
  <si>
    <t>Consip SpA</t>
  </si>
  <si>
    <t xml:space="preserve">Pagamento del CIG per talune procedure di gara. E', inoltre, in corso un protocollo di vigilanza collaborativa, in base al quale, per talune procedure, l'Istituto trasmette preventivamente all'Autorità la documentazione di gara </t>
  </si>
  <si>
    <t>AGID</t>
  </si>
  <si>
    <t>Funzione consultiva per approvvigionamenti in ambito informatico</t>
  </si>
  <si>
    <t>Definizione processi organizzativi e amministrativi di gestione del contenzioso amministrativo e giudiziario</t>
  </si>
  <si>
    <t>Sviluppo dei processi di integrazione e di sinergia con organizzazioni esterne e definizione procedimentalizzazione delle convenzioni</t>
  </si>
  <si>
    <t>Campagne di comunicazione</t>
  </si>
  <si>
    <t>Scuole superiori</t>
  </si>
  <si>
    <t>Università</t>
  </si>
  <si>
    <t>Aziende italiane</t>
  </si>
  <si>
    <t>Publipeas srl Agenzia media</t>
  </si>
  <si>
    <t>Organizzazione e partecipazione  eventi</t>
  </si>
  <si>
    <t>Anpal</t>
  </si>
  <si>
    <t>Enti  (es. INAIL)</t>
  </si>
  <si>
    <t xml:space="preserve">Covip </t>
  </si>
  <si>
    <t>Inapp</t>
  </si>
  <si>
    <t>Associazioni (Anter, Aies, Siep)</t>
  </si>
  <si>
    <t xml:space="preserve">Università </t>
  </si>
  <si>
    <t xml:space="preserve">Istituzioni estere di Previdenza </t>
  </si>
  <si>
    <t>Agenzie sociali di protezione europea</t>
  </si>
  <si>
    <t>Delegazioni paesi esteri</t>
  </si>
  <si>
    <t>Promozione immagine</t>
  </si>
  <si>
    <t>Progettazione e editing volumi</t>
  </si>
  <si>
    <t>Tipografie</t>
  </si>
  <si>
    <t>Studio, progettazione e realizzazione degli aspetti grafici e di identità visiva dell'Istituto, anche rispetto ai canali elettronici.</t>
  </si>
  <si>
    <t>Concessionarie di prodotti hardware e software (stazioni grafiche, programmi di impaginazione ecc). Tipografie esterne</t>
  </si>
  <si>
    <t>Concessionarie di prodotti hardware e software relative ai macchinari di stampa e imposizione tipografica. - Concessionari di carta in grande formato per la stampa professionale</t>
  </si>
  <si>
    <t>Ideazione e realizzazione di prodotti audiovisivi per la comunicazione istituzionale, la promozione e valorizzazione del patrimonio artistico e le attività di formazione.</t>
  </si>
  <si>
    <t>Concessionarie di prodotti hardware e software  relativi alla produzione e postproduzione audiovideo (materiale di ripresa, stazioni grafiche, software ecc.).</t>
  </si>
  <si>
    <t>Redazione dei contenuti informativi del sito Internet dell'Istituto e sui social network</t>
  </si>
  <si>
    <t>Imprese</t>
  </si>
  <si>
    <t>Professionisti e Consulenti del lavoro</t>
  </si>
  <si>
    <t>CAF e Patronati</t>
  </si>
  <si>
    <t>Fornitore di servizi (RTI Almaviva, etc.)</t>
  </si>
  <si>
    <t>Sviluppo di un sistema integrato di gestione della reputazione dell'Istituto</t>
  </si>
  <si>
    <t xml:space="preserve">Mass media: giornalisti televisivi, radiofonici, di quotidiani e periodici, sia cartecei che on line </t>
  </si>
  <si>
    <t>Monitoraggio della coerenza dell'aspetto comunicazionale dei contenuti informativi e dei servizi on-line e della loro rispondenza alla profilazione degli utenti</t>
  </si>
  <si>
    <t>Verifica della coerenza del portale web con le norme su accessibilità e usabilità e proposta dei relativi interventi innovativi</t>
  </si>
  <si>
    <t>Definizione delle regole e strategie di interazione nell'ambito dei social media</t>
  </si>
  <si>
    <t>Cura, coordinamento e realizzazione dei contenuti informativi dei social media dell'Istituto</t>
  </si>
  <si>
    <t>Gestione, in termini di indirizzo e conoscenza, di segnalazioni disservizi e suggerimenti nei confronti delle altre strutture dell'Istituto</t>
  </si>
  <si>
    <t>Analisi e progettazione della presenza dell'Istituto su nuovi social network</t>
  </si>
  <si>
    <t>Relazioni istituzionali, nazionali e internazionali, dell'Istituto, curando e rafforzando il rapporto con gli Organi di Governo, i Ministeri, gli Enti e le istituzioni pubbliche e private, e la costituzione di una rete di relazioni idonea a rappresentare e tutelare la mission e gli interessi dell'Istituto</t>
  </si>
  <si>
    <t>Presidenza del Consiglio</t>
  </si>
  <si>
    <t>Senato della Repubblica</t>
  </si>
  <si>
    <t>Camera dei Deputati</t>
  </si>
  <si>
    <t>Ministeri (MIBAC, MIUR, ESTERI)</t>
  </si>
  <si>
    <t>Istituzioni e Organismi U.E.</t>
  </si>
  <si>
    <t>Enti Locali (Regioni e Comuni)</t>
  </si>
  <si>
    <t>Autority</t>
  </si>
  <si>
    <t>Ampliamento dei contatti e delle collaborazioni comunitarie e internazionali</t>
  </si>
  <si>
    <t>Ambasciate</t>
  </si>
  <si>
    <t>Consolati</t>
  </si>
  <si>
    <t>Attività di relazione e collaborazione con aziende ed istituzioni per l'associazione dell'immagine dell'Istituto ad eventi o a progetti da queste finanziati e realizzati. Pianificazione, realizzazione e gestione delle iniziative di sponsorizzazione</t>
  </si>
  <si>
    <t>Fondazioni</t>
  </si>
  <si>
    <t xml:space="preserve">Banche </t>
  </si>
  <si>
    <t>Assicurazioni</t>
  </si>
  <si>
    <t>Gestione dei rapporti coi mezzi di comunicazione. Attività di comunicazione, anche digitale, e presidio dell’immagine dell’Istituto su tutti gli organi di informazione. Elaborazione e la diffusione di comunicati stampa, newsletter, realizzazione di conferenze stampa e monitoraggio dell’informazione italiana ed estera. Collaborazione nell'organizzazione delle manifestazioni, degli eventi e dei seminari dell’Istituto</t>
  </si>
  <si>
    <t xml:space="preserve">Agenzie di stampa </t>
  </si>
  <si>
    <t xml:space="preserve">Uffici stampa di amministrazioni pubbliche e società private </t>
  </si>
  <si>
    <t>Collaborazione all’innovazione e al miglioramento del sito istituzionale Internet al fine di ottimizzare i servizi erogati all’utenza, anche alla luce delle disposizioni normative in materia di digitalizzazione, dematerializzazione e telematizzazione e nell’ottica del nuovo modello di erogazione del servizio</t>
  </si>
  <si>
    <t>Collaborazione alla definizione dell’offerta di nuovi servizi analizzandone, in particolare, gli aspetti qualitativi relativi al processo di erogazione telematico e formulando proposte di miglioramento, in linea con le attese dell’utenza</t>
  </si>
  <si>
    <t>Cura, con le altre Funzioni interessate, della redazione e dell’aggiornamento della Carta dei Servizi e atti connessi, rispetto alle norme vigenti, agli assetti organizzativi ed ai livelli minimi di servizio</t>
  </si>
  <si>
    <t>Direzione Centrale Risorse Strumentali e Centrale Unica Acquisti</t>
  </si>
  <si>
    <t>Direzione Centrale Studi e ricerche</t>
  </si>
  <si>
    <t xml:space="preserve">Stakeholder </t>
  </si>
  <si>
    <t>1) convenzione INPS MIG stipulata a gennaio 2019 (durata triennale);
2) accordo con associazione nazionale magistrati per gestione richieste via mail istituzionale in sede di tavolo tecnico INPS-Ministero Giustizia e Anm;
3) accordo sperimentale INPS USR Lazio/AT MIUR Roma per 2019; rinnovato per 2020; 4) in fase di definizione accordo sperimentale con USR Lombardia/AT MIUR Milano;
5) effettuati vari corsi di formazione su PASSWEB per dipendenti MIG e dipendenti scuole di Roma.</t>
  </si>
  <si>
    <t xml:space="preserve">Biblioteca </t>
  </si>
  <si>
    <t>Laureandi, Dottorandi,Ricercatori, Avvocati</t>
  </si>
  <si>
    <t>Archivio Storico</t>
  </si>
  <si>
    <t>Ricercatori,Dottorandi,Professori Universiatri, Architetti</t>
  </si>
  <si>
    <t>Gestione Archivi</t>
  </si>
  <si>
    <t>Appaltatori affidatari dei Servizi di gestione in outsourcing</t>
  </si>
  <si>
    <t>Servizio di primo intervento medico (PIM).</t>
  </si>
  <si>
    <t>Questa Direzione esprime il Direttore dell'Esecuzione del Contratto.</t>
  </si>
  <si>
    <t>Servizio di ristorazione della Direzione Generale.</t>
  </si>
  <si>
    <r>
      <t xml:space="preserve">Questa Direzione esprime il Direttore dell'Esecuzione del Contratto, pur non sussistendo una competenza diretta sulla materia del servizio di ristorazione che, al pari degli altri servizi al cliente interno, pertiene </t>
    </r>
    <r>
      <rPr>
        <i/>
        <sz val="16"/>
        <color theme="1"/>
        <rFont val="Garamond"/>
        <family val="1"/>
      </rPr>
      <t>ratione materiae</t>
    </r>
    <r>
      <rPr>
        <sz val="16"/>
        <color theme="1"/>
        <rFont val="Garamond"/>
        <family val="1"/>
      </rPr>
      <t xml:space="preserve">  all'"</t>
    </r>
    <r>
      <rPr>
        <i/>
        <sz val="16"/>
        <color theme="1"/>
        <rFont val="Garamond"/>
        <family val="1"/>
      </rPr>
      <t>Area Servizi al cliente interno. Contabilità e rendicontazione. Pianificazione, programmazione e budgeting</t>
    </r>
    <r>
      <rPr>
        <sz val="16"/>
        <color theme="1"/>
        <rFont val="Garamond"/>
        <family val="1"/>
      </rPr>
      <t>" della Direzione centrale Risorse Umane.</t>
    </r>
  </si>
  <si>
    <t xml:space="preserve"> Pomilio Blumm srl Agenzia di comunicazione</t>
  </si>
  <si>
    <t>Coordinamento grafico delle pubblicazioni promozionali, divulgative\informative, anche a supporto delle campagne di comunicazione.</t>
  </si>
  <si>
    <t>Servizio fotolitografico</t>
  </si>
  <si>
    <t>Associazioni di categoria</t>
  </si>
  <si>
    <t>Sindacati</t>
  </si>
  <si>
    <t>Enti ed Amministrazioni pubbliche</t>
  </si>
  <si>
    <r>
      <t>Lavoratori dipendenti, privati e pubblici,  lavoratori domestici, autonomi e parasubordinati, imprese, pensionati, privati e pubblici, Patronati, CAF, Consulenti del Lavo</t>
    </r>
    <r>
      <rPr>
        <sz val="16"/>
        <rFont val="Garamond"/>
        <family val="1"/>
      </rPr>
      <t>ro, dottori Commercialisti, ragionieri e periti commerciali iscritti ai relativi Albi,</t>
    </r>
    <r>
      <rPr>
        <sz val="16"/>
        <color theme="1"/>
        <rFont val="Garamond"/>
        <family val="1"/>
      </rPr>
      <t xml:space="preserve"> Organizzazioni datoriali e dei lavoratori, medici esterni, legali esterni, consulenti e collaboratori esterni dell’Istituto.</t>
    </r>
  </si>
  <si>
    <r>
      <t xml:space="preserve">Soggetti Pubblici, definiti in base alla categorie Istat pubblicate periodicamente. Di massima Amministrazioni Statali, Enti Territoriali, EPNE, Agenzie, Casse </t>
    </r>
    <r>
      <rPr>
        <sz val="16"/>
        <rFont val="Garamond"/>
        <family val="1"/>
      </rPr>
      <t>Previdenziali, Società pubbliche inserite nella Lista, Privati gestori di pubblico servizio, Organizzazioni Internazionali ed istituzioni previdenziali di altri paesi.</t>
    </r>
    <r>
      <rPr>
        <sz val="16"/>
        <color theme="1"/>
        <rFont val="Garamond"/>
        <family val="1"/>
      </rPr>
      <t xml:space="preserve">
Soggetti Privati, tra cui rientrano Organizzazioni Sindacali, </t>
    </r>
    <r>
      <rPr>
        <sz val="16"/>
        <rFont val="Garamond"/>
        <family val="1"/>
      </rPr>
      <t>Organizzazioni datoriali, Ent</t>
    </r>
    <r>
      <rPr>
        <sz val="16"/>
        <color theme="1"/>
        <rFont val="Garamond"/>
        <family val="1"/>
      </rPr>
      <t xml:space="preserve">i Bilaterali, Casse, Fondi, Organizzazioni non lucrative di utilità sociale, Enti di Patronato, Intermediari legalmente riconosciuti, Centri di Assistenza Fiscale, Banche, Intermediari Finanziari, Società. 
</t>
    </r>
  </si>
  <si>
    <t>Su indicazione del titolare INPS: proposizione al garante delle richieste di consulenza e di pareri; coordinamento del riscontro alle richieste di informazioni, istruttorie per segnalazioni e ricorsi; attività nell'ambito delle violazioni di dati personali (data breach).</t>
  </si>
  <si>
    <t>Consulenza normativa in materia di trattamento dei dati personali di cui al Regolamento UE 2016/679, al D.Lgs n. 196/2003, come modificato dal D. Lgs. n. 101/2018, nonché ai provvedimenti e atti del garante, e   monitoraggio e sorveglianza sull' applicazione in INPS della predetta normativa.</t>
  </si>
  <si>
    <t>Attività di presidio del rispetto della normativa in materia di trattamento dei dati personali nell'ambito dell'accesso alle banche dati INPS da parte dei soggetti esterni.</t>
  </si>
  <si>
    <t>Riscontro a richieste informazioni, esercizio dei diritti ai sensi degli artt. da 15 a 22 del Regolamento UE 2016/679, attività nell'ambito della segnalazione e violazione dei dati personali (data breach).</t>
  </si>
  <si>
    <t>Accesso civico e accesso civico generalizzato.</t>
  </si>
  <si>
    <r>
      <rPr>
        <b/>
        <sz val="16"/>
        <color theme="1"/>
        <rFont val="Garamond"/>
        <family val="1"/>
      </rPr>
      <t>Istituzioni Pubbliche</t>
    </r>
    <r>
      <rPr>
        <sz val="16"/>
        <color theme="1"/>
        <rFont val="Garamond"/>
        <family val="1"/>
      </rPr>
      <t>: Garante per la protezione dei dati personali</t>
    </r>
  </si>
  <si>
    <r>
      <rPr>
        <b/>
        <sz val="16"/>
        <color theme="1"/>
        <rFont val="Garamond"/>
        <family val="1"/>
      </rPr>
      <t>Istituzionali</t>
    </r>
    <r>
      <rPr>
        <sz val="16"/>
        <color theme="1"/>
        <rFont val="Garamond"/>
        <family val="1"/>
      </rPr>
      <t>: assicurati e i contribuenti del sistema previdenziale e assistenziale , nonché i contribuenti e i fruitori delle prestazioni sociali e creditizie del welfare integrativo.</t>
    </r>
  </si>
  <si>
    <r>
      <rPr>
        <b/>
        <sz val="16"/>
        <color theme="1"/>
        <rFont val="Garamond"/>
        <family val="1"/>
      </rPr>
      <t>Istituzioni Pubbliche</t>
    </r>
    <r>
      <rPr>
        <sz val="16"/>
        <color theme="1"/>
        <rFont val="Garamond"/>
        <family val="1"/>
      </rPr>
      <t xml:space="preserve">: Parlamento Italiano, Presidenza del Consiglio dei Ministri, Ministeri: Economia e Finanze,  Lavoro e Politiche Sociali, Agenzia delle Entrate, Agid.
</t>
    </r>
    <r>
      <rPr>
        <b/>
        <sz val="16"/>
        <color theme="1"/>
        <rFont val="Garamond"/>
        <family val="1"/>
      </rPr>
      <t>Intermediari</t>
    </r>
    <r>
      <rPr>
        <sz val="16"/>
        <color theme="1"/>
        <rFont val="Garamond"/>
        <family val="1"/>
      </rPr>
      <t xml:space="preserve">: Caf, Patronati, Poste Italiane, Banche.  </t>
    </r>
  </si>
  <si>
    <r>
      <rPr>
        <b/>
        <sz val="16"/>
        <color theme="1"/>
        <rFont val="Garamond"/>
        <family val="1"/>
      </rPr>
      <t>Istitutuzioni Pubbliche</t>
    </r>
    <r>
      <rPr>
        <sz val="16"/>
        <color theme="1"/>
        <rFont val="Garamond"/>
        <family val="1"/>
      </rPr>
      <t xml:space="preserve"> : Parlamento Italiano, Presidenza Della Repubblica, Presidenza del Consiglio dei Ministri, Ministeri (Affari Esteri e Cooperazione Internazionale, Interno, Giustizia, Difesa, Economia e Finanze, Sviluppo Economico, Politiche Agricole Alimentari e Forestali, Ambiente e Tutela del Territorio e del Mare, Infrastrutture e Trasporti, Lavoro e Politiche Sociali, Istruzione, Università e Ricerca, Beni e Attività Culturali e Turismo, Salute) Agenzia delle Entrate, Agid, Università Pubbliche, Enti Territoriali, Ospedali Pubblici, Cnel, Asl, Istituto Superiore di Sanità, Forze Armate e Forze di Polizia Italiane ( Esercito, Marina, Aeronautica, Carabinieri, Guardia di Finanza) Inail, Anpal, Inl, Soggetti Sistan.
</t>
    </r>
    <r>
      <rPr>
        <b/>
        <sz val="16"/>
        <color theme="1"/>
        <rFont val="Garamond"/>
        <family val="1"/>
      </rPr>
      <t>Tipologie Varie</t>
    </r>
    <r>
      <rPr>
        <sz val="16"/>
        <color theme="1"/>
        <rFont val="Garamond"/>
        <family val="1"/>
      </rPr>
      <t>: Soggetti Privati e altri soggetti esterni all'INPS (Universita' Private, Enti Bilaterali, Isvapp, Confindustria, Siae, Compagnie Marittime Private, Atac, Casse Nazionali, Unioncamere, Caritas, Organizzazioni Sindacali, Associazioni Nazionali di Categoria, Istituzioni Previdenziali Estere, Lottomatica, Fondi di Previdenza Integrativa, Società esterne che somministrano corsi di formazione, DPO di soggetti esterni).</t>
    </r>
  </si>
  <si>
    <r>
      <rPr>
        <b/>
        <sz val="16"/>
        <color theme="1"/>
        <rFont val="Garamond"/>
        <family val="1"/>
      </rPr>
      <t>Istituzionali</t>
    </r>
    <r>
      <rPr>
        <sz val="16"/>
        <color theme="1"/>
        <rFont val="Garamond"/>
        <family val="1"/>
      </rPr>
      <t>: Utenti (Assicurati e Contribuenti del sistema previdenziale e assistenziale , nonché contribuenti e fruitori delle prestazioni sociali e creditizie del welfare integrativo) quali soggetti "interessati" (Cfr. Art. 4 Par. 1 Punto N. 1 Del Regolamento Ue 2016/679), Associazioni di Categoria e portatori di interessi diffusi e collettivi.</t>
    </r>
  </si>
  <si>
    <t xml:space="preserve">1) Ministero della Giustizia e sedi giudiziarie (Tribunali, Corti di Appello, Cassazione) in cui lavorano gli assicurati di competenza dell'Ufficio;
2) Ministero dell'Istruzione; 
3) Articolazioni territoriali di Roma, Napoli e Milano del Ministero Istruzione e relative scuole in cui lavorano gli assicurati di competenza dell'Ufficio.
 </t>
  </si>
  <si>
    <t>1) Ministero della Giustizia; 2) Ministero dell'Istruzione-USP-Scuole; 3) Altre amministazioni e Enti pubblici e privati (Enti locali, Regioni, Università, ex aziende pubbliche); 4) NOI PA; 5) Associazione nazionale magistrati ;  6) Dipendenti delle suddette amministrazioni interessati dalle sistemazioni.</t>
  </si>
  <si>
    <t xml:space="preserve">1) Ministero della Giustizia;
2) Ministero dell'Istruzione-USP-Scuole;
3) Ragionerie territoriali ddel Tesoro;
4) Dipendenti delle amministrazioni interessati dai provvedimenti.     </t>
  </si>
  <si>
    <t>1) singoli assicurati (gestione canali comunicazione istituzionale, PEC e telefono);
2) risposte alle richieste inviate dai rappresentanti degli assicurati (patronati, avvocati) o dai rispettivi datori di lavoro (tribunali, scuole ecc.).</t>
  </si>
  <si>
    <t>Analisi di intelligence per individuare le frodi contro l'Istituto in materia di prestazioni a sostegno del reddito e predisposizione delle azioni di contrasto</t>
  </si>
  <si>
    <t>Guardia di Finanza, Carabinieri e Polizia di Stato.</t>
  </si>
  <si>
    <t>Analisi di intelligence per individuare le frodi contro l’istituto in materia di prestazioni pensionistiche e predisposizione delle azioni di contrasto</t>
  </si>
  <si>
    <t>Adempimenti attuativi della normativa in materia di prevenzione della corruzione</t>
  </si>
  <si>
    <t xml:space="preserve">Adempimento degli obblighi di pubblicazione </t>
  </si>
  <si>
    <t xml:space="preserve">Accesso civico semplice </t>
  </si>
  <si>
    <t>Riesame delle istanze di accesso civico generalizzato ex art. 7 del d.lgs. 33/2013</t>
  </si>
  <si>
    <t>Cittadini, Garante per la protezione dei dati personali.</t>
  </si>
  <si>
    <t>Cittadini.</t>
  </si>
  <si>
    <r>
      <rPr>
        <b/>
        <sz val="16"/>
        <color theme="1"/>
        <rFont val="Garamond"/>
        <family val="1"/>
      </rPr>
      <t xml:space="preserve">Istituzionali: </t>
    </r>
    <r>
      <rPr>
        <sz val="16"/>
        <color theme="1"/>
        <rFont val="Garamond"/>
        <family val="1"/>
      </rPr>
      <t xml:space="preserve">Cittadini italiani, comunitari e loro familiari - Non comunitari titolari diritto di soggiorno o del
diritto di soggiorno permanente, ovvero cittadini di Paesi terzi in possesso del permesso di soggiorno UE per soggiornanti di lungo periodo - Nuclei familiari  </t>
    </r>
  </si>
  <si>
    <r>
      <rPr>
        <b/>
        <sz val="16"/>
        <color theme="1"/>
        <rFont val="Garamond"/>
        <family val="1"/>
      </rPr>
      <t>Intermediar</t>
    </r>
    <r>
      <rPr>
        <sz val="16"/>
        <color theme="1"/>
        <rFont val="Garamond"/>
        <family val="1"/>
      </rPr>
      <t xml:space="preserve">i: Enti di patronato - CAF - Poste Italiane </t>
    </r>
  </si>
  <si>
    <r>
      <rPr>
        <b/>
        <sz val="16"/>
        <color theme="1"/>
        <rFont val="Garamond"/>
        <family val="1"/>
      </rPr>
      <t>Istituzioni Pubbliche</t>
    </r>
    <r>
      <rPr>
        <sz val="16"/>
        <color theme="1"/>
        <rFont val="Garamond"/>
        <family val="1"/>
      </rPr>
      <t>: Ministero del Lavoro e delle Politiche Sociali - Ministero dell'Economia e delle Finanze - Ministero dell'Interno - Questure - Comuni - Regioni - Province autonome - ANPAL</t>
    </r>
  </si>
  <si>
    <r>
      <rPr>
        <b/>
        <sz val="16"/>
        <color theme="1"/>
        <rFont val="Garamond"/>
        <family val="1"/>
      </rPr>
      <t>Istituzionali</t>
    </r>
    <r>
      <rPr>
        <sz val="16"/>
        <color theme="1"/>
        <rFont val="Garamond"/>
        <family val="1"/>
      </rPr>
      <t>: Cittadini residenti in Italia</t>
    </r>
  </si>
  <si>
    <r>
      <rPr>
        <b/>
        <sz val="16"/>
        <color theme="1"/>
        <rFont val="Garamond"/>
        <family val="1"/>
      </rPr>
      <t>Intermediari</t>
    </r>
    <r>
      <rPr>
        <sz val="16"/>
        <color theme="1"/>
        <rFont val="Garamond"/>
        <family val="1"/>
      </rPr>
      <t>: CAF - Agenzia delle entrate - Enti erogatori (Università e Pubbliche amministrazioni)</t>
    </r>
  </si>
  <si>
    <r>
      <rPr>
        <b/>
        <sz val="16"/>
        <color theme="1"/>
        <rFont val="Garamond"/>
        <family val="1"/>
      </rPr>
      <t>Istituzioni Pubbliche</t>
    </r>
    <r>
      <rPr>
        <sz val="16"/>
        <color theme="1"/>
        <rFont val="Garamond"/>
        <family val="1"/>
      </rPr>
      <t>: Ministero del Lavoro e delle Politiche Sociali - Guardia di Finanza - Ministero dell'Economia e delle Finanze</t>
    </r>
  </si>
  <si>
    <t>Istituzionali: Cittadini italiani, comunitari e loro familiari - Non comunitari titolari diritto di soggiorno o del
diritto di soggiorno permanente, ovvero cittadini di Paesi terzi in possesso del permesso di soggiorno UE per soggiornanti di lungo periodo</t>
  </si>
  <si>
    <r>
      <rPr>
        <b/>
        <sz val="16"/>
        <color theme="1"/>
        <rFont val="Garamond"/>
        <family val="1"/>
      </rPr>
      <t>Intermediari</t>
    </r>
    <r>
      <rPr>
        <sz val="16"/>
        <color theme="1"/>
        <rFont val="Garamond"/>
        <family val="1"/>
      </rPr>
      <t>: diritto di soggiorno permanente, ovvero cittadini di Paesi terzi in possesso del permesso di soggiorno UE per soggiornanti di lungo periodo</t>
    </r>
  </si>
  <si>
    <r>
      <rPr>
        <b/>
        <sz val="16"/>
        <color theme="1"/>
        <rFont val="Garamond"/>
        <family val="1"/>
      </rPr>
      <t>Istituzioni pubbliche</t>
    </r>
    <r>
      <rPr>
        <sz val="16"/>
        <color theme="1"/>
        <rFont val="Garamond"/>
        <family val="1"/>
      </rPr>
      <t>:Strutture sanitarie e centri riabilitativi, Istituti scolastici, Ministeri  -Salute,Istruzione Università e Ricerca, Interno, Lavoro e Politiche sociali, Economia e Finanze, Famiglia e Disabilità, della Pubblica Amministrazione-  ed enti pubblici centrali, Agenzia delle Entrate, Enti territoriali, Parlamento,  Forse dell'ordine e Corpi di Polizia, Organi giurisdizionali, ANAC, Garante per la protezione dei dati personali, Enti previdenziali e assistenziali Paesi esteri</t>
    </r>
  </si>
  <si>
    <r>
      <rPr>
        <b/>
        <sz val="16"/>
        <color theme="1"/>
        <rFont val="Garamond"/>
        <family val="1"/>
      </rPr>
      <t>Tipologie varie</t>
    </r>
    <r>
      <rPr>
        <sz val="16"/>
        <color theme="1"/>
        <rFont val="Garamond"/>
        <family val="1"/>
      </rPr>
      <t xml:space="preserve">: Fornitori di servizi e lavori, consulenti  e collaboratori esterni </t>
    </r>
  </si>
  <si>
    <r>
      <rPr>
        <b/>
        <sz val="16"/>
        <color theme="1"/>
        <rFont val="Garamond"/>
        <family val="1"/>
      </rPr>
      <t>Istituzionali</t>
    </r>
    <r>
      <rPr>
        <sz val="16"/>
        <color theme="1"/>
        <rFont val="Garamond"/>
        <family val="1"/>
      </rPr>
      <t>: Assicurati (Lavoratori dipendenti pubblici e privati e loro familiari, lavoratori autonomi, lavoratori parasubordinati, lavoratori domestici, lavoratori dipendenti di ditte cessate e fallite, coltivatori e piccoli coltivatori diretti, coloni e mezzadri, lavoratori a domicilio) - Pensionati - Datori di lavoro/Armatori - Cittadini comunitari e non comunitari</t>
    </r>
  </si>
  <si>
    <r>
      <rPr>
        <b/>
        <sz val="16"/>
        <color theme="1"/>
        <rFont val="Garamond"/>
        <family val="1"/>
      </rPr>
      <t>Intermediari</t>
    </r>
    <r>
      <rPr>
        <sz val="16"/>
        <color theme="1"/>
        <rFont val="Garamond"/>
        <family val="1"/>
      </rPr>
      <t>: Enti di patronato - Associazioni datoriali - Organizzazioni sindacali dei lavoratori - ASL - INAIL - Consulenti del lavoro - Casse di previdenza dei liberi professionisti - Comuni -  - Strutture alberghiere e termali - Medici curanti e certificatori - Associazioni di volontariato - CAF - Poste Italiane - Istituti di credito - Avvocati</t>
    </r>
  </si>
  <si>
    <r>
      <rPr>
        <b/>
        <sz val="16"/>
        <color theme="1"/>
        <rFont val="Garamond"/>
        <family val="1"/>
      </rPr>
      <t>Istituzioni pubbliche</t>
    </r>
    <r>
      <rPr>
        <sz val="16"/>
        <color theme="1"/>
        <rFont val="Garamond"/>
        <family val="1"/>
      </rPr>
      <t>: Ministero del Lavoro e delle Politiche Sociali - Ministero dell'Economia e delle Finanze - Ministero dell'Interno - Questure - Comuni - Regioni - Province autonome</t>
    </r>
  </si>
  <si>
    <r>
      <rPr>
        <b/>
        <sz val="16"/>
        <color theme="1"/>
        <rFont val="Garamond"/>
        <family val="1"/>
      </rPr>
      <t>Istituzionali</t>
    </r>
    <r>
      <rPr>
        <sz val="16"/>
        <color theme="1"/>
        <rFont val="Garamond"/>
        <family val="1"/>
      </rPr>
      <t>: ASL - Ambiti territoriali comunali - Unioni dei Comuni - Consorzi - Comunità montane - Università - Casse Professionali - Enti per il diritto allo studio universitario - Aziende sociali - Enti assegnazione alloggi di edilizia pubblica - Agenzia delle Entrate</t>
    </r>
  </si>
  <si>
    <r>
      <rPr>
        <b/>
        <sz val="16"/>
        <color theme="1"/>
        <rFont val="Garamond"/>
        <family val="1"/>
      </rPr>
      <t>Istituzioni pubbliche</t>
    </r>
    <r>
      <rPr>
        <sz val="16"/>
        <color theme="1"/>
        <rFont val="Garamond"/>
        <family val="1"/>
      </rPr>
      <t>: Ministero del Lavoro e delle Politiche Sociali - Ministero dell'Economia e delle Finanze - altri Ministeri - Guardia di Finanza - Regioni - Province autonome - Comuni</t>
    </r>
  </si>
  <si>
    <r>
      <rPr>
        <b/>
        <sz val="16"/>
        <color theme="1"/>
        <rFont val="Garamond"/>
        <family val="1"/>
      </rPr>
      <t>Istituzionali</t>
    </r>
    <r>
      <rPr>
        <sz val="16"/>
        <color theme="1"/>
        <rFont val="Garamond"/>
        <family val="1"/>
      </rPr>
      <t>: NEET (Not in Education, Employment or Training) - Lavoratori in cerca di prima occupazione - Disoccupati iscritti da più di due anni nelle liste di collocamento - Iscritti nelle liste di mobilità che non percepiscono l'indennità - Centri per l'impiego - Uffici scolastici regionali - Istituti scolastici - Centri di formazione professionale - Pubblica amministrazione - Enti pubblici economici - Società a prevalente partecipazione pubblica - Cooperative sociali - Enti privati accreditati</t>
    </r>
  </si>
  <si>
    <r>
      <rPr>
        <b/>
        <sz val="16"/>
        <color theme="1"/>
        <rFont val="Garamond"/>
        <family val="1"/>
      </rPr>
      <t>Intermediari</t>
    </r>
    <r>
      <rPr>
        <sz val="16"/>
        <color theme="1"/>
        <rFont val="Garamond"/>
        <family val="1"/>
      </rPr>
      <t>: Enti di patronato - Organizzazioni sindacali dei lavoratori - INAIL - Poste Italiane - Istituti di credito</t>
    </r>
  </si>
  <si>
    <r>
      <rPr>
        <b/>
        <sz val="16"/>
        <color theme="1"/>
        <rFont val="Garamond"/>
        <family val="1"/>
      </rPr>
      <t>Istituzioni pubbliche</t>
    </r>
    <r>
      <rPr>
        <sz val="16"/>
        <color theme="1"/>
        <rFont val="Garamond"/>
        <family val="1"/>
      </rPr>
      <t>: Ministero del Lavoro e delle Politiche Sociali - ANPAL (Agenzia nazionale per le politiche attive del lavoro) - MIPAAFT (Ministero delle politiche agricole, alimentari e forestali e del turismo) - Ministero dell'Economia e delle Finanze - Confimi Industria (Confederazione dell’industria manifatturiera italiana) - Governo - Regioni - Province autonome - Comuni</t>
    </r>
  </si>
  <si>
    <r>
      <rPr>
        <b/>
        <sz val="16"/>
        <color theme="1"/>
        <rFont val="Garamond"/>
        <family val="1"/>
      </rPr>
      <t>Intermediari</t>
    </r>
    <r>
      <rPr>
        <sz val="16"/>
        <color theme="1"/>
        <rFont val="Garamond"/>
        <family val="1"/>
      </rPr>
      <t>: Enti di patronato - Associazioni datoriali - Organizzazioni sindacali dei lavoratori - Centri di Assistenza Fiscale -  Casse di previdenza dei liberi professionisti - Ordini professionali dei Consulenti del lavoro, dei Commercialisti ed Esperti Contabili, degli  Avvocati e dei Medici.</t>
    </r>
  </si>
  <si>
    <r>
      <rPr>
        <b/>
        <sz val="16"/>
        <color theme="1"/>
        <rFont val="Garamond"/>
        <family val="1"/>
      </rPr>
      <t>Istituzioni Pubbliche</t>
    </r>
    <r>
      <rPr>
        <sz val="16"/>
        <color theme="1"/>
        <rFont val="Garamond"/>
        <family val="1"/>
      </rPr>
      <t>: Ministero del Lavoro e delle Politiche Sociali - Ufficio per la valutazione della Performance del Dipartimento della Funzione Pubblica della Presidenza del Consiglio  - Governo - Parlamento - INL (Ispettorato Nazionale del Lavoro).</t>
    </r>
  </si>
  <si>
    <r>
      <rPr>
        <b/>
        <sz val="16"/>
        <color theme="1"/>
        <rFont val="Garamond"/>
        <family val="1"/>
      </rPr>
      <t>Altri</t>
    </r>
    <r>
      <rPr>
        <sz val="16"/>
        <color theme="1"/>
        <rFont val="Garamond"/>
        <family val="1"/>
      </rPr>
      <t>: Poste Italiane, Istituti di Credito; Media ed Organi di stampa.</t>
    </r>
  </si>
  <si>
    <r>
      <rPr>
        <b/>
        <sz val="16"/>
        <color theme="1"/>
        <rFont val="Garamond"/>
        <family val="1"/>
      </rPr>
      <t>Istituzionali</t>
    </r>
    <r>
      <rPr>
        <sz val="16"/>
        <color theme="1"/>
        <rFont val="Garamond"/>
        <family val="1"/>
      </rPr>
      <t xml:space="preserve">: Assicurati che hanno richiesto una prestazione (lavoratori dipendenti pubblici e privati e loro familiari, lavoratori parasubordinati) - Committenti - Datori di lavoro. </t>
    </r>
  </si>
  <si>
    <r>
      <rPr>
        <b/>
        <sz val="16"/>
        <color theme="1"/>
        <rFont val="Garamond"/>
        <family val="1"/>
      </rPr>
      <t>Istituzioni pubbliche</t>
    </r>
    <r>
      <rPr>
        <sz val="16"/>
        <color theme="1"/>
        <rFont val="Garamond"/>
        <family val="1"/>
      </rPr>
      <t>: Ufficio per la valutazione della Performance del Dipartimento della Funzione Pubblica della Presidenza del Consiglio - Governo - Parlamento.</t>
    </r>
  </si>
  <si>
    <r>
      <t xml:space="preserve">Altri: </t>
    </r>
    <r>
      <rPr>
        <sz val="16"/>
        <color theme="1"/>
        <rFont val="Garamond"/>
        <family val="1"/>
      </rPr>
      <t>Poste Italiane, Istituti di Credito; Media ed Organi di stampa.</t>
    </r>
  </si>
  <si>
    <r>
      <rPr>
        <b/>
        <sz val="16"/>
        <color theme="1"/>
        <rFont val="Garamond"/>
        <family val="1"/>
      </rPr>
      <t>Istituzioni pubbliche</t>
    </r>
    <r>
      <rPr>
        <sz val="16"/>
        <color theme="1"/>
        <rFont val="Garamond"/>
        <family val="1"/>
      </rPr>
      <t xml:space="preserve">:
Governo, Parlamento, Presidenza del Consiglio dei Ministri (Dipartimenti), Ministero del lavoro e delle politiche sociali, Ministero dell'Economia e delle Finanze, ANAC, Università, COVIP, Banca d'Italia, organi di giurisdizione.
</t>
    </r>
    <r>
      <rPr>
        <b/>
        <sz val="16"/>
        <color theme="1"/>
        <rFont val="Garamond"/>
        <family val="1"/>
      </rPr>
      <t>Intermediari</t>
    </r>
    <r>
      <rPr>
        <sz val="16"/>
        <color theme="1"/>
        <rFont val="Garamond"/>
        <family val="1"/>
      </rPr>
      <t>:
Poste Italiane, Istituti bancari, Sindacati nazionali, Associazioni datoriali, Patronati, CAF, Consulenti del lavoro.</t>
    </r>
  </si>
  <si>
    <r>
      <rPr>
        <b/>
        <sz val="16"/>
        <color theme="1"/>
        <rFont val="Garamond"/>
        <family val="1"/>
      </rPr>
      <t>Istituzioni pubbliche</t>
    </r>
    <r>
      <rPr>
        <sz val="16"/>
        <color theme="1"/>
        <rFont val="Garamond"/>
        <family val="1"/>
      </rPr>
      <t xml:space="preserve">:
Ministero del lavoro e delle politiche sociali, Ministero dell'economia e delle finanze, altri ministeri e Commissioni parlamentari, Agenzia delle entrate-Riscossione, INAIL. </t>
    </r>
  </si>
  <si>
    <t xml:space="preserve">Direzione Centrale Tecnologia, Informatica e Innovazione </t>
  </si>
  <si>
    <t>Sviluppo e gestione infrastruttura tecnologica e telematica</t>
  </si>
  <si>
    <t>Agenzia per l'Italia Digitale
Fornitori di beni e servizi</t>
  </si>
  <si>
    <t>Evoluzione e manutenzione delle procedure automatizzate e gestione dei progetti di sviluppo applicativo</t>
  </si>
  <si>
    <t>Agenzia per l'Italia Digitale
Fornitori di servizi</t>
  </si>
  <si>
    <t>Definizione regole organizzative-funzionali di sicurezza, integrita' e riservatezza dei dati</t>
  </si>
  <si>
    <t>Garante per la protezione dei dati personali
Agenzia per l'Italia Digitale
Istituzioni pubbliche
Fornitori di servizi</t>
  </si>
  <si>
    <t>Gestione dei sistemi di autenticazione e implementazione misure per il rispetto delle norme relative a privacy e protezione dei dati</t>
  </si>
  <si>
    <t>Tutti gli utenti interni ed esterni compresi gli Enti di Patronato, gli intermediari autorizzati, le Pubbliche Amministrazioni e i soggetti privati che, mediante convenzioni, richiedono l'accesso alle banche dati dell'Istituto.
Garante per la protezione dei dati personali
Agenzia per l'Italia Digitale
Fornitori di servizi
Intermediari</t>
  </si>
  <si>
    <t>Gestione data warehouse, banche dati e casellari dell'istituto</t>
  </si>
  <si>
    <t>Enti centrali dello Stato
Enti territoriali
Organismi gestori di forme di previdenza e assistenza obbligatorie che erogano prestazioni sociali
Enti di previdenza
Fornitori di servizi</t>
  </si>
  <si>
    <t xml:space="preserve">Attuazione dei rapporti contrattuali inerenti alla materia informatica, verifica complince forniture beni e servizi informatici </t>
  </si>
  <si>
    <t>Fornitori di beni e servizi</t>
  </si>
  <si>
    <t>Poste Italiane</t>
  </si>
  <si>
    <t>Università/Istituti scolastici</t>
  </si>
  <si>
    <t>Enti Pubblici (INAIL, AGID,ecc.)</t>
  </si>
  <si>
    <t>Ministeri</t>
  </si>
  <si>
    <t>CAF</t>
  </si>
  <si>
    <t>ASL</t>
  </si>
  <si>
    <t>Patronati</t>
  </si>
  <si>
    <t>Enti territoriali</t>
  </si>
  <si>
    <t>Consulenti del Lavoro</t>
  </si>
  <si>
    <t>Aziende</t>
  </si>
  <si>
    <t>Organi giurisdizionali</t>
  </si>
  <si>
    <t>*Banca d'Italia*</t>
  </si>
  <si>
    <t>Assicurati/cittadini</t>
  </si>
  <si>
    <t xml:space="preserve">Coordinamento Generale Medico Legale </t>
  </si>
  <si>
    <t>Coordinamento Generale Tecnico Edilizio</t>
  </si>
  <si>
    <t>Coordinamento Generale Statistico Attuariale</t>
  </si>
  <si>
    <t xml:space="preserve">Attività delle Invalidità Previdenziali </t>
  </si>
  <si>
    <t>Medici di Patronato - Medici di fiducia fell'assicurato - Medici di Medicina Generale - Medici specialisti - Medici convenzionati - Inail  - Rsa - Istituti di ricovero e cura, Ospedali, Case di cura private,  Università -  AASSLL - Assicurati - Tutori e Amministratori di sostegno - Avvocati esterni</t>
  </si>
  <si>
    <t>Attività delle Prestazioni a Sostegno del Reddito Previdenziali</t>
  </si>
  <si>
    <t>Assicurati - Parenti e Affini appartenenti al Nucleo Familiare di Assicurati - Medici Certificatori - Medici specialisti - Medici Di Controllo - Medici convenzionati - Inail  - Rsa - Istituti di ricovero e cura, Ospedali, Case di cura private, Università -  AASSLL - Datori di lavoro pubblci e privati  e Consulenti del Lavoro  - Tutori e Amministratori di sostegno - Avvocati</t>
  </si>
  <si>
    <t>Associazioni di Categoria e Medici di Categoria - Medici di fiducia dell'assicurato - Medici Certificatori - Medici specialisti - Medici convenzionati - Inail  - Rsa - Istituti di ricovero e cura, Ospedali, Case di cura private,  Università -  AASSLL - Operatori Sociali - Cittadini Richiedenti Prestazioni Assistenziali - Tutori e Amministratori di sostegno - Avvocati esterni</t>
  </si>
  <si>
    <t xml:space="preserve">Consulenti Tecnici d'Ufficio - Consulenti Tecnici Di Parte Attrice - Cittadini Ricorrenti - Avvocati esterni - Giudici </t>
  </si>
  <si>
    <t xml:space="preserve">Prevenzione delle invalidità </t>
  </si>
  <si>
    <t>Assicurati - Medici Degli Stabilimenti Termali</t>
  </si>
  <si>
    <t>Il termalismo è attività sospesa da provvedimenti di legge; ancora non è presa una decisione definitiva sulla trattazione delle materia</t>
  </si>
  <si>
    <t>Igiene e sicurezza sui luoghi di lavoro</t>
  </si>
  <si>
    <t xml:space="preserve"> Medici Competenti Esterni</t>
  </si>
  <si>
    <t>Attività rivolta unicamente a personale interno INPS</t>
  </si>
  <si>
    <t>Elenco stakeholder Direzione Generale</t>
  </si>
  <si>
    <r>
      <rPr>
        <b/>
        <sz val="16"/>
        <rFont val="Garamond"/>
        <family val="1"/>
      </rPr>
      <t>Interventi Fondo di Garanzia</t>
    </r>
    <r>
      <rPr>
        <sz val="16"/>
        <rFont val="Garamond"/>
        <family val="1"/>
      </rPr>
      <t>: TFR e Crediti diversi</t>
    </r>
  </si>
  <si>
    <t>Direzione Centrale Risk Management, Compliance e Antifrode</t>
  </si>
  <si>
    <t>Direzione Centrale Supporto agli Organi e Internal Audit</t>
  </si>
  <si>
    <t>Direzione Centrale Comunicazione</t>
  </si>
  <si>
    <t xml:space="preserve">Direzione Centrale Organizzazione </t>
  </si>
  <si>
    <t>Segreteria del Direttore Generale</t>
  </si>
  <si>
    <t>Servizi al Territorio</t>
  </si>
  <si>
    <t>Direzione centrale Supporto agli Organi e Internal Audit</t>
  </si>
  <si>
    <t>Direzione centrale Formazione e Accademia INPS</t>
  </si>
  <si>
    <t>Direzione centrale Inclusione e e Invalidità Civile</t>
  </si>
  <si>
    <t xml:space="preserve">Direzione centrale Organizzazione </t>
  </si>
  <si>
    <t>SDG</t>
  </si>
  <si>
    <t>C</t>
  </si>
  <si>
    <t>Direzione centrale Comunicazione</t>
  </si>
  <si>
    <t>FAI</t>
  </si>
  <si>
    <t>IIC</t>
  </si>
  <si>
    <t>O</t>
  </si>
  <si>
    <t>Direzione Centrale Inclusione e Invalidità Civile</t>
  </si>
  <si>
    <t>ST</t>
  </si>
  <si>
    <t>Direzione Servizi al Territorio</t>
  </si>
  <si>
    <t>Acronimi</t>
  </si>
  <si>
    <t>Segreteria del Direttore generale</t>
  </si>
  <si>
    <t>Segreteria del Presidente, del Vicepresidente e del Consiglio di Amministrazione</t>
  </si>
  <si>
    <t xml:space="preserve"> Direzioni Centrali</t>
  </si>
  <si>
    <t>Coordinamenti Professionali</t>
  </si>
  <si>
    <t>UIFS</t>
  </si>
  <si>
    <t>Direzione centrale Benessere, Organizzativo, Sicurezza e Logistica</t>
  </si>
  <si>
    <t>BOSL</t>
  </si>
  <si>
    <t>Direzione Centrale Formazione e Accademia INPS</t>
  </si>
  <si>
    <t xml:space="preserve"> Direzione Centrale Organizzazione</t>
  </si>
  <si>
    <t>Trattenuta di quote associative non sindacali</t>
  </si>
  <si>
    <t>Associazioni datoriali di artigiani e commercianti</t>
  </si>
  <si>
    <t>Enti bilaterali</t>
  </si>
  <si>
    <t>Attività di relazione con istituzioni ed organismi esterni, finalizzata a garantire le prioritarie esigenze di riservatezza che connotano il personale degli Organismi</t>
  </si>
  <si>
    <t>Prestazioni creditizie (prestiti) e attività connesse (rimborsi, liquidazione quota residua assicurazione non goduta per anticipata estinzione, liquidazione capitale residuo a seguito di premorienza)</t>
  </si>
  <si>
    <t>Assicurato pensionato: accertamento ed imposizione contributiva: iscrizione, variazione e cancellazione; movimentazione posizione, riscatti e ricongiunzioni</t>
  </si>
  <si>
    <t>Assicurato pensionato: gestione delle posizioni assicurative per l'erogazione delle prestazioni pensionistiche; gestione ed analisi processo trattenute operanti su pensione; gestione posizioni debitorie; attività di redazione e trasmissione delle certificazioni fiscali; aggiornamento Casellario pensionati per la Presidenza del Consiglio, Comparto Intelligence</t>
  </si>
  <si>
    <t>Assicurato pensionato: assistenza, consulenza ed erogazione prestazioni di fine servizio e di fine rapporto; calcolo e gestione riscatti</t>
  </si>
  <si>
    <t>Istituzionali: Iscritti alla Cassa Trattamenti Pensionistici dello Stato in servizio presso il Comparto intelligence
Istituzioni pubbliche: Presidenza del Consiglio dei Ministri, Comparto intelligence
Intermediari: consulenti del lavoro, commercialisti, avvocati, patronati, altri ordini professionali</t>
  </si>
  <si>
    <t>Istituzionali: personale iscritto alla Cassa Trattamenti Pensionistici dello Stato in quiescenza presso il Comparto intelligence
Istituzioni pubbliche: Presidenza del Consiglio dei Ministri, Comparto intelligence 
Intermediari: consulenti del lavoro, commercialisti, avvocati, patronati, altri ordini professionali</t>
  </si>
  <si>
    <t>Istituzionali: iscritti e pensionati della  Gestione unitaria delle prestazioni creditizie e sociali in servizio e in quiescenza presso il Comparto intelligence
Istituzioni pubbliche: Presidenza del Consiglio dei Ministri, Comparto intelligence
Intermediari: consulenti del lavoro, commercialisti, avvocati, patronati, altri ordini professionali</t>
  </si>
  <si>
    <t>Istituzionali: iscritti e pensionati iscritti alla  Gestione unitaria delle prestazioni creditizie e sociali in servizio e in quiescenza presso il Comparto intelligence
Istituzioni pubbliche: Presidenza del Consiglio dei Ministri, Comparto intelligence 
Intermediari: consulenti del lavoro, commercialisti, avvocati, patronati, altri ordini professionali</t>
  </si>
  <si>
    <t>Istituzionali: personale del Comparto intelligence iscritto alla Cassa Trattamenti Pensionistici dello Stato cessato dal servizio
Istituzioni pubbliche: Presidenza del Consiglio dei Ministri, Comparto intelligence
Intermediari: consulenti del lavoro, commercialisti, avvocati, patronati, altri ordini professionali</t>
  </si>
  <si>
    <t>Istituzioni pubbliche: Presidenza del Consiglio dei Ministri, Corte dei Conti, Ministero dell'Economia e delle Finanze, Ministero del Lavoro, Ministero della Difesa, Agenzia delle entrate-Riscossione, Università, Istituti di credito</t>
  </si>
  <si>
    <r>
      <t xml:space="preserve">Attività contabile: assunzione di impegni finanziari ed emissione dei dispositivi di pagamento; Contabilizzazione delle riscossioni sui conti correnti; gestione dei conti correnti dell'lstituto dedicati alla Presidenza del Consiglio dei Ministri, Comparto </t>
    </r>
    <r>
      <rPr>
        <b/>
        <i/>
        <sz val="16"/>
        <color theme="1"/>
        <rFont val="Garamond"/>
        <family val="1"/>
      </rPr>
      <t>intelligence</t>
    </r>
    <r>
      <rPr>
        <b/>
        <sz val="16"/>
        <color theme="1"/>
        <rFont val="Garamond"/>
        <family val="1"/>
      </rPr>
      <t>; Determinazione degli importi da versare, contabilizzazione e rendicontazione delle somme pagate</t>
    </r>
  </si>
  <si>
    <r>
      <t xml:space="preserve">Istituzionali: personale del Comparto </t>
    </r>
    <r>
      <rPr>
        <i/>
        <sz val="16"/>
        <rFont val="Garamond"/>
        <family val="1"/>
      </rPr>
      <t>intelligence</t>
    </r>
    <r>
      <rPr>
        <sz val="16"/>
        <rFont val="Garamond"/>
        <family val="1"/>
      </rPr>
      <t xml:space="preserve"> iscritto alla Cassa Trattamenti Pensionistici dello Stato iscritto o cessato dal servizio
Istituzioni pubbliche (Presidenza del Consiglio dei Ministri, Comparto </t>
    </r>
    <r>
      <rPr>
        <i/>
        <sz val="16"/>
        <rFont val="Garamond"/>
        <family val="1"/>
      </rPr>
      <t>intelligence</t>
    </r>
    <r>
      <rPr>
        <sz val="16"/>
        <rFont val="Garamond"/>
        <family val="1"/>
      </rPr>
      <t>); Banche e Istituti di Credito
Intermediari: consulenti del lavoro, commercialisti, avvocati, patronati, altri ordini professionali</t>
    </r>
  </si>
  <si>
    <t>La DC SR, in relazione all'attività di ricerca di sua competenza, partecipa alle iniziative e agli incontri promossi da organismi ed enti di ricerca italiani e internazionali.
La Direzione svolge un ruolo di coordinamento per la partecipazione a progetti europei e internazionali nell'ambito della ricerca e cura la realizzazione degli stessi.
Le istituzioni italiane ed estere coinvolte possono essere specificate nell'ambito di ciascun progetto.</t>
  </si>
  <si>
    <t>Ruoli e modalità realizzative del Programma VisitInps Scholars sono definiti con approsito Regolamento, approvato con Deliberazione del Consiglio di Amministrazione INPS n. 60/2020.</t>
  </si>
  <si>
    <t xml:space="preserve">A.N.A.C., MePA, CONSIP, AcquistinretePA, Ministero dell'Economia e delle Finanze, Ragioneria Generale dello Stato, Ministero delle Infrastrutture e dei Trasporti, profesionisti estreni, Ordini professionali </t>
  </si>
  <si>
    <t>Verifica dati  in fase di gara e trasmissione dati durante tutta la vita dell'appalto, trasmissione dati verso BDAP, Anagrafe opere incompiute.</t>
  </si>
  <si>
    <t>Richiesta CUP</t>
  </si>
  <si>
    <t>Dipartimento per la programmazione e il coordinamento della politica economica</t>
  </si>
  <si>
    <t>Richiesta e gestione ciclo di vita CUP (Codice Unico Progetto di investimento/sviluppo economico) 
https://cupweb.rgs.mef.gov.it/CUPWeb/</t>
  </si>
  <si>
    <t>Razionalizzazione logistica sedi</t>
  </si>
  <si>
    <t xml:space="preserve">Persone fisiche, o giuridiche,  privati,  Enti Pubblici nazionali e Territoriali, Società erogatrici delle utenze di rete (gas, energia elettrica, telecomunicazioni, ecc..), Appaltatori di lavori, forniture e servizi </t>
  </si>
  <si>
    <t xml:space="preserve">Soggetti coinvolti nelle attività immobiliari come  locatori o locatari eventualmente in sinergia con INPS, Enti preposti al rilascio di autorizzazioni, permessi e nulla osta per la realizzazione delle opere necessarie 
Enti preposti alla realizzazione degli allacci delle utenze per la messa in servizio dei nuovi uffici
</t>
  </si>
  <si>
    <t>Acquisizione sedi in compravendita o locazione</t>
  </si>
  <si>
    <t xml:space="preserve">Agenzia delle Entrate, Agenzia del Demanio, Persone fisiche o giuridiche, privati,  altri Enti Pubblici </t>
  </si>
  <si>
    <t>Per le attività di congruità estimativa, per la congruità delle relazioni di stima in locazione per rinnovo contrattuale o - facoltativamente - per le nuove acquisizioni in  locazione,
soggetti coinvolti nelle attività immobiliari come venditori o locatori</t>
  </si>
  <si>
    <t>Pareri sulle verifiche ispettive della Ragioneria Generale dello Stato</t>
  </si>
  <si>
    <t>Ministero dell'Economia e delle Finanze</t>
  </si>
  <si>
    <t>Attività tecnica di supporto all'Ufficio Ispettorato</t>
  </si>
  <si>
    <t xml:space="preserve">Amministrazione pubbliche ed Enti istituzionalmente preposti alle attività di controllo e di rilascio di autorizzazioni, società software tecnici specialistici, professionisti esterni nel caso di attività estrenalizzate,operatori economici,  Ordini professionali </t>
  </si>
  <si>
    <t>A.N.A.C., Regioni, Comuni, ASL, VV.FF., MIBAC etc. per rilascio autorizzazioni, Imprese di gestione manutenzione patrimonio immobiliare a reddito e strumentale, imprese per lavori di ristrutturazione/manutenzione di immobili di proprietà, imprese di forniture di tipo tecnico edilizio</t>
  </si>
  <si>
    <t xml:space="preserve">Federazione Italiana per l'uso Razionale dell'Energia , Ministero Ambiente e Sicurezza energetica. Società erogatrici servizi energia; ENEA, Regioni, GSE,  ADM,Terna, e.distribuzione, INAIL </t>
  </si>
  <si>
    <t>Attività di monitoraggio consumi  e bilancio energetico,  individuazione strategie di risparmio energetico ed uso razionale dell'energia d.lg.115/2008.)2)APE - per Conto Termico,  Impianti da FER, Impianti da FER &gt; 20 kWp, Impianti da FER- Piattaforma Gaudì, Procedura CIVA</t>
  </si>
  <si>
    <t>Consulenze tecniche di parte</t>
  </si>
  <si>
    <t xml:space="preserve">Tribunali civili - penali </t>
  </si>
  <si>
    <t>Incarichi CTP in giudizi riguardanti il Patrimonio Strumentale e a Reddito</t>
  </si>
  <si>
    <t>Prevenzione incendi</t>
  </si>
  <si>
    <t xml:space="preserve">Comandi dei Vigili del Fuoco, Enti territoriali
</t>
  </si>
  <si>
    <t xml:space="preserve">Per il rilascio di pareri e titoli autorizzativi attività soggette alla normativa di p.i., per il rilascio dei titoli autorizzativi
</t>
  </si>
  <si>
    <t>Strutture portanti - Vulnerabilità sismica</t>
  </si>
  <si>
    <t xml:space="preserve">Uffici Regionali ex Genio Civile, Enti territoriali, MIT ,CSLPP, AdE, Agenzia Demanio  proprietari immobili strumentali in locazione 
</t>
  </si>
  <si>
    <t xml:space="preserve">Per il rilascio dei titoli autorizzativi, attivita su tavoli di lavoro in materia,  richieste  documentazione  strutturali per immobili in locazione 
</t>
  </si>
  <si>
    <t>Attività tecnico professionali per stime</t>
  </si>
  <si>
    <t xml:space="preserve">Agenzia delle Entrate, Catasti tavolari e Uffici dei Registro immobiliari, Agenzie immobiliari,  richiedenti il mutuo sia iscritti al Fondo Credito che  dipendenti  </t>
  </si>
  <si>
    <t xml:space="preserve">Utilizzo di SISTER, banche dati, GeoPOI, soggetti interlocutori per riferimento mercato immobiliare e archivi per consultazione dati, soggetti richiedenti il mutuo </t>
  </si>
  <si>
    <t>Approvvigionamento software tecnici e gestionali</t>
  </si>
  <si>
    <t xml:space="preserve">Aziende fornitrici di software specialistici per:
- progettazione e BIM
- sicurezza sui luoghi di lavoro e sui cantieri, 
- gestione appalti e programmazione lavori e servizi
- ecc. </t>
  </si>
  <si>
    <t>Istituzioni pubbliche: Dipartimento Funzione Pubblica</t>
  </si>
  <si>
    <t xml:space="preserve">Riferimento normativo Art. 55 bis, c. 4, D.lgs. n. 165/2001 e s.m.e i. "Gli atti di avvio e conclusione del procedimento disciplinare, nonché l’eventuale provvedimento di sospensione cautelare del dipendente, sono comunicati dall’UPD, per via telematica, all’Ispettorato della Funzione Pubblica entro venti giorni dalla loro adozione. Al fine di tutelare la riservatezza del dipendente, il nominativo dello stesso è sostituito da un codice identificativo." </t>
  </si>
  <si>
    <t>Istituzioni pubbliche: ANAC</t>
  </si>
  <si>
    <t xml:space="preserve">Intermediari: Organizzazioni sindacali,  Avvocati </t>
  </si>
  <si>
    <t>Intermediari: Avvocati</t>
  </si>
  <si>
    <t>Gestione procedimenti penali</t>
  </si>
  <si>
    <t>Istituzioni pubbliche: polizia giudiziaria, organi giurisdizionali</t>
  </si>
  <si>
    <t>Gestione danno erariale</t>
  </si>
  <si>
    <t xml:space="preserve">Istituzioni pubbliche: MEF - GdF  </t>
  </si>
  <si>
    <t>Manutenzione impianti</t>
  </si>
  <si>
    <t>Società di gestione e manutenzione reti distribuzione energia elettrica/gas</t>
  </si>
  <si>
    <t xml:space="preserve">Attività di manutenzione dei punti di fornitura, dei contatori ed altri sistemi di misura. Attività di gestione utenze per interventi su guasto. </t>
  </si>
  <si>
    <t xml:space="preserve">1) Ministero della Giustizia e sedi giudiziarie (Tribunali, Corti di Appello, Cassazione) in cui lavorano gli assicurati di competenza dell'Ufficio;
2) Ministero dell'Istruzione; 
3) Articolazioni territoriali di Roma, Napoli, Milano, Bari, Cagliari, Genova, Monza e Venezia del Ministero Istruzione e relative scuole in cui lavorano gli assicurati di competenza dell'Ufficio.
 </t>
  </si>
  <si>
    <r>
      <t>1) convenzione INPS MIG stipulata a gennaio 2019;
2) accordo con associazione nazionale magistrati per gestione richieste via mail istituzionale in sede di tavolo tecnico INPS-Ministero Giustizia e Anm;
3) accordo sperimentale INPS-USR Lazio/AT MIUR Roma stipulato a febbraio 2019 e successivi rinnovi</t>
    </r>
    <r>
      <rPr>
        <sz val="16"/>
        <rFont val="Garamond"/>
        <family val="1"/>
      </rPr>
      <t>;</t>
    </r>
    <r>
      <rPr>
        <sz val="16"/>
        <color theme="1"/>
        <rFont val="Garamond"/>
        <family val="1"/>
      </rPr>
      <t xml:space="preserve">                                                                                                      4) accordo sperimentale con USR Lombardia/AT MIUR Milano stipulato a dicembre 2020 e successivi rinnovi;                                                                                                                  5) accordo sperimentale con USR Sardegna/AT MIUR Cagliari stipulato a dicembre 2020 e successivi rinnovi;                                                                                                                  6) accordo sperimentale con USR Veneto/AT MIUR Venezia stipulato a marzo 2021 e successivo rinnovo;                                                                                                           7)accordo con USR Puglia/AT MIUR Bari stipulato ad agosto 2021 e successivo rinnovo;                                                                                                                                                                                                                                      8)accordo sperimentale con USR Lombardia/AT MIUR Monza stipulato a ottobre 2021 e successivo rinnovo;                                                                                                             9)accordo con USR Liguria/AT MIUR Genova stipulato a novembre 2021 e successivo rinnovo;
10) effettuati vari corsi di formazione su PASSWEB per dipendenti MIG e dipendenti scuole di Roma.</t>
    </r>
  </si>
  <si>
    <t>Lavorazione anomalie e incongruenze alimentanti le posizioni assicurative e relativa sistemazione</t>
  </si>
  <si>
    <t>1) Ministero della Giustizia; 2) Ministero dell'Istruzione-Ufficio Scolastici Territoriali-Scuole; 3) Altre amministazioni e Enti pubblici e privati (Enti locali, Regioni, Università, ex aziende pubbliche); 4) NOI PA; 5) Associazione nazionale magistrati ;  6) Dipendenti delle suddette amministrazioni interessati dalle sistemazioni.</t>
  </si>
  <si>
    <t>Oltre alle singole richieste di documentazione e di variazioni della posizione assicurativa ai datori di lavoro,  sono stati avviati Tavoli tecnici con cadenza periodica con le amministrazioni coinvolte, Noi PA e ANM e sono stati promossi interventi formativi per il personale delle Amministrazioni interessate all'uso di Nuova Passweb</t>
  </si>
  <si>
    <t xml:space="preserve">1) Ministero della Giustizia;
2) Ministero dell'Istruzione-Uffici Scolastici Territoriali-Scuole;
3) Ragionerie Territoriali dello Stato;
4) Dipendenti delle amministrazioni interessati dai provvedimenti.     </t>
  </si>
  <si>
    <t>Gestione iter pratiche ante subentro, post subentro e relative RVPA nonchè comunicazione istituzionale e interna</t>
  </si>
  <si>
    <t xml:space="preserve">Ricercatori,Dottorandi,Professori Universiatri, Architetti, Appaltatori affidatari del servizio di gestione dell'Archivio storico  </t>
  </si>
  <si>
    <t>DCBOSL esprime il Direttore dell'esecuzione del contratto</t>
  </si>
  <si>
    <t>Appaltatori affidatari dei Servizi di gestione in outsourcing, Soprintendenza Archivistica  del lazio e Direzione Generale Archivi Min.Cultura</t>
  </si>
  <si>
    <t>DCBOSL  propone il RUP ed esprime  il  Direttore dell'esecuzione del contratto per alcuni lotti di contratto</t>
  </si>
  <si>
    <t>Gestione/tenuta beni artistici</t>
  </si>
  <si>
    <t>Consegnatari referenti interni</t>
  </si>
  <si>
    <t>DCBOSL  cura l'inventario e  monitora l'attività dei consegnatari</t>
  </si>
  <si>
    <t>DCBOSL  esprime il Direttore dell'Esecuzione del Contratto.</t>
  </si>
  <si>
    <t>Servizi di giardinaggio e facchinaggio esterno</t>
  </si>
  <si>
    <t>Società appaltatrici del servizio.</t>
  </si>
  <si>
    <t>DCBOSL esprime il supervisore</t>
  </si>
  <si>
    <t>Servizi di pulizia e facchinaggio interno</t>
  </si>
  <si>
    <t>Servizi di  Vigilanza</t>
  </si>
  <si>
    <t xml:space="preserve">Società appaltatrice del servizio. Forze dell'Ordine e Magistratura </t>
  </si>
  <si>
    <t xml:space="preserve">Gestione della sostenibilità  </t>
  </si>
  <si>
    <t>ENEA, Ministero dell'Ambiente e della sicurezza energetica,fornitori, utenti, ASVIS, Università, SNA</t>
  </si>
  <si>
    <t>DCBOSL assicura l'impegno dell'Istituto verso la sostenibilità</t>
  </si>
  <si>
    <t xml:space="preserve">Disability Management  </t>
  </si>
  <si>
    <t xml:space="preserve">Ministero del lavoro e delle politiche sociali  </t>
  </si>
  <si>
    <t>La figura del Disability manager è incardinata nella Direzione (Determinazione direttoriale n. 33.2023)</t>
  </si>
  <si>
    <t xml:space="preserve">Mobility management  </t>
  </si>
  <si>
    <t>Ministero dell'Ambiente e della sicurezza energetica, Ministero Infrastrutture e trasporti, Municipi del Comune di Roma, ATAC Azienda municipalizzata dei trasporti</t>
  </si>
  <si>
    <t>La figura del Mobility manager è incardinata nella Direzione (Determinazione direttoriale n. 34.2023)</t>
  </si>
  <si>
    <t>Integrità dell'ambiente esterno (prevenzione incendi, rimozione amianto)</t>
  </si>
  <si>
    <t xml:space="preserve">Ministero dell'Ambiente e della sicurezza energetica, Ministero dell'Interno-Dipartimento dei VVF, Regione Lazio, ASL romane, Amministrazione comunale di Roma </t>
  </si>
  <si>
    <r>
      <t xml:space="preserve">DCBOSL esprime il DL </t>
    </r>
    <r>
      <rPr>
        <i/>
        <sz val="16"/>
        <rFont val="Garamond"/>
        <family val="1"/>
      </rPr>
      <t xml:space="preserve">ex </t>
    </r>
    <r>
      <rPr>
        <sz val="16"/>
        <rFont val="Garamond"/>
        <family val="1"/>
      </rPr>
      <t>D.Lgs. 81/2008 per la Direzione Generale dell'Istituto</t>
    </r>
  </si>
  <si>
    <t>Infortuni sul lavoro e malattie professionali</t>
  </si>
  <si>
    <t xml:space="preserve">Inail </t>
  </si>
  <si>
    <t>Al pari della altre Strutture centrali, DCBOSL effettua le denunce/comunicazioni obbligatorie all'INAIL in materia di infortuni sul lavoro e malattie professionali per il proprio personale</t>
  </si>
  <si>
    <t>Designazione RLS</t>
  </si>
  <si>
    <t>Inail</t>
  </si>
  <si>
    <r>
      <t xml:space="preserve">Il DL </t>
    </r>
    <r>
      <rPr>
        <i/>
        <sz val="16"/>
        <rFont val="Garamond"/>
        <family val="1"/>
      </rPr>
      <t>ex</t>
    </r>
    <r>
      <rPr>
        <sz val="16"/>
        <rFont val="Garamond"/>
        <family val="1"/>
      </rPr>
      <t xml:space="preserve"> D.Lgs. 81/2008 è obbligato a comunicare i nominativi degli RLS della DG</t>
    </r>
  </si>
  <si>
    <t>Sorveglianza sanitaria</t>
  </si>
  <si>
    <t>Inail e Asl territorialmente competenti</t>
  </si>
  <si>
    <t>Il Medico competente è obbligato a trasmettere, su base annua, le informazioni, elaborate evidenziando le differenze di genere, relative ai dati aggregati sanitari e di rischio dei lavoratori, sottoposti a sorveglianza sanitaria, secondo il modello di cui all'Allegato 3B del D.Lgs. 81/2008.</t>
  </si>
  <si>
    <t>Cooperazione nell'attuazione delle misure di prevenzione e protezione dai rischi sul lavoro incidenti sull'attività lavorativa oggetto di appalto di lavori, servizi e forniture nonché coordinamento degli interventi di protezione e prevenzione dai rischi cui sono esposti i lavoratori, con reciproco scambio di informazioni</t>
  </si>
  <si>
    <t xml:space="preserve">Imprese e lavoratori autonomi appaltatori di lavori, servizi e forniture per la Direzione Generale </t>
  </si>
  <si>
    <r>
      <t xml:space="preserve">DCBOSL esprime il DL </t>
    </r>
    <r>
      <rPr>
        <i/>
        <sz val="16"/>
        <rFont val="Garamond"/>
        <family val="1"/>
      </rPr>
      <t>ex</t>
    </r>
    <r>
      <rPr>
        <sz val="16"/>
        <rFont val="Garamond"/>
        <family val="1"/>
      </rPr>
      <t xml:space="preserve"> D.Lgs. 81/2008 per la Direzione Generale dell'Istituto</t>
    </r>
  </si>
  <si>
    <t>Autoliquidazione premio assicurativo lavoratori</t>
  </si>
  <si>
    <t>DCBOSL si occupa della liquidazione del premio su piattaforma Inail</t>
  </si>
  <si>
    <t>Organizzazione giornate dedicate alla donazione del sangue</t>
  </si>
  <si>
    <t>Ospedale "S. Filippo Neri"</t>
  </si>
  <si>
    <t>DCBOSL si occupa dell'organizzazione anche logistica delle giornate di donazione del sangue promosse dall'Ospedale "S. Filippo Neri"</t>
  </si>
  <si>
    <t>Gestione dei rapporti con i Ministeri vigilanti in ordine alle verifiche amministrative e contabili presso le strutture centrali e periferiche.</t>
  </si>
  <si>
    <t>Ministero dell'Economia e delle Finanze (MEF), Ministero del Lavoro e delle Politiche sociali.</t>
  </si>
  <si>
    <t>Art. 14, comma 1, lettera d), della Legge 31 dicembre 2009, n. 196. - D.Lgs. n. 123 del 2011 - artt. 3 e 7 della Legge 26 luglio 1939, n. 1037 - art. 60, comma 5, del Decreto Legislativo 30 marzo 2001, n. 165.</t>
  </si>
  <si>
    <t>Inchieste connesse ai controlli sull'attività lavorativa extra-ufficio dei dipendenti dell’Istituto</t>
  </si>
  <si>
    <t>Presidenza del Consiglio dei Ministri - Dipartimento della Funzione Pubblica - Ispettorato per la Funzione Pubblica</t>
  </si>
  <si>
    <r>
      <t>Competenza attribuita all'Ufficio Ispettorato dall'art.17 del “</t>
    </r>
    <r>
      <rPr>
        <i/>
        <sz val="16"/>
        <color theme="1"/>
        <rFont val="Garamond"/>
        <family val="1"/>
      </rPr>
      <t>Regolamento sulla disciplina delle incompatibilità e delle autorizzazioni a svolgere attività esterne all'ufficio per i dipendenti dell'istituto nazionale previdenza sociale, ai sensi dell’art. 53 del decreto legislativo 30 marzo 2001, n. 165</t>
    </r>
    <r>
      <rPr>
        <sz val="16"/>
        <color theme="1"/>
        <rFont val="Garamond"/>
        <family val="1"/>
      </rPr>
      <t>”.</t>
    </r>
  </si>
  <si>
    <t>Segnalazione di danno erariale presso la Corte dei Conti, all'esito degli accertamenti ispettivi effettuati su incarico del Direttore generale.</t>
  </si>
  <si>
    <t>Procure Regionali presso la Corte dei Conti</t>
  </si>
  <si>
    <t>Art. 52 , comma 2, D.Lgs. n. 174 del 2016 (codice giustizia contabile) - Art. 155 Regolamento di Amministrazione e Contabilità dell’Istituto, approvato con deliberazione consiliare n. 172 del 18 maggio 2005 - “Obbligo di denunzia" - Nuova competenza attribuita all'Ufficio Ispettorato con Deliberazione del Consiglio di Amministrazione n. 137 del 7 settembre 2022.</t>
  </si>
  <si>
    <t>Richieste di accertamenti o documentazione provenienti dall’Autorità Giudiziaria o da Organismi esterni</t>
  </si>
  <si>
    <t>Guardia di Finanza, Sezioni di Polizia giudiziaria delegata dalla Procura della Repubblica presso i Tribunali di competenza.</t>
  </si>
  <si>
    <t>Art. 370 c.p.p. per le richieste di dati e informazioni nell’ambito di indagini delegate di polizia giudiziaria;
art. 2 D.Lgs n. 68 del 2001 e artt. 53-60 Dlgs. n. 165 del 2001 per le altre richieste di dati e informazioni nell’ambito di indagini di polizia economico-finanziaria rientranti tra i propri compiti istituzionali.</t>
  </si>
  <si>
    <t xml:space="preserve">Segnalazioni provenienti dall'Ispettorato della Funzione Pubblica in merito a irregolarità, ritardi o inadempienze nelle attività istituzionali relative a prestazioni richieste all’Istituto da parte di assicurati e pensionati. </t>
  </si>
  <si>
    <t>Art. 60, comma 6, del D.lgs. n. 165/2001</t>
  </si>
  <si>
    <t>Approvvigionamento di beni, servizi e lavori per i fabbisogni dell'Istituto</t>
  </si>
  <si>
    <t>Programmazione della spesa</t>
  </si>
  <si>
    <t>MEF - Ministero dell’Economia e delle Finanze</t>
  </si>
  <si>
    <t>Trasmissione del programma biennale degli acquisti di servizi e forniture per fabbisogni di importo superiore ad 1 milione di euro</t>
  </si>
  <si>
    <r>
      <rPr>
        <b/>
        <sz val="16"/>
        <color theme="1"/>
        <rFont val="Garamond"/>
        <family val="1"/>
      </rPr>
      <t>Istituzioni Pubbliche</t>
    </r>
    <r>
      <rPr>
        <sz val="16"/>
        <color theme="1"/>
        <rFont val="Garamond"/>
        <family val="1"/>
      </rPr>
      <t xml:space="preserve">: Guardia di Finanza;   Ministero del Lavoro e delle P.S.                                                                               </t>
    </r>
    <r>
      <rPr>
        <b/>
        <sz val="16"/>
        <color theme="1"/>
        <rFont val="Garamond"/>
        <family val="1"/>
      </rPr>
      <t>Intermediari</t>
    </r>
    <r>
      <rPr>
        <sz val="16"/>
        <color theme="1"/>
        <rFont val="Garamond"/>
        <family val="1"/>
      </rPr>
      <t xml:space="preserve">: Patronati, CAF;                                                 </t>
    </r>
    <r>
      <rPr>
        <b/>
        <sz val="16"/>
        <color theme="1"/>
        <rFont val="Garamond"/>
        <family val="1"/>
      </rPr>
      <t>Istituzional</t>
    </r>
    <r>
      <rPr>
        <sz val="16"/>
        <color theme="1"/>
        <rFont val="Garamond"/>
        <family val="1"/>
      </rPr>
      <t xml:space="preserve">i: contribuenti, lavoratori dipendenti, autonomi, parasubordinati.                                                                                                                             </t>
    </r>
    <r>
      <rPr>
        <b/>
        <sz val="16"/>
        <color theme="1"/>
        <rFont val="Garamond"/>
        <family val="1"/>
      </rPr>
      <t xml:space="preserve"> </t>
    </r>
  </si>
  <si>
    <r>
      <rPr>
        <b/>
        <sz val="16"/>
        <rFont val="Garamond"/>
        <family val="1"/>
      </rPr>
      <t xml:space="preserve">Istituzioni Pubbliche: </t>
    </r>
    <r>
      <rPr>
        <sz val="16"/>
        <color theme="1"/>
        <rFont val="Garamond"/>
        <family val="1"/>
      </rPr>
      <t>Guardia di Finanza, Carabinieri e Polizia di Stato.</t>
    </r>
  </si>
  <si>
    <t>Proposizione al garante delle richieste di consulenza e di pareri; coordinamento del riscontro alle richieste di informazioni, istruttorie per segnalazioni e ricorsi; attività nell'ambito delle violazioni di dati personali (data breach).</t>
  </si>
  <si>
    <r>
      <rPr>
        <b/>
        <sz val="16"/>
        <color theme="1"/>
        <rFont val="Garamond"/>
        <family val="1"/>
      </rPr>
      <t>Istituzioni Pubbliche</t>
    </r>
    <r>
      <rPr>
        <sz val="16"/>
        <color theme="1"/>
        <rFont val="Garamond"/>
        <family val="1"/>
      </rPr>
      <t xml:space="preserve"> : Parlamento Italiano, Presidenza Della Repubblica, Presidenza del Consiglio dei Ministri, Ministeri (Affari Esteri e Cooperazione Internazionale, Interno, Giustizia, Difesa, Economia e Finanze, Sviluppo Economico, Politiche Agricole Alimentari e Forestali, Ambiente e Tutela del Territorio e del Mare, Infrastrutture e Trasporti, Lavoro e Politiche Sociali, Istruzione, Università e Ricerca, Beni e Attività Culturali e Turismo, Salute) Agenzia delle Entrate, Agid, Università Pubbliche, Enti Territoriali, Ospedali Pubblici, Cnel, Asl, Istituto Superiore di Sanità, Forze Armate e Forze di Polizia Italiane ( Esercito, Marina, Aeronautica, Carabinieri, Guardia di Finanza) Inail, Anpal, Inl, Soggetti Sistan.
</t>
    </r>
    <r>
      <rPr>
        <b/>
        <sz val="16"/>
        <color theme="1"/>
        <rFont val="Garamond"/>
        <family val="1"/>
      </rPr>
      <t>Tipologie Varie</t>
    </r>
    <r>
      <rPr>
        <sz val="16"/>
        <color theme="1"/>
        <rFont val="Garamond"/>
        <family val="1"/>
      </rPr>
      <t>: Soggetti Privati e altri soggetti esterni all'INPS (Universita' Private, Enti Bilaterali, Isvapp, Confindustria, Siae, Compagnie Marittime Private, Atac, Casse Nazionali, Unioncamere, Caritas, Organizzazioni Sindacali, Associazioni Nazionali di Categoria, Istituzioni Previdenziali Estere, Lottomatica, Fondi di Previdenza Integrativa, Società esterne che somministrano corsi di formazione, DPO di soggetti esterni).</t>
    </r>
  </si>
  <si>
    <t>Accesso civico generalizzato.</t>
  </si>
  <si>
    <t>Controllo Autocertificazioni</t>
  </si>
  <si>
    <r>
      <rPr>
        <b/>
        <sz val="16"/>
        <color theme="1"/>
        <rFont val="Garamond"/>
        <family val="1"/>
      </rPr>
      <t xml:space="preserve">Istituzioni pubbliche: </t>
    </r>
    <r>
      <rPr>
        <sz val="16"/>
        <color theme="1"/>
        <rFont val="Garamond"/>
        <family val="1"/>
      </rPr>
      <t>Enti Locali, altri Enti Pubblici  detentori di Dati</t>
    </r>
  </si>
  <si>
    <t>Procedura Frozen</t>
  </si>
  <si>
    <r>
      <rPr>
        <b/>
        <sz val="16"/>
        <color theme="1"/>
        <rFont val="Garamond"/>
        <family val="1"/>
      </rPr>
      <t xml:space="preserve">Istituzioni Pubbliche: </t>
    </r>
    <r>
      <rPr>
        <sz val="16"/>
        <color theme="1"/>
        <rFont val="Garamond"/>
        <family val="1"/>
      </rPr>
      <t xml:space="preserve">Guardia di Finanza,  Ispettorato Nazionale del Lavoro, Agenzia delle Entrate, Inail, Agenzia delle Dogane, Agea, Enti locali, Agenti della Riscossione                                                            </t>
    </r>
    <r>
      <rPr>
        <b/>
        <sz val="16"/>
        <color theme="1"/>
        <rFont val="Garamond"/>
        <family val="1"/>
      </rPr>
      <t xml:space="preserve">Intermediari: </t>
    </r>
    <r>
      <rPr>
        <sz val="16"/>
        <color theme="1"/>
        <rFont val="Garamond"/>
        <family val="1"/>
      </rPr>
      <t xml:space="preserve">Consulenti del lavoro, commercialisti                                                                             </t>
    </r>
    <r>
      <rPr>
        <b/>
        <sz val="16"/>
        <color theme="1"/>
        <rFont val="Garamond"/>
        <family val="1"/>
      </rPr>
      <t>Istituzionali:</t>
    </r>
    <r>
      <rPr>
        <sz val="16"/>
        <color theme="1"/>
        <rFont val="Garamond"/>
        <family val="1"/>
      </rPr>
      <t xml:space="preserve"> contribuente, lavoratori dipendenti, lavoratori domestici,  associazioni di categoria, Enti Bilaterali.                                                   </t>
    </r>
    <r>
      <rPr>
        <b/>
        <sz val="16"/>
        <color theme="1"/>
        <rFont val="Garamond"/>
        <family val="1"/>
      </rPr>
      <t>Altro:</t>
    </r>
    <r>
      <rPr>
        <sz val="16"/>
        <color theme="1"/>
        <rFont val="Garamond"/>
        <family val="1"/>
      </rPr>
      <t xml:space="preserve"> ditte informatiche esterne</t>
    </r>
  </si>
  <si>
    <t>Analisi Risk Management Aziende</t>
  </si>
  <si>
    <r>
      <rPr>
        <b/>
        <sz val="16"/>
        <color theme="1"/>
        <rFont val="Garamond"/>
        <family val="1"/>
      </rPr>
      <t>Intermediar</t>
    </r>
    <r>
      <rPr>
        <sz val="16"/>
        <color theme="1"/>
        <rFont val="Garamond"/>
        <family val="1"/>
      </rPr>
      <t xml:space="preserve">i: Consulenti del lavoro, commercialisti                                                                             </t>
    </r>
    <r>
      <rPr>
        <b/>
        <sz val="16"/>
        <color theme="1"/>
        <rFont val="Garamond"/>
        <family val="1"/>
      </rPr>
      <t>Istituzionali</t>
    </r>
    <r>
      <rPr>
        <sz val="16"/>
        <color theme="1"/>
        <rFont val="Garamond"/>
        <family val="1"/>
      </rPr>
      <t xml:space="preserve">: contribuente, lavoratori dipendenti, lavoratori domestici,  associazioni di categoria, Enti Bilaterali.                                                   </t>
    </r>
    <r>
      <rPr>
        <b/>
        <sz val="16"/>
        <color theme="1"/>
        <rFont val="Garamond"/>
        <family val="1"/>
      </rPr>
      <t xml:space="preserve"> </t>
    </r>
  </si>
  <si>
    <t>Analisi Risk Management Pensioni</t>
  </si>
  <si>
    <r>
      <rPr>
        <b/>
        <sz val="16"/>
        <color theme="1"/>
        <rFont val="Garamond"/>
        <family val="1"/>
      </rPr>
      <t>Istituzionali</t>
    </r>
    <r>
      <rPr>
        <sz val="16"/>
        <color theme="1"/>
        <rFont val="Garamond"/>
        <family val="1"/>
      </rPr>
      <t xml:space="preserve">: Organi Interni; Direzione Pensioni                          </t>
    </r>
    <r>
      <rPr>
        <b/>
        <sz val="16"/>
        <color theme="1"/>
        <rFont val="Garamond"/>
        <family val="1"/>
      </rPr>
      <t>Intermediari:</t>
    </r>
    <r>
      <rPr>
        <sz val="16"/>
        <color theme="1"/>
        <rFont val="Garamond"/>
        <family val="1"/>
      </rPr>
      <t xml:space="preserve"> Patronati</t>
    </r>
  </si>
  <si>
    <t>Analisi Risk Management Ammortizzatori Sociali e prestazioni di Inclusione Sociale</t>
  </si>
  <si>
    <r>
      <rPr>
        <b/>
        <sz val="16"/>
        <color theme="1"/>
        <rFont val="Garamond"/>
        <family val="1"/>
      </rPr>
      <t xml:space="preserve">Intermediari: </t>
    </r>
    <r>
      <rPr>
        <sz val="16"/>
        <color theme="1"/>
        <rFont val="Garamond"/>
        <family val="1"/>
      </rPr>
      <t>Patronati, CAF</t>
    </r>
    <r>
      <rPr>
        <b/>
        <sz val="16"/>
        <color theme="1"/>
        <rFont val="Garamond"/>
        <family val="1"/>
      </rPr>
      <t xml:space="preserve">                                                  Istituzioni Pubbliche:</t>
    </r>
    <r>
      <rPr>
        <sz val="16"/>
        <color theme="1"/>
        <rFont val="Garamond"/>
        <family val="1"/>
      </rPr>
      <t xml:space="preserve"> Ministero del Lavoro. </t>
    </r>
    <r>
      <rPr>
        <b/>
        <sz val="16"/>
        <color theme="1"/>
        <rFont val="Garamond"/>
        <family val="1"/>
      </rPr>
      <t xml:space="preserve">                                                     Istituzionali: </t>
    </r>
    <r>
      <rPr>
        <sz val="16"/>
        <color theme="1"/>
        <rFont val="Garamond"/>
        <family val="1"/>
      </rPr>
      <t xml:space="preserve">contribuenti, lavoratori dipendenti, autonomi, parasubordinati.                                                                                     </t>
    </r>
    <r>
      <rPr>
        <b/>
        <sz val="16"/>
        <color theme="1"/>
        <rFont val="Garamond"/>
        <family val="1"/>
      </rPr>
      <t xml:space="preserve"> </t>
    </r>
  </si>
  <si>
    <t>Analisi Risk Management Prestazioni Assistenziali</t>
  </si>
  <si>
    <r>
      <rPr>
        <b/>
        <sz val="16"/>
        <color theme="1"/>
        <rFont val="Garamond"/>
        <family val="1"/>
      </rPr>
      <t>Intermediari:</t>
    </r>
    <r>
      <rPr>
        <sz val="16"/>
        <color theme="1"/>
        <rFont val="Garamond"/>
        <family val="1"/>
      </rPr>
      <t xml:space="preserve"> Patronati, CAF, Associazioni di categoria                                                  </t>
    </r>
    <r>
      <rPr>
        <b/>
        <sz val="16"/>
        <color theme="1"/>
        <rFont val="Garamond"/>
        <family val="1"/>
      </rPr>
      <t>Istituzioni Pubbliche:</t>
    </r>
    <r>
      <rPr>
        <sz val="16"/>
        <color theme="1"/>
        <rFont val="Garamond"/>
        <family val="1"/>
      </rPr>
      <t xml:space="preserve"> Ministero del Lavoro.                                                    </t>
    </r>
  </si>
  <si>
    <t>Antiriciclaggio</t>
  </si>
  <si>
    <r>
      <rPr>
        <b/>
        <sz val="16"/>
        <color theme="1"/>
        <rFont val="Garamond"/>
        <family val="1"/>
      </rPr>
      <t>Istituzioni Pubbliche:</t>
    </r>
    <r>
      <rPr>
        <sz val="16"/>
        <color theme="1"/>
        <rFont val="Garamond"/>
        <family val="1"/>
      </rPr>
      <t xml:space="preserve"> Unità di informazione Finanziari (UIF), Banca d'Italia, Guardia di Finanza.
</t>
    </r>
    <r>
      <rPr>
        <b/>
        <sz val="16"/>
        <color theme="1"/>
        <rFont val="Garamond"/>
        <family val="1"/>
      </rPr>
      <t>Altro:</t>
    </r>
    <r>
      <rPr>
        <sz val="16"/>
        <color theme="1"/>
        <rFont val="Garamond"/>
        <family val="1"/>
      </rPr>
      <t xml:space="preserve"> Società appaltatrici INPS  </t>
    </r>
  </si>
  <si>
    <t>Frodi Comunitarie</t>
  </si>
  <si>
    <r>
      <rPr>
        <b/>
        <sz val="16"/>
        <color theme="1"/>
        <rFont val="Garamond"/>
        <family val="1"/>
      </rPr>
      <t>Istituzioni Pubbliche</t>
    </r>
    <r>
      <rPr>
        <sz val="16"/>
        <color theme="1"/>
        <rFont val="Garamond"/>
        <family val="1"/>
      </rPr>
      <t xml:space="preserve">: Comunità Europea, istituzioni pubbliche degli Stati UE, Guarda di Finanza, Agenzia delle Entrate, Polizia di Stato, Carabinieri, Ministero del lavoro e delle politiche sociali.
</t>
    </r>
    <r>
      <rPr>
        <b/>
        <sz val="16"/>
        <color theme="1"/>
        <rFont val="Garamond"/>
        <family val="1"/>
      </rPr>
      <t>Istituzionali</t>
    </r>
    <r>
      <rPr>
        <sz val="16"/>
        <color theme="1"/>
        <rFont val="Garamond"/>
        <family val="1"/>
      </rPr>
      <t xml:space="preserve">: assicurati del sistema previdenziale pubblico </t>
    </r>
  </si>
  <si>
    <t>Contrasto Frodi Aziende</t>
  </si>
  <si>
    <r>
      <t xml:space="preserve">Istituzioni Pubbliche: </t>
    </r>
    <r>
      <rPr>
        <sz val="16"/>
        <color theme="1"/>
        <rFont val="Garamond"/>
        <family val="1"/>
      </rPr>
      <t xml:space="preserve">Guardia di Finanza, Carabinieri, Polizia di Stato;                                                                                        </t>
    </r>
    <r>
      <rPr>
        <b/>
        <sz val="16"/>
        <color theme="1"/>
        <rFont val="Garamond"/>
        <family val="1"/>
      </rPr>
      <t xml:space="preserve">Intermediari: </t>
    </r>
    <r>
      <rPr>
        <sz val="16"/>
        <color theme="1"/>
        <rFont val="Garamond"/>
        <family val="1"/>
      </rPr>
      <t xml:space="preserve">Consulenti del lavoro; Commercialisti;     </t>
    </r>
    <r>
      <rPr>
        <b/>
        <sz val="16"/>
        <color theme="1"/>
        <rFont val="Garamond"/>
        <family val="1"/>
      </rPr>
      <t xml:space="preserve">                                            Istituzionali:</t>
    </r>
    <r>
      <rPr>
        <sz val="16"/>
        <color theme="1"/>
        <rFont val="Garamond"/>
        <family val="1"/>
      </rPr>
      <t xml:space="preserve"> lavoratori dipendenti, autonomi, parasubordinati.   </t>
    </r>
    <r>
      <rPr>
        <b/>
        <sz val="16"/>
        <color theme="1"/>
        <rFont val="Garamond"/>
        <family val="1"/>
      </rPr>
      <t xml:space="preserve">                                                                                                                          </t>
    </r>
  </si>
  <si>
    <t>Contrasto Frodi  Pensioni</t>
  </si>
  <si>
    <r>
      <t xml:space="preserve">Istituzioni, Guardia di Finanza, Carabinieri e Polizia di Stato, </t>
    </r>
    <r>
      <rPr>
        <b/>
        <sz val="16"/>
        <color theme="1"/>
        <rFont val="Garamond"/>
        <family val="1"/>
      </rPr>
      <t>Intermediari:</t>
    </r>
    <r>
      <rPr>
        <sz val="16"/>
        <color theme="1"/>
        <rFont val="Garamond"/>
        <family val="1"/>
      </rPr>
      <t xml:space="preserve"> Patronati, CAF; 
</t>
    </r>
    <r>
      <rPr>
        <b/>
        <sz val="16"/>
        <color theme="1"/>
        <rFont val="Garamond"/>
        <family val="1"/>
      </rPr>
      <t xml:space="preserve"> </t>
    </r>
    <r>
      <rPr>
        <sz val="16"/>
        <color theme="1"/>
        <rFont val="Garamond"/>
        <family val="1"/>
      </rPr>
      <t xml:space="preserve">
</t>
    </r>
  </si>
  <si>
    <t xml:space="preserve">Contrasto Frodi Ammortizzatori Sociali e prestazioni di Inclusione Sociale </t>
  </si>
  <si>
    <r>
      <t xml:space="preserve">Istituzioni Pubbliche: </t>
    </r>
    <r>
      <rPr>
        <sz val="16"/>
        <color theme="1"/>
        <rFont val="Garamond"/>
        <family val="1"/>
      </rPr>
      <t xml:space="preserve">Guardia di Finanza, Carabinieri, Polizia di Stato; 
</t>
    </r>
    <r>
      <rPr>
        <b/>
        <sz val="16"/>
        <color theme="1"/>
        <rFont val="Garamond"/>
        <family val="1"/>
      </rPr>
      <t xml:space="preserve">Intermediari: </t>
    </r>
    <r>
      <rPr>
        <sz val="16"/>
        <color theme="1"/>
        <rFont val="Garamond"/>
        <family val="1"/>
      </rPr>
      <t>Patronati, CAF;</t>
    </r>
    <r>
      <rPr>
        <b/>
        <sz val="16"/>
        <color theme="1"/>
        <rFont val="Garamond"/>
        <family val="1"/>
      </rPr>
      <t xml:space="preserve">                                                 Istituzionali: </t>
    </r>
    <r>
      <rPr>
        <sz val="16"/>
        <color theme="1"/>
        <rFont val="Garamond"/>
        <family val="1"/>
      </rPr>
      <t xml:space="preserve">contribuenti, lavoratori dipendenti, autonomi, parasubordinati.   </t>
    </r>
    <r>
      <rPr>
        <b/>
        <sz val="16"/>
        <color theme="1"/>
        <rFont val="Garamond"/>
        <family val="1"/>
      </rPr>
      <t xml:space="preserve">                                                                                                                          Altro: </t>
    </r>
    <r>
      <rPr>
        <sz val="16"/>
        <color theme="1"/>
        <rFont val="Garamond"/>
        <family val="1"/>
      </rPr>
      <t>ditte informatiche esterne</t>
    </r>
  </si>
  <si>
    <t>Contrasto Frodi Prestazioni Assistenziali</t>
  </si>
  <si>
    <r>
      <t xml:space="preserve">Istituzioni Pubbliche: </t>
    </r>
    <r>
      <rPr>
        <sz val="16"/>
        <color theme="1"/>
        <rFont val="Garamond"/>
        <family val="1"/>
      </rPr>
      <t xml:space="preserve">Guardia di Finanza, Carabinieri, Polizia di Stato; 
</t>
    </r>
    <r>
      <rPr>
        <b/>
        <sz val="16"/>
        <color theme="1"/>
        <rFont val="Garamond"/>
        <family val="1"/>
      </rPr>
      <t xml:space="preserve">Intermediari: </t>
    </r>
    <r>
      <rPr>
        <sz val="16"/>
        <color theme="1"/>
        <rFont val="Garamond"/>
        <family val="1"/>
      </rPr>
      <t>Patronati, CAF;</t>
    </r>
    <r>
      <rPr>
        <b/>
        <sz val="16"/>
        <color theme="1"/>
        <rFont val="Garamond"/>
        <family val="1"/>
      </rPr>
      <t xml:space="preserve">  </t>
    </r>
    <r>
      <rPr>
        <sz val="16"/>
        <color theme="1"/>
        <rFont val="Garamond"/>
        <family val="1"/>
      </rPr>
      <t xml:space="preserve">  associazioni di categorie     </t>
    </r>
    <r>
      <rPr>
        <b/>
        <sz val="16"/>
        <color theme="1"/>
        <rFont val="Garamond"/>
        <family val="1"/>
      </rPr>
      <t xml:space="preserve">                                        Istituzionali: </t>
    </r>
    <r>
      <rPr>
        <sz val="16"/>
        <color theme="1"/>
        <rFont val="Garamond"/>
        <family val="1"/>
      </rPr>
      <t xml:space="preserve">assistiti   </t>
    </r>
    <r>
      <rPr>
        <b/>
        <sz val="16"/>
        <color theme="1"/>
        <rFont val="Garamond"/>
        <family val="1"/>
      </rPr>
      <t xml:space="preserve">                                                                                                                           </t>
    </r>
  </si>
  <si>
    <t>Enti centrali dello Stato   Autorità Giudiziaria
Polizia di stato
Arma dei Carabinieri
Corpo della Guardia di Finanza
Enti territoriali
Organismi gestori di forme di previdenza e assistenza obbligatorie che erogano prestazioni sociali
Enti di previdenza
Fornitori di servizi</t>
  </si>
  <si>
    <t>Garante per la protezione dei dati personali
Agenzia per l'Italia Digitale                                              Agenzia per la Cybersicurezza Nazionale
Istituzioni pubbliche
Fornitori di servizii</t>
  </si>
  <si>
    <t>Art. 29 CCNL Comparto FC 9 maggio 2022; art. 19 CCNL Area FC 9 marzo 2020</t>
  </si>
  <si>
    <t>Art. 39 CCNL 12 febbraio 2018; art. 21 CCNL Area FC 9 marzo 2020</t>
  </si>
  <si>
    <t>Art. 7 del DLGS 165/2001; 4 e 17 del D. Lgs. n. 50/2016  (Codice degli Appalti);</t>
  </si>
  <si>
    <t>Art. 61 comma 1 del D.Lgs 165/2001 e s.m.i.</t>
  </si>
  <si>
    <r>
      <t xml:space="preserve">Trattasi di benefici di natura assistenziale rientranti nella previsione dell'art. 59 DPR 509/1979;                                                                                                                                 </t>
    </r>
    <r>
      <rPr>
        <strike/>
        <sz val="16"/>
        <color theme="1"/>
        <rFont val="Garamond"/>
        <family val="1"/>
      </rPr>
      <t xml:space="preserve">  </t>
    </r>
    <r>
      <rPr>
        <sz val="16"/>
        <color theme="1"/>
        <rFont val="Garamond"/>
        <family val="1"/>
      </rPr>
      <t xml:space="preserve">                       </t>
    </r>
    <r>
      <rPr>
        <i/>
        <sz val="16"/>
        <color theme="1"/>
        <rFont val="Garamond"/>
        <family val="1"/>
      </rPr>
      <t xml:space="preserve"> </t>
    </r>
    <r>
      <rPr>
        <sz val="16"/>
        <color theme="1"/>
        <rFont val="Garamond"/>
        <family val="1"/>
      </rPr>
      <t xml:space="preserve">art. 55 CCNL Comparto FC 9 maggio 2022;    artt. 44 e 84  CCNL Area FC  9 marzo 2020  </t>
    </r>
  </si>
  <si>
    <r>
      <t xml:space="preserve">                                                                                                                   Art. 46 CCNL del comparto del personale degli Enti pubblici non economici - quadriennio normativo 1994-1997 e biennio economico 1994-1995 - stipulato il 6 luglio 1995.                                                                                                                        Accordo tra gli Enti fondatori, INPS. INAIL e ACI, per la gestione consorziata delle attività di ASDEP e determinazione del D.G. n. 16 del 16. 02.2016;                                </t>
    </r>
    <r>
      <rPr>
        <i/>
        <sz val="16"/>
        <color theme="1"/>
        <rFont val="Garamond"/>
        <family val="1"/>
      </rPr>
      <t xml:space="preserve">        </t>
    </r>
    <r>
      <rPr>
        <sz val="16"/>
        <color theme="1"/>
        <rFont val="Garamond"/>
        <family val="1"/>
      </rPr>
      <t xml:space="preserve">art. 55 CCNL Comparto FC 9 maggio 2022;    artt. 44 e 84  CCNL Area FC  9 marzo 2020.    </t>
    </r>
    <r>
      <rPr>
        <i/>
        <sz val="16"/>
        <color theme="1"/>
        <rFont val="Garamond"/>
        <family val="1"/>
      </rPr>
      <t xml:space="preserve">         </t>
    </r>
    <r>
      <rPr>
        <sz val="16"/>
        <color theme="1"/>
        <rFont val="Garamond"/>
        <family val="1"/>
      </rPr>
      <t xml:space="preserve">                                                   </t>
    </r>
  </si>
  <si>
    <r>
      <t>Polizza Kasko e polizza Infortuni cumulativa (art. 84 Contratto Funzioni Centrali 2016-2018;</t>
    </r>
    <r>
      <rPr>
        <i/>
        <sz val="16"/>
        <color theme="1"/>
        <rFont val="Garamond"/>
        <family val="1"/>
      </rPr>
      <t xml:space="preserve"> </t>
    </r>
    <r>
      <rPr>
        <sz val="16"/>
        <color theme="1"/>
        <rFont val="Garamond"/>
        <family val="1"/>
      </rPr>
      <t>art. 34 CCNL Comparto Funzioni Centrali 2019-2021)                                                                                               Polizza Tutela Legale (art. 31 CCNL Area FC 2016-2018; art. 83 c.6 Contratto Funzioni Centrali 2016-2018 e art. 34 CCNL Comparto FC 2019-2021)                                      Polizza Responsabilità Patrimoniale dell’Ente (art. 31 CCNL Area FC 2016-2018)</t>
    </r>
  </si>
  <si>
    <t xml:space="preserve">Art. 59 DPR 509/1979; artt. 55, 58 CCNL Comparto FC 2019-2021;   artt. 44, 84 CCNL Area FC 9 marzo 2020                                                                                                                                                                              </t>
  </si>
  <si>
    <t>Accordo quadro nazionale 29 luglio 1999 ACCORDO QUADRO NAZIONALE IN MATERIA DI TRATTAMENTO DI FINE RAPPORTO E DI PREVIDENZA COMPLEMENTARE PER I DIPENDENTI PUBBLICI</t>
  </si>
  <si>
    <t>Art. 20 CCNL Comparto FC 9 maggio 2022; art. 25 CCNL Area FC 9 marzo 2020</t>
  </si>
  <si>
    <t>Altre PP.AA, Università,  Ordini professionli</t>
  </si>
  <si>
    <t>Nell'ambito dell'attività di ricostruzione della carriera giuridica si procede altresì alla verifica dei titoli di studio conseguiti dai dipendenti. Art. 20 CCNL Comparto FC 9 maggio 2022. Art. 25 CCNL Area FC 9 marzo 2020</t>
  </si>
  <si>
    <t>MEF</t>
  </si>
  <si>
    <t>CCNL Area funzioni centrali 2016-2018 sottoscritto il 9 marzo 2020</t>
  </si>
  <si>
    <t>Art. 55 CCNL Comparto FC 9 maggio 2022; artt. 44 e 84 CCNL Area FC 9 marzo 2020</t>
  </si>
  <si>
    <t>Trattasi di attività a stralcio esclusivamente afferente a visite mediche di controllo richieste in data anteriore al 1° settembre 2017. Art. 55 CCNL Comparto FC 9 maggio 2022; artt. 44, 84 CCNL Area FC 9 marzo 2020</t>
  </si>
  <si>
    <t>Presidenza del Consiglio dei Ministri -  Dipartimento della Funzione pubblica;     Ministero dell’Economia e delle Finanze – Dip. della RGS - IGOP</t>
  </si>
  <si>
    <t>Art. 40 bis decreto legislativo 165/2001</t>
  </si>
  <si>
    <t>Rapporti nell'ambito della gestione delle richieste di rimborso degli oneri da queste anticipati (comando in entrata), ovvero per conto di queste anticipati (comando in uscita). Scambio flussi informativi connessi agli aspetti retributivi del personle interessato da provvedimenti di mobilità in entrata e in uscita. Art. 30 decreto legislativo 165/2001</t>
  </si>
  <si>
    <t>DPR  5 gennaio 1950 n. 180; Art. 55 CCNL Comparto FC 9 maggio 2022; artt. 44 e 84 CCNL Area FC 9 marzo 2020</t>
  </si>
  <si>
    <t xml:space="preserve">Artt. 42 e 43  CCNL Comparto FC 9 maggio 2022 </t>
  </si>
  <si>
    <t xml:space="preserve">Associazioni sindacali rappresentative; dirigenti sindacali quali portatori di interessi esterni  all'Amministrazione.            </t>
  </si>
  <si>
    <t xml:space="preserve">D.lgs 165/01 e s.m.i.; CCNQ sulle modalità di utilizzo dei distacchi,aspettative e permessi, nonché delle altre prerogative sindacali del 4 dicembre 2017 (di seguito CCNQ 4/12/2017) così come modificato dal CCNQ 9/11/2019. </t>
  </si>
  <si>
    <t xml:space="preserve">Associazioni sindacali rappresentative; dirigenti sindacali  quali portatori interessi esterni all'Amministrazione; Presidenza del Consiglio dei ministri - Dipartimento della funzione pubblica, in qualità di proprietario della piattaforma GEDAP e titolare della funzione di controllo ex art. 50 del D.LGS 165/01 e s.m.i. </t>
  </si>
  <si>
    <t>Piattaforma di propriètà del Dipartimento Funzione Pubblica introdotta ai fini del monitoraggio e controllo del monte ore permessi sindacali e del numero distacchi e aspettative fruiti dalle Associazioni sindacali rappresentative, onde prevenire lo sforamento di quanto assegnato ai menzionati soggetti sindacali, ai sensi dell'art. 50 del D.LGS 165/01 e.s.m.i.</t>
  </si>
  <si>
    <t>OO.SS. rappresentative; R.S.U.</t>
  </si>
  <si>
    <r>
      <t>D.lgs 165/01 e s.m.i.; CCNQ  4/12/2017,  CCNQ 19/11/19 così come modificato dal CCNQ 3/8/21.  A seguito della sottoscrizione in data 11/10/2022 dell' "</t>
    </r>
    <r>
      <rPr>
        <i/>
        <sz val="16"/>
        <color theme="1"/>
        <rFont val="Garamond"/>
        <family val="1"/>
      </rPr>
      <t>ACN tra l’INPS e le OO.SS. maggiormente rappresentative in</t>
    </r>
    <r>
      <rPr>
        <sz val="16"/>
        <color theme="1"/>
        <rFont val="Garamond"/>
        <family val="1"/>
      </rPr>
      <t xml:space="preserve"> </t>
    </r>
    <r>
      <rPr>
        <i/>
        <sz val="16"/>
        <color theme="1"/>
        <rFont val="Garamond"/>
        <family val="1"/>
      </rPr>
      <t>ambito nazionale, per il conferimento di incarichi professionali a medici, finalizzati ad assicurare il presidio delle funzioni relative all’invalidità civile e alle attività medico legali in materia previdenziale e assistenziale affidate all’INPS</t>
    </r>
    <r>
      <rPr>
        <sz val="16"/>
        <color theme="1"/>
        <rFont val="Garamond"/>
        <family val="1"/>
      </rPr>
      <t>” e limitatamente alla titolarità del diritto di affissione, per OOSS rappresentative si intendono sia quelle dei lavoratori INPS che della suddetta categoria di medici esterni in convenzione.</t>
    </r>
  </si>
  <si>
    <t xml:space="preserve"> Dirigenti sindacali quali portatori di interessi esterni  all'Amministrazione; associazioni sindacali rappresentative; RSU            </t>
  </si>
  <si>
    <t>Si tratta dell'attività di rilevazione e gestione delle deleghe rilasciate dai lavoratori alle associazioni sindacali per la trattenuta del c.d. contributo sindacale , che è propedeutica altresì alla rilevazione della rappresentatività sindacale ( ex art. 43 del D.LGS 165/01 e.s.m.i.; ex art. 10 del CCNL Area Funzioni Centrali del 9/10/2020; ex art. 11 del CCNL comparto Funzioni Centrali del 12/2/2018).  Successivamente  alla stipula delle convenzioni per la riscossione delle deleghe rilasciate dai medici esterni convenzionati per la medicina fiscale ( ex art. 5 dell'ACN 11/10/22) e per l'invalidità civile (ex art.6 dell'ACN 11/10/22), la gestione delle deleghe al fine della rilevazione della rappresentatività sindacale riguarderà anche i suddetti medici esterni e le relative organizzazioni .</t>
  </si>
  <si>
    <t>OO.SS. Rappresentative; R.S.U; dirigenti sindacali quali portatori di interessi esterni alla PA.</t>
  </si>
  <si>
    <r>
      <t>I permessi in oggetto consentono al dirigente sindacale di assentarsi durante l'orario di servizio per svolgere l'attività sindacale( tale assenza è retribuita). A seguito della sottoscrizione in data 11/10/2022 dell' "</t>
    </r>
    <r>
      <rPr>
        <i/>
        <sz val="16"/>
        <color theme="1"/>
        <rFont val="Garamond"/>
        <family val="1"/>
      </rPr>
      <t>Accordo Collettivo Nazionale tra l’INPS e le OO.SS. maggiormente rappresentative in ambito nazionale, per il conferimento di incarichi professionali a medici, finalizzati ad assicurare il presidio delle funzioni relative all’invalidità civile e alle attività medico legali in materia previdenziale e assistenziale affidate all’INPS</t>
    </r>
    <r>
      <rPr>
        <sz val="16"/>
        <color theme="1"/>
        <rFont val="Garamond"/>
        <family val="1"/>
      </rPr>
      <t>”  e dell' "</t>
    </r>
    <r>
      <rPr>
        <i/>
        <sz val="16"/>
        <color theme="1"/>
        <rFont val="Garamond"/>
        <family val="1"/>
      </rPr>
      <t>Accordo Collettivo Nazionale per la medicina fiscale convenzionata</t>
    </r>
    <r>
      <rPr>
        <sz val="16"/>
        <color theme="1"/>
        <rFont val="Garamond"/>
        <family val="1"/>
      </rPr>
      <t>",  per OO.SS. rappresentative si intendono sia quelle dei lavoratori INPS che dei medici esterni di cui ai suddetti ACN e per dirigenti sindacali si intendono sia i dirigenti  delle OOSS rappresentative dei lavoratori, sia i dirigenti  accreditati dalle OOSS rappresentative dei sopra individuati medici esterni in convenzione.</t>
    </r>
  </si>
  <si>
    <t>OO.SS. rappresentative; RSU; lavoratori quali portatori interessi esterni alla P.A.</t>
  </si>
  <si>
    <r>
      <t xml:space="preserve">Si mettono a disposizione locali per lo svolgimento dell'assemblea; si comunica l' assemblea (PEI\HERMES) e si fornicono chiarimenti in materia. I dipendenti partecipano nel limite del monte ore </t>
    </r>
    <r>
      <rPr>
        <i/>
        <sz val="16"/>
        <color theme="1"/>
        <rFont val="Garamond"/>
        <family val="1"/>
      </rPr>
      <t>procapite</t>
    </r>
    <r>
      <rPr>
        <sz val="16"/>
        <color theme="1"/>
        <rFont val="Garamond"/>
        <family val="1"/>
      </rPr>
      <t xml:space="preserve"> previto dal vigente CCNL.</t>
    </r>
  </si>
  <si>
    <t>Presidenza del Consiglio dei Ministri - Dipartimento della funzione pubblica; GEPAS Perla PA</t>
  </si>
  <si>
    <t>Adempimento dell' obbligo legislativo di comunicazione dei partecipanti allo sciopero ex art. 5 Legge n.146/1990 e.s.m.i.</t>
  </si>
  <si>
    <t>OO.SS. Rappresentative; R.S.U.; Ministero  dell'economia  e
delle finanze - Dipartimento della Ragioneria generale  dello  Stato;  Presidenza  del  Consiglio  dei   Ministri   - Dipartimento della funzione pubblica; ARAN; CNEL</t>
  </si>
  <si>
    <t>Artt. 40 e 40 bis del D.lgs. n. 165/2001 - CCNL Comparto FC 9 maggio 2022; CCNL Area FC 9 marzo 2020</t>
  </si>
  <si>
    <t>d. lgs. 165/2001</t>
  </si>
  <si>
    <t xml:space="preserve"> D.lgs. n. 165/2001 - CCNL Comparto FC 9 maggio 2022; CCNL Area FC 9 marzo 2020</t>
  </si>
  <si>
    <t>D.lgs. 165/2001 art. 6 ter</t>
  </si>
  <si>
    <t xml:space="preserve">Gestione dell’archivio informatico del personale "procedura VEGA" e relativo coordinamento, assistenza e consulenza alla Direzioni regionali. Rilevazione, gestione ed elaborazione dei dati statistici relativi a tutto il personale INPS. </t>
  </si>
  <si>
    <t xml:space="preserve">Gestione giuridica del rapporto di lavoro e delle problematiche connesse agli incarichi dei  dirigenti, dei professionisti e dei medici </t>
  </si>
  <si>
    <t>Gestione aspettative e distacchi sindacali</t>
  </si>
  <si>
    <t>Gestione del diritto di affissione sindacale, del diritto ai locali e delle attività propedeutiche all''esercizio dell'attività sindacale.</t>
  </si>
  <si>
    <t>Tutela del dirigente sindacale</t>
  </si>
  <si>
    <t>Rilevazione triennale ad opera  dell'ARAN delle deleghe sindacali presso l'Ente. Accreditamento delle associazioni sindacali  presso l'INPS. Gestione deleghe.</t>
  </si>
  <si>
    <t>Analisi della normativa di riferimento e dei contratti di comparto; elaborazione di proposte di verbali d’intesa/accordi di programma e di articoli CCNI e documenti allegati relativi allo sviluppo professionale; collaborazione con le competenti Direzioni centrali per la definizione dei percorsi di professionalità/carriera, per l’elaborazione dei criteri e dei processi di sviluppo di carriera del personale nelle aree professionali, nonché nelle attività riguardanti la definizione dei criteri per i passaggi del personale all’interno delle aree, secondo le vigenti norme contrattuali; organizzazione e gestione dei passaggi del personale all’interno delle aree secondo le vigenti norme contrattuali; attuazione e gestione del sistema di misurazione e valutazione della performance individuale; partecipazione nella definizione dei criteri per la valutazione del personale; elaborazione, d’intesa con le Direzioni centrali competenti, dei modelli di valutazione delle prestazioni di lavoro; definizione dei criteri per l’attribuzione degli incarichi di posizione organizzativa in coerenza con le previsioni contrattuali (CCNL/CCNI); gestione delle procedure di attribuzione delle posizioni organizzative di Direzione generale; coordinamento e consulenza alle Direzioni regionali in materia di posizioni organizzative; gestione del sistema indennitario del personale delle Aree professionali; monitoraggio delle posizioni organizzative di DG e delle Sedi periferiche; analisi e predisposizione documenti per la partecipazione a Commissioni e Osservatori contrattuali; nelle materie di competenza, supporto Area Contenzioso nella predisposizione di relazioni utili alla difesa dell’Istituto e stesura bozze di determinazioni di esecuzione di sentenze sfavorevoli.</t>
  </si>
  <si>
    <t>A.N.P.A.L. , MINISTERO DEL LAVORO E DELLE POLITICHE SOCIALI</t>
  </si>
  <si>
    <t>Art. 33  CCNL Comparto FC 9 maggio 2022; Flusso informativo tramite il portale "Servizi.lavoro.gov.it"</t>
  </si>
  <si>
    <t xml:space="preserve">Gestione dell’intera procedura selettiva medici esterni convenzionati, operatori sociali-esperti ratione materiae, medici fiscali: indizione della selezione, istruttoria delle domande, provvedimenti di esclusione,  istruttoria e valutazione dei titoli, approvazione delle graduatorie, predisposizione dei relativi contratti di lavoro. </t>
  </si>
  <si>
    <t>Professionisti interessati all'incarico presso INPS,  OO.SS. di riferimento</t>
  </si>
  <si>
    <t>Reclutamento medici di categoria: istruttoria dell'attività finalizzata alla contrattualizzazione.</t>
  </si>
  <si>
    <t>Associazioni di Categoria (ANMIC, ENS, UICI, ANFASS)</t>
  </si>
  <si>
    <t>Sottoscrizione  Accordo Collettivo Nazionale tra l'INPS e le Associazioni Sindacali di categoria maggiormente rappresentative in ambito nazionale, per il conferimento di incarichi professionali a medici, finalizzati ad assicurare il presidio delle funzioni relative all'invalidità civile, e alle attività medico legali in attività previdenziale e assistenziale affidate all'INPS (Legge 27 dicembre 2019 n. 160 e Atto di indirizzo di cui al D.M. 12.02.2021)</t>
  </si>
  <si>
    <t>Ministero del Lavoro e delle Politiche Sociali - Ministero per la Pubblica Amministrazione e il Ministero della Salute / OOSS di Categoria</t>
  </si>
  <si>
    <t>Sottoscrizione Accordo Collettivo nazionale per la medicina fiscale convenzionata INPS 
(D.Lgs. 25 Maggio 2017 n. 75 e Atto di Indirizzo di cui al Dm 2.08.2017</t>
  </si>
  <si>
    <t>Ministero del Lavoro e delle politiche sociali,  Ministero per la semplificazione e la Pubblica amministrazione e il Ministero della salute / OO.SS di categoria</t>
  </si>
  <si>
    <t>Procedura selettiva pratica forense</t>
  </si>
  <si>
    <t>professionisti interessati all'incarico presso INPS</t>
  </si>
  <si>
    <t>Procedimento per il rilascio delle autorizzazioni a svolgere attività esterne all'ufficio ai dipendenti dell'INPS</t>
  </si>
  <si>
    <t>Personale comandato, soggetti esterni pubblici e privati che conferiscono incarichi ai dipendenti INPS, Amministrazioni di provenienza del personale in comando, Amministrazioni di destinazione del personale comandato</t>
  </si>
  <si>
    <t>Aggiornamento della banca dati 'Anagrafe delle Prestazioni' del sistema integrato 'PerlaPA'</t>
  </si>
  <si>
    <t>Presidenza del Consiglio dei Ministri - Dipartimento della Funzione Pubblica, Dipendenti, Soggetti esterni pubblici e privati che abbiano conferito incarichi a dipendenti INPS, Consulenti e Collaboratori esterni, Cittadini/Utenti generici del portale internet: consulentipubblici.dfp.gov.it</t>
  </si>
  <si>
    <t>Banca dati di proprietà del Dipartimento della Funzione Pubblica, predisposta ai fini del monitoraggio di tutti gli incarichi conferiti a consulenti/collaboratori esterni e autorizzati o conferiti ai propri dipendenti dalle Pp.Aa.. 'AdP' è utilizzata, inoltre, per l'assolvimento degli obblighi di pubblicità e trasparenza di cui al D.lgs. 33/2013.</t>
  </si>
  <si>
    <t>Conferimento incarichi di studio e di consulenza a titolo gratuito conferiti a lavoratori collocati in quiescenza</t>
  </si>
  <si>
    <t xml:space="preserve">Ex dipendenti </t>
  </si>
  <si>
    <t>Fonti normative:art.5, comma 9, del decreto legge 6 luglio 2012, n. 95, convertito con modificazioni dalla legge 135 del 7 agosto 2012 come, da ultimo, modificato dall’art.17, comma 3, della legge n.124 del 7 agosto 2015; Circolari del Ministro per la semplificazione e la pubblica amministrazione  n.6 del 4 dicembre 2014 e n.4 del 10 novembre 2015</t>
  </si>
  <si>
    <t>Diritto alla conservazione del posto per la durata del periodo di prova; Aspettativa ex art. 23bis D.lgs.n. 165/2011; Dottorato e assegno di ricerca</t>
  </si>
  <si>
    <t>Enti/Organismi/Atenei/Istitui di ricerca di provenienza/destinazione del personale</t>
  </si>
  <si>
    <t>Rapporti e flussi informativi funzionali alla gestione giuridica del rapporto di lavoro con l'Istituto</t>
  </si>
  <si>
    <t xml:space="preserve">Fonti normative: art. 53, D.lgs. 165/2001; Regolamento recante "Disciplina delle incompatibilità e delle autorizzazioni a svolgere attività esterne all'ufficio per i dipendenti dell'Inps, ai sensi dell'art.53 del decreto legislativo 30 marzo 2001, n. 165", modificato dalla Determinazione commissariale n. 19 del 6 marzo 2014. </t>
  </si>
  <si>
    <t xml:space="preserve">Gestione giuridica dei comandi in entrata/uscita, fuori ruolo, mobilità inter-enti </t>
  </si>
  <si>
    <t>Rapporti nell'ambito della gestione delle presenze e delle assenze del personale. Scambio flussi informativi connessi agli aspetti giuridici del personle interessato da provvedimenti di mobilità in entrata e in uscita.</t>
  </si>
  <si>
    <t>IT Audit, sviluppo di strumenti evolutivi di analisi e di supporto al processo di audit nell’ottica della digitalizzazione dei servizi e realizzazione degli applicativi di monitoraggio del rischio e delle azioni di mitigazione</t>
  </si>
  <si>
    <t>Consulenti esterni</t>
  </si>
  <si>
    <t xml:space="preserve">Organizzazione delle Giornate internazionali di informazione previdenziale con la Germania, la Svizzera e l'Austria.  </t>
  </si>
  <si>
    <t>• Assicurati                                                                                                 • Istituzioni di sicurezza sociale della Germania (DRV) della Svizzera (UCC) e dell'Austria (PV)</t>
  </si>
  <si>
    <t>Pensioni in regime internazionale</t>
  </si>
  <si>
    <t>• Enti e casse professionali Assicurati e pensionati</t>
  </si>
  <si>
    <t>Gestione fiscale, anche contro le doppie imposizioni (fiscalità internazionale), ed assistenza fiscale</t>
  </si>
  <si>
    <t xml:space="preserve">• Agenzia delle entrate• Consulta nazionale dei CAF • OO.SS. Nazionali dei pensionati   • Patronati   • Pensionati  </t>
  </si>
  <si>
    <t>Supporto ai Ministeri  per le relazioni richieste dal Consiglio d’Europa e dall'Oil</t>
  </si>
  <si>
    <t>Aggiornamento semestrale Tabelle e Guide MISSOC (Sistema di informazione reciproca sulla protezione sociale nell'Unione europea)</t>
  </si>
  <si>
    <t>• Segretariato del MISSOC (COMMISSIONE  EUROPEA)</t>
  </si>
  <si>
    <t>Applicazione Accordo con la Svizzera in materia di previdenza professionale</t>
  </si>
  <si>
    <t>• Cittadini italiani rientrati in Italia, richiedenti il rimborso dei contributi versati al Secondo Pilastro riguardante la Previdenza Professionale svizzera
• Fondo LPP svizzero</t>
  </si>
  <si>
    <t>Gestione prestazioni di accompagnamento a pensione (cd esodi) finanziate o cofinanziate dai datori di lavoro</t>
  </si>
  <si>
    <t>• Aziende esodanti
• Consulenti del lavoro
• Ministero del lavoro (per le prestazioni cofinanziate)</t>
  </si>
  <si>
    <t>Prestazioni pensionistiche in vigenza ( riscatti, ricongiunzioni, accrediti figurativi fuori dal rapporto di lavoro etc)</t>
  </si>
  <si>
    <t xml:space="preserve">• Assicurati
• datori di Lavoro ( per iscritti gestioni pubbliche)
</t>
  </si>
  <si>
    <t xml:space="preserve">Cessione del quinto </t>
  </si>
  <si>
    <t xml:space="preserve"> Recupero indebiti pensionistici e  pignoramenti presso terzi su pensione</t>
  </si>
  <si>
    <t>• Datori di lavoro Assicurati e pensionati</t>
  </si>
  <si>
    <t xml:space="preserve">• Ministero del Lavoro e delle Politiche Sociali
• Ministero dell'Economia e delle Finanze
• Ministero dell'Interno                                                                                                                                                                                                                                                                 </t>
  </si>
  <si>
    <t xml:space="preserve">• Ministero del Lavoro e delle Politiche Sociali                                        • Ministero degli Affari Esteri e della Cooperazione Internazionale       • Consiglio d'Europa                                                                                 • OiL  </t>
  </si>
  <si>
    <t>• INAIL
• Istituti di credito  
• Poste Italiane
• Pensionati                                                                                    •Patronati                                                                                                   • Organismi esteri di sicurezza sociale</t>
  </si>
  <si>
    <t xml:space="preserve">• Studi legali
• Agente del Governo
• Avvocatura Generale dello Stato
• Presidenza del Consiglio dei ministri
• Ministeri
• Compagnie di assicurazione                                                              •Assicurati e pensionati                                                                               • Patronati </t>
  </si>
  <si>
    <t>Monitoraggio dei decessi e accertamento dell'esistenza in vita dei pensionati che riscuotono all'estero</t>
  </si>
  <si>
    <t>• Comuni
• Medici necroscopi
• Istituzioni estere                                                                                      • Patronati                                                                                                  • Ambasciate e Consolati                                                                          • Istituto aggiudicatario del servizio di pagamento delle pensioni  all'estero e del servizio aggiuntivo dell'accertamento dell'esistenza in vita dei pensionati che riscuotono all'estero                                             • Organismi esteri di sicurezza sociale</t>
  </si>
  <si>
    <t>• Guardia di Finanzia 
• Carabinieri 
• Polizia 
• Procure                                                                                                    •Ambasciate e Consolati                                                                           • Istituto aggiudicatario del servizio di pagamento delle pensioni  all'estero</t>
  </si>
  <si>
    <t>• Ambasciate e Consolati
• Organismi esteri di sicurezza sociale                                                         • Associazioni per gli italiani all'estero</t>
  </si>
  <si>
    <r>
      <rPr>
        <b/>
        <sz val="16"/>
        <rFont val="Garamond"/>
        <family val="1"/>
      </rPr>
      <t>Tutele in costanza di rapporto di lavoro anche in regime internazionale</t>
    </r>
    <r>
      <rPr>
        <sz val="16"/>
        <rFont val="Garamond"/>
        <family val="1"/>
      </rPr>
      <t xml:space="preserve">
- Prestazioni antitubercolari (TBC)
- Assegno maternità dello Stato
- Congedi papà
- Congedi straordinari art. 42, c. 5, D.lgs. n. 151/2001
- Congedo di Maternità/Paternità 
- Congedo parentale
- Congedo per malattia del bambino
- Congedo per le donne vittime di violenza di genere
- Cure balneo termali
- Indennità di degenza ospedaliera
- Indennità di malattia
- Indennità di Maternità
 -Paternità lavoratori autonomi
- Indennità per inabilità lavoratori assicurati ex IPSEMA
- Indennità per interruzione della gravidanza
- Permessi retribuiti per disabili gravi (Legge n. 104/1992, art. 33)
 - Prestazioni a tutela della maternità, disabilità, donazione di sangue e/o midollo osseo ai lavoratori assicurati ex Ipsema
- Rimborsi per le giornate di riposo fruite dai donatori di sangue e dai donatori di midollo osseo
- Rimborso della retribuzione corrisposta ai lavoratori per operazioni di soccorso alpino o speleologico
- Riposi giornalieri della madre e del padre</t>
    </r>
  </si>
  <si>
    <r>
      <rPr>
        <b/>
        <sz val="16"/>
        <rFont val="Garamond"/>
        <family val="1"/>
      </rPr>
      <t>Cessazione del rapporto di lavoro anche in regime internazionale</t>
    </r>
    <r>
      <rPr>
        <sz val="16"/>
        <rFont val="Garamond"/>
        <family val="1"/>
      </rPr>
      <t xml:space="preserve">
- Indennità di disoccupazione NASpI
- Anticipazione dell'indennità di disoccupazione NASpI
- Indennità di disoccupazione per i lavoratori con rapporto di collaborazione coordinata e continuativa (DIS-COLL) 
- Indennità di disoccupazione agricola
- Indennità straordinaria di continuità reddituale e operativa (ISCRO)
- Indennità di disoccupazione per i lavoratori autonomi dello spettacolo (ALAS)
- Indennità di disoccupazione in regime UE e in applicazione di convenzioni/accordi bilaterali
- Indennità di disoccupazione lavoratori rimpatriati
- Indennità di mobilità ordinaria *
- Anticipazione dell'indennità di mobilità ordinaria *
- Assegno integrativo della mobilità *
- Indennità di mobilità in deroga
- Trattamento speciale di disoccupazione per l'edilizia*</t>
    </r>
  </si>
  <si>
    <r>
      <t>Enti di patronato - Associazioni datoriali - Organizzazioni sindacali dei lavoratori - Centri per l'Impiego - Capitanerie di Porto - Altri enti erogatori di pensione (Casellario Pensioni) - Altri enti assicuratori (Casellario Lavoratori Attivi) -  Poste Italiane - Istituti di credito - Associazioni di categoria - ASL - ASL (anagrafe animale) - INAIL - Uffici UMA (Utenti Motori Agricoli) - AGEA (Agenzia per le erogazioni in agricoltura) - Agenzia delle Entrate - Anagrafi Comunali - ANPAL (Agenzia nazionale per le politiche attive del lavoro) -</t>
    </r>
    <r>
      <rPr>
        <u/>
        <sz val="16"/>
        <rFont val="Garamond"/>
        <family val="1"/>
      </rPr>
      <t xml:space="preserve"> </t>
    </r>
    <r>
      <rPr>
        <sz val="16"/>
        <rFont val="Garamond"/>
        <family val="1"/>
      </rPr>
      <t>Ministero dell'agricoltura, della sovranità alimentare e delle foreste  - ITL (IspettoratoTerritoriale Lavoro) - INL (Ispettorato Nazionale del Lavoro) - Camere di Commercio Industria Artigianato e Agricoltura - Enti e Agenzie regionali e locali - Casse di previdenza dei liberi professionisti -Consulenti del lavoro - Avvocati</t>
    </r>
  </si>
  <si>
    <r>
      <rPr>
        <b/>
        <sz val="16"/>
        <rFont val="Garamond"/>
        <family val="1"/>
      </rPr>
      <t>Fondi di solidarietà</t>
    </r>
    <r>
      <rPr>
        <sz val="16"/>
        <rFont val="Garamond"/>
        <family val="1"/>
      </rPr>
      <t xml:space="preserve">
- Assegno integrativo 
- Assegno di integrazione salariale</t>
    </r>
    <r>
      <rPr>
        <strike/>
        <sz val="16"/>
        <rFont val="Garamond"/>
        <family val="1"/>
      </rPr>
      <t xml:space="preserve">
</t>
    </r>
    <r>
      <rPr>
        <sz val="16"/>
        <rFont val="Garamond"/>
        <family val="1"/>
      </rPr>
      <t xml:space="preserve"> - Assegno Emergenziale 
- Outplacement - Formazione</t>
    </r>
  </si>
  <si>
    <t>Associazioni datoriali - Organizzazioni sindacali dei lavoratori - Consulenti del lavoro - Poste Italiane - Istituti di credito - Avvocati - Commercialisti</t>
  </si>
  <si>
    <t>Ministero del Lavoro e delle Politiche Sociali - Province autonome - Regioni -  Ministero dell'Economia e delle Finanze</t>
  </si>
  <si>
    <t>ANIA (Associazione nazionale fra le imprese assicuratrici) - IVASS (Istituto per la Vigilanza sulle Assicurazioni) - Compagnie assicurative - INAIL</t>
  </si>
  <si>
    <r>
      <rPr>
        <b/>
        <sz val="16"/>
        <rFont val="Garamond"/>
        <family val="1"/>
      </rPr>
      <t>Istituzionali</t>
    </r>
    <r>
      <rPr>
        <sz val="16"/>
        <rFont val="Garamond"/>
        <family val="1"/>
      </rPr>
      <t xml:space="preserve"> (Iscritti alla Gestione unitaria delle prestazioni creditizie e sociali, alla Gestione Fondo credito ex IPOSTe alla Gestione assistenza magistrale)/</t>
    </r>
    <r>
      <rPr>
        <b/>
        <sz val="16"/>
        <rFont val="Garamond"/>
        <family val="1"/>
      </rPr>
      <t>Istituzioni pubbliche</t>
    </r>
    <r>
      <rPr>
        <sz val="16"/>
        <rFont val="Garamond"/>
        <family val="1"/>
      </rPr>
      <t xml:space="preserve"> (Ministero Economia e Finanze, Enti locali, PP.AA. datrici di lavoro, scuole primarie e scuole dell'infanzia statali)/</t>
    </r>
    <r>
      <rPr>
        <b/>
        <sz val="16"/>
        <rFont val="Garamond"/>
        <family val="1"/>
      </rPr>
      <t xml:space="preserve">Intermediari </t>
    </r>
    <r>
      <rPr>
        <sz val="16"/>
        <rFont val="Garamond"/>
        <family val="1"/>
      </rPr>
      <t xml:space="preserve">(Poste italiane S.p.A. e Società collegate, Società finanziarie, Istituti finanziari convenzionati, Istituti bancari convenzionati, Fondi di previdenza complementare, Gestione Commissariale Fondo di buonuscita per i lavoratori di Poste Italiane)  </t>
    </r>
  </si>
  <si>
    <t>UI</t>
  </si>
  <si>
    <t>Ufficio Ispettorato</t>
  </si>
  <si>
    <t xml:space="preserve"> Ufficio Ispettorato</t>
  </si>
  <si>
    <t xml:space="preserve">Cittadini italiani, cittadini comunitari, cittadini extracomunitari familiari di cittadini comunitari titolari di diritto di soggiorno o di diritto di soggiorno permanente, cittadini extracomunitari titolari di permesso di soggiorno di lungo periodo periodo. Nuclei familiari  </t>
  </si>
  <si>
    <t xml:space="preserve">CAF, Patronati, Associazioni di categoria, Associazioni sindacali, Poste Italiane </t>
  </si>
  <si>
    <r>
      <t xml:space="preserve">Ministeri (Ministero del Lavoro e delle Politiche Sociali, Ministero dell'Economia e delle Finanze, Ministero dell'Interno,  Ministero della Salute; Ministero dell'Agricoltura della Sovranità Alimentare e delle Foreste;  ), </t>
    </r>
    <r>
      <rPr>
        <sz val="16"/>
        <rFont val="Garamond"/>
        <family val="1"/>
      </rPr>
      <t>ANPAL</t>
    </r>
    <r>
      <rPr>
        <sz val="16"/>
        <color theme="1"/>
        <rFont val="Garamond"/>
        <family val="1"/>
      </rPr>
      <t>, Agenzia delle Entrate, Enti territoriali, ANCI, Parlamento,  Forze dell'Ordine e Corpi di Polizia, Questure, Organi giurisdizionali, ANAC, Garante per la protezione dei dati personali, Enti previdenziali e assistenziali di Paesi esteri;</t>
    </r>
  </si>
  <si>
    <t>Fornitori di servizi e lavori, consulenti  e collaboratori esterni; associazioni varie</t>
  </si>
  <si>
    <t>CAF - Comuni - Enti erogatori (Università e Pubbliche amministrazioni)</t>
  </si>
  <si>
    <t>Ministero del Lavoro e delle Politiche Sociali - Guardia di Finanza - Ministero dell'Economia e delle Finanze - Agenzia delle entrate</t>
  </si>
  <si>
    <t>Cittadini italiani, cittadini comunitari, cittadini extracomunitari familiari di cittadini comunitari titolari di diritto di soggiorno o di diritto di soggiorno permanente, cittadini extracomunitari titolari di permesso di soggiorno di durata non inferiore a un anno.</t>
  </si>
  <si>
    <t>Strutture sanitarie e centri riabilitativi, Istituti scolastici, Ministeri (Salute, Istruzione, Interno, Lavoro e Politiche sociali, Economia e Finanze, Famiglia e Disabilità, della Pubblica Amministrazione), Agenzia delle Entrate, Enti territoriali, Parlamento,  Forze dell'Ordine e Corpi di Polizia, Questure, Organi giurisdizionali, ANAC, Garante per la protezione dei dati personali, Enti previdenziali e assistenziali di Paesi esteri</t>
  </si>
  <si>
    <t>Prestazioni a sostengno della famiglia e genitorialità - Bonus Asilo nido -  Assegno unico, Reddito di libertà</t>
  </si>
  <si>
    <t>Nuclei familiari - Cittadini comunitari e non comunitari in possesso di permesso di soggiorno</t>
  </si>
  <si>
    <t>Enti di patronato - CAF</t>
  </si>
  <si>
    <t>Sistema informativo unitario dei servizi sociali-Siuss (ex Casellario dell'assistenza) e sue evoluzioni (PAS e WAS)</t>
  </si>
  <si>
    <t xml:space="preserve">Regioni - Province autonome - Comuni; ANCI;  ASL - Ambiti territoriali comunali - Unioni dei Comuni - Consorzi - Comunità montane - Università - Casse Professionali - Enti per il diritto allo studio universitario - Aziende sociali - Enti assegnazione alloggi di edilizia pubblica - </t>
  </si>
  <si>
    <t xml:space="preserve">Ministero del Lavoro e delle Politiche Sociali - Ministero dell'Economia e delle Finanze - altri Ministeri - Guardia di Finanza - Agenzia Entrate- </t>
  </si>
  <si>
    <t xml:space="preserve">NEET (Not in Education, Employment or Training) - Lavoratori in cerca di prima occupazione - Disoccupati iscritti da più di due anni nelle liste di collocamento - Iscritti nelle liste di mobilità che non percepiscono l'indennità </t>
  </si>
  <si>
    <t xml:space="preserve">Enti di patronato - Organizzazioni sindacali dei lavoratori </t>
  </si>
  <si>
    <t>Ministero del Lavoro e delle Politiche Sociali - ANPAL (Agenzia nazionale per le politiche attive del lavoro); ANPAL SERVIZI SpA - Ministero dell'Economia e delle Finanze - Enti Locali (Regioni - Province - Comuni)</t>
  </si>
  <si>
    <t>Fornitori di servizi, Agenzia media</t>
  </si>
  <si>
    <t xml:space="preserve"> Fornitore di servizi, Agenzia di comunicazione</t>
  </si>
  <si>
    <t>Ministero della Cultura</t>
  </si>
  <si>
    <t>Associazioni culturali</t>
  </si>
  <si>
    <t>Fornitore di servizi</t>
  </si>
  <si>
    <t>Sentiment analysis</t>
  </si>
  <si>
    <t>Tipologie varie: Mass media</t>
  </si>
  <si>
    <t>Tipologie varie: Fornitore di servizi (RTI Almaviva, Data Stampa, etc…)</t>
  </si>
  <si>
    <t>Rilevazione delle possibili criticità che emergono dalle analisi e dalle segnalazioni provenienti dai diversi canali e coinvolgono delle Strutture dell'Istituto competenti per materia</t>
  </si>
  <si>
    <t>Coordinamento delle indagini di gradimento presso gli utenti, interni ed esterni, ivi comprese le rilevazioni della reputazione</t>
  </si>
  <si>
    <t>Intermediari (Patronati, CAF, Consulenti del lavoro)</t>
  </si>
  <si>
    <t>Studio televisivo</t>
  </si>
  <si>
    <t>Gestione sito intranet - Comunicazione interna</t>
  </si>
  <si>
    <t>Valorizzazione del patrimonio artistico dell'Istituto attraverso la promozione di specifiche iniziative e la realizzazione di prodotti audiovisivi per la comunicazione istituzionale</t>
  </si>
  <si>
    <t xml:space="preserve">Gestione dei rapporti coi mezzi di comunicazione. Attività di comunicazione, anche digitale, e presidio dell’immagine dell’Istituto su tutti gli organi di informazione. Elaborazione e la diffusione di comunicati stampa, newsletter, realizzazione di conferenze stampa e monitoraggio dell’informazione italiana ed estera. </t>
  </si>
  <si>
    <t xml:space="preserve">Monitoraggio della coerenza dell'aspetto comunicazionale dei contenuti informativi e dei servizi on-line e della loro rispondenza alla profilazione degli utenti e del rispetto delle norme su accessibilità e usabilità </t>
  </si>
  <si>
    <t>Definizione delle regole e strategie di interazione nell'ambito dei social media, coordinamento e realizzazione dei contenuti informativi, progettazione della presenza dell'Istituto sui nuovi social network</t>
  </si>
  <si>
    <t xml:space="preserve">•Patronati                                                                                          •Consulenti del lavoro                                                                    •Sindacati e Associazioni di categoria datoriali e dei lavoratori  •Redazioni giornalistiche e radiotelevisive Consulenti del lavoro, Patronati, Contact Center                       </t>
  </si>
  <si>
    <t xml:space="preserve">• Assicurati e pensionati                                                                            • Patronati                                                                                                  • Studi legali                                                                                               • Consulenti del lavoro                                                                                       • Istituzioni di sicurezza sociale estere </t>
  </si>
  <si>
    <t>• INAIL 
• Ministero del lavoro
• MIUR    • Assicurati e pensionati</t>
  </si>
  <si>
    <t xml:space="preserve">• Assicurati e pensionati, eredi, delegati,tutori, amministratori di sostegno, rappresentanti legali;                                                                             • Patronati italiani ed esteri;                                                                                                • Studi legali;                                                                         •Organizzazioni sindacali e altri intermediari;                                                         • Altre pubbliche amministrazioni                                                                                                      </t>
  </si>
  <si>
    <r>
      <t>Gestione degli adempimenti relativi alla definizione dei ruoli "</t>
    </r>
    <r>
      <rPr>
        <i/>
        <sz val="16"/>
        <rFont val="Garamond"/>
        <family val="1"/>
      </rPr>
      <t>ante 2000</t>
    </r>
    <r>
      <rPr>
        <sz val="16"/>
        <rFont val="Garamond"/>
        <family val="1"/>
      </rPr>
      <t xml:space="preserve">" e alla gestione delle </t>
    </r>
    <r>
      <rPr>
        <i/>
        <sz val="16"/>
        <rFont val="Garamond"/>
        <family val="1"/>
      </rPr>
      <t>"quote inesigibili</t>
    </r>
    <r>
      <rPr>
        <sz val="16"/>
        <rFont val="Garamond"/>
        <family val="1"/>
      </rPr>
      <t>" e correlate spese esecutive. Controllo e monitoraggio dell'attività svolta dagli agenti della riscossione per il recupero delle partite creditorie dell'Istituto. Gestione della definizione agevolata delle cartelle di pagamento/Avvisi di addebito</t>
    </r>
  </si>
  <si>
    <r>
      <rPr>
        <b/>
        <i/>
        <sz val="16"/>
        <rFont val="Garamond"/>
        <family val="1"/>
      </rPr>
      <t>Intelligence</t>
    </r>
    <r>
      <rPr>
        <b/>
        <sz val="16"/>
        <rFont val="Garamond"/>
        <family val="1"/>
      </rPr>
      <t xml:space="preserve"> funzionale finalizzata a individuare settori merceologici e tipologie di soggetti ad alto rischio di evasione/elusione contributiva</t>
    </r>
  </si>
  <si>
    <t>Popolamento banca dati delle posizioni assicurative dei dipendenti della amministrazione Pubblica</t>
  </si>
  <si>
    <t xml:space="preserve">ISTITUZIONALI:
Assicurati, contribuenti, lavoratori dipendenti, parasubordinati e autonomi, domestici, imprese, enti ed associazioni private, fruitori di prestazioni sociali e creditizie del welfare, anche integrativo; controparti, avvocati, procuratori e difensori delle controparti 
INTERMEDIARI:
Patronati, CAF, Consulenti del lavoro, Sindacati, Organizzazioni datoriali, Istituti bancari ed assicurativi, Medici, organi e commissioni di conciliazione e mediazione
ISTITUZIONI PUBBLICHE:
Parlamento Italiano, Governo Italiano, Parlamento Europeo,  Commissione Europea, Autorità e Organi giurisdizionali nazionali e comunitari, Auhtorities, Ministero della Giustizia, Ministero dell'Economia e delle Finanze, Ministero del Lavoro e delle Politiche Sociali, altri Enti previdenziali, Consiglio Nazionale forense, Ordini professionali                                      TIPOLOGIE VARIE: Avvocati esterni domiciliatari e sostituti di udienza, praticanti legali, tirocinanti </t>
  </si>
  <si>
    <t xml:space="preserve">ISTITUZIONALI:
Assicurati, contribuenti, lavoratori dipendenti, parasubordinati e autonomi, domestici, imprese, enti ed associazioni private, fruitori di prestazioni sociali e creditizie del welfare, anche integrativo; controparti, avvocati, procuratori e difensori delle controparti 
INTERMEDIARI:
Patronati, CAF, Consulenti del lavoro, Sindacati, Organizzazioni datoriali, Istituti bancari ed assicurativi, Medici, organi e commissioni di conciliazione e mediazione
ISTITUZIONI PUBBLICHE:
Parlamento Italiano, Governo Italiano, Parlamento Europeo,  Commissione Europea, Autorità e Organi giurisdizionali nazionali e comunitari, Auhtorities, Ministero della Giustizia, Ministero dell'Economia e delle Finanze, Ministero del Lavoro e delle Politiche Sociali, altri Enti previdenziali, Consiglio Nazionale forense, Ordini professionali.                                           TIPOLOGIE VARIE: praticanti legali, tirocinanti  </t>
  </si>
  <si>
    <t>Atenei universitari -  Associazioni ed organismi internazionali</t>
  </si>
  <si>
    <t xml:space="preserve">L'attività è stata assegnata alla neo costitutita Direzione dal vigente Ordinamento delle funzioni centrali e periferiche e richiederà rapporti con Atenei,  nonchè, in prospettiva, la partecipazione ai comitati e gruppi di lavoro di associazioni ed organismi internazionali che abbiano come missione la promozione del welfare e della cultura previdenziale, in collaborazione con le competenti Direzioni centrali. </t>
  </si>
  <si>
    <t>Controllo analogo</t>
  </si>
  <si>
    <t>INPS Servizi S.p.A., 3-I S.p.A., consulenti e società di consulenza, Avvocati, INAIL, ISTAT, Ministero del Lavoro, Ministero Economie e Finanze, Notai, Istituti di Credito.</t>
  </si>
  <si>
    <t>Appaltatori e subappaltatori, conduttori, occupanti senza titolo e loro eventuali rappresentanti (associazioni inquilini, associazione consumatori,legali incaricati), Agenzia delle Entrate, Agenzia delle Entrate - Riscossioni, Agenzia del Demanio, Comuni, Municipi e altri enti territoriali, Forze dell'Ordine, Procura della Repubblica, Istituti di Credito, Amministratori di condominio, legali incaricati dal Gestore, Ministero Economia e Finanze, Ministero beni e attività culturali, Avvocati</t>
  </si>
  <si>
    <t>Agenzia del Demanio, Fondo Immobili Pubblici, Locatori, Enti Pubblici, appaltatori, subappaltatori, consulenti e società di consulenza, terzi occupanti con titolo, concedenti e concessionari d'uso. Studenti (Strutture sociali). Figli di insegnanti, Avvocati.</t>
  </si>
  <si>
    <r>
      <t>Agenzia delle Entrate, Agenzia delle entrate- riscossione, Enti Pubblici, Enti Locali, MIT, Provveditorati interregionali alle opere pubbliche, Soprintendenze, Ministero dello sviluppo economico, CAF, Notai, Commercialisti, Istituti di credito, Avvocati, Soci cooperative, commissari liquidatori</t>
    </r>
    <r>
      <rPr>
        <sz val="14.4"/>
        <rFont val="Garamond"/>
        <family val="1"/>
      </rPr>
      <t>.</t>
    </r>
  </si>
  <si>
    <t>Banca d'Italia, Igei in liquidazione,  Invimit SGR spA, DeA Capital SGR SpA, BNL, Gruppo BNP Paribas, Fabrica Immobiliare SGR SpA e Ministero dell’Economia e Finanze, INPS Servizi S.p.A., CDP, Investire SGR S.p.A., NCP S.a.r.l., Hamilton Lane GP S.a.r.l., Arcadia SGR S.p.A., Synergo Capital SGR S.p.A., Alkemia SGR S.p.A.</t>
  </si>
  <si>
    <r>
      <t>Appaltatori e subappaltatori, conduttori, occupanti senza titolo e loro eventuali rappresentanti (associazioni inquilini,associazione consumatori,legali incaricati), Agenzia delle Entrate, Agenzia del Demanio, Comuni, Municipi e altri enti territoriali, Consiglio Nazionale Notariato,Notai, Istituti di Credito, INVIMIT SGR SpA, soggetti incaricati da INVIMIT SGR SpA, Ministero del Lavoro, Ministero Economia e Finanze, Ministero beni e attività cullturali, Aziende regionali per l'edilizia residenziale.</t>
    </r>
    <r>
      <rPr>
        <sz val="14.4"/>
        <rFont val="Garamond"/>
        <family val="1"/>
      </rPr>
      <t xml:space="preserve">
</t>
    </r>
    <r>
      <rPr>
        <sz val="16"/>
        <rFont val="Garamond"/>
        <family val="1"/>
      </rPr>
      <t>Enti pubblici e privati di finanziamento progetti di valorizzazione. Enti del terzo settore.
Avvocati.</t>
    </r>
  </si>
  <si>
    <t>Istituzioni italiane ed estere nell'ambito di Progetti di ricerca nazionali o internazionali.
Ministeri vigilanti (Ministero del Lavoro - Ministero Economia e finanze) e istituzioni nazionali per l'organizzazione di eventi con partner internazionali.</t>
  </si>
  <si>
    <t xml:space="preserve">Ministeri vigilanti: Ministero del Lavoro - Ministero Economia e finanza.                                                                                                                                                                                                                                                                                                                                                                                                                                                        Ragioneria generale dello Stato - Camera dei Deputati - Senato - Ufficio Parlamentare di Bilancio.                                                                                                                                                                                                                                                             </t>
  </si>
  <si>
    <t>Responsabile scientifico  e componenti esterni del Comitato scientifico.
Università e centri di ricerca.
Ricercatori assegnatari dei singoli progetti di ricerca.
Soggetti privati e associazioni interessate a finanziare il programma. di ricerca attraverso sponsorizzazioni o erogazioni liberali.                                                                                                                                                                                                                                                                                                                                                                      Ministero Economia e Finanza / RGS attraverso apposita convenzione</t>
  </si>
  <si>
    <t xml:space="preserve">Uffici della Camera dei deputati.
Ricercatori interessati alla redazione di singole parti del Rapporto.
</t>
  </si>
  <si>
    <t>Il Rapporto annuale viene presentato dal Presidente del''Istituto presso la Camera dei Deputati. Nell'ambito della predisposizione del Rapporto la Direzione gestisce i rapporti con i ricercatori VisitINPS interessati a contribuire all'Appendice del R.A.</t>
  </si>
  <si>
    <t>Europrogettazione</t>
  </si>
  <si>
    <t>Commissione europea e eventuali istituzioni/enti italiani e/o di altri paesi che partecipano, insieme a INPS, ai bandi.</t>
  </si>
  <si>
    <t>L'attività può essere svolta in collaborazione con altre Direzioni centrali dell'Istituto.</t>
  </si>
  <si>
    <t>Punto di contatto unico con il Ministero del Lavoro e con le istituzioni europee, per quanto di competenza dell’Istituto in materia di regolamenti europei e convenzioni internazionali estesa all’individuazione ed al rafforzamento di procedure operative preordinate a presidiare e garantire l’erogazione delle prestazioni istituzionali di previdenza e di welfare a beneficio dei cittadini che lavorano in altri Paesi o che da essi provengano, ferma restando la competenza “di dominio” delle varie direzioni di prodotto coinvolte.</t>
  </si>
  <si>
    <t xml:space="preserve">Ministero del Lavoro - Commissione europea - ESIP (European Social Insurance Platform)   -  Istituzioni di sicurezza sociale di altri Stati </t>
  </si>
  <si>
    <t xml:space="preserve"> Interlocuzione diretta con il Ministero del Lavoro e con la Commissione europea in materia di Regolamenti europei e Convenzioni internazionali in raccordo con le Direzioni centrali di prodotto e con la Direzione centrale Tecnologia Informatica e Innovazione.  Coordinamento della partecipazione dell'Istituto ad associazioni ed organismi europei ed internazionali</t>
  </si>
  <si>
    <t>davide</t>
  </si>
  <si>
    <t>Direzione centrale Inclusione e Sostegno alla Famiglia e alla Genitorialità</t>
  </si>
  <si>
    <t>ISFG</t>
  </si>
  <si>
    <t>Direzione centrale Patrimonio</t>
  </si>
  <si>
    <t>SPD</t>
  </si>
  <si>
    <t>Direzione centrale Salute e Prestazioni di Disabilità</t>
  </si>
  <si>
    <t xml:space="preserve">Tirocini e Sussidi
- Programma Operativo Nazionale per l'attuazione della iniziativa europea per l'occupazione dei giovani (Programma "GaranziaGiovani")
- Assegno ASU per attività socialmente utili 
</t>
  </si>
  <si>
    <t>PA</t>
  </si>
  <si>
    <t>Direzione Centrale Salute e Prestazioni di Disabilità</t>
  </si>
  <si>
    <t>Direzione Centrale Inclusione e Sostegno alla Famiglia e alla Genitorialità</t>
  </si>
  <si>
    <t>Direzione centrale Partecipazioni Societarie e Politiche di Investimento per l'Innovazione dei Servizi</t>
  </si>
  <si>
    <t>PSPIIS</t>
  </si>
  <si>
    <t>Direzione Centrale Partecipazioni Societarie e Politiche di Investimento per l'Innovazione dei Servizi</t>
  </si>
  <si>
    <t>Direzione Centrale Patrimonio</t>
  </si>
  <si>
    <t>Direzione centrale Internal Audit, Risk Management, Compliance e Antifrode</t>
  </si>
  <si>
    <t>IARMCA</t>
  </si>
  <si>
    <t>A.I.I.A. (Associazione Italiana Internal Auditors )</t>
  </si>
  <si>
    <t>Cittadini, Garante per la protezione dei dati personali</t>
  </si>
  <si>
    <t>Ufficio per le Attività del Responsabile della Protezione dei dati</t>
  </si>
  <si>
    <t>UARPD</t>
  </si>
  <si>
    <t>Uffici e Direzioni centrali di supporto</t>
  </si>
  <si>
    <t xml:space="preserve"> Ultimo aggiornamento: 30 giugno 2025</t>
  </si>
  <si>
    <t>Direzione Centrale Segreteria del Presidente e del Consiglio di Amministrazione</t>
  </si>
  <si>
    <t>SPCA</t>
  </si>
  <si>
    <t>Segreteria Direttore Generale</t>
  </si>
  <si>
    <r>
      <t xml:space="preserve"> </t>
    </r>
    <r>
      <rPr>
        <b/>
        <sz val="16"/>
        <color theme="1"/>
        <rFont val="Garamond"/>
        <family val="1"/>
      </rPr>
      <t>Misure di contrasto della povertà</t>
    </r>
    <r>
      <rPr>
        <sz val="16"/>
        <color theme="1"/>
        <rFont val="Garamond"/>
        <family val="1"/>
      </rPr>
      <t>: pensione sociale/assegno sociale</t>
    </r>
    <r>
      <rPr>
        <sz val="16"/>
        <color rgb="FFFF0000"/>
        <rFont val="Garamond"/>
        <family val="1"/>
      </rPr>
      <t xml:space="preserve"> </t>
    </r>
    <r>
      <rPr>
        <sz val="16"/>
        <color theme="1"/>
        <rFont val="Garamond"/>
        <family val="1"/>
      </rPr>
      <t xml:space="preserve">
</t>
    </r>
    <r>
      <rPr>
        <sz val="16"/>
        <color rgb="FFFF0000"/>
        <rFont val="Garamond"/>
        <family val="1"/>
      </rPr>
      <t xml:space="preserve"> </t>
    </r>
    <r>
      <rPr>
        <b/>
        <sz val="16"/>
        <rFont val="Garamond"/>
        <family val="1"/>
      </rPr>
      <t xml:space="preserve">Carta acquisti </t>
    </r>
    <r>
      <rPr>
        <sz val="16"/>
        <color rgb="FFFF0000"/>
        <rFont val="Garamond"/>
        <family val="1"/>
      </rPr>
      <t xml:space="preserve">
</t>
    </r>
    <r>
      <rPr>
        <sz val="16"/>
        <color theme="1"/>
        <rFont val="Garamond"/>
        <family val="1"/>
      </rPr>
      <t xml:space="preserve">Contributo alle sedute di psicoterapia
Bonus genitori disoccupati o monoreddito con figli con disabilità
INPS per tutti 
Fondo alimentare </t>
    </r>
  </si>
  <si>
    <t>Direzione Centrale benessere Organizzativo, Sicurezza e Logistica</t>
  </si>
  <si>
    <t>Direzione Centrale Credito, Welfare e Strutture sociali</t>
  </si>
  <si>
    <t>Gestisce la formazione e aggiornamento professionale attraverso: l'elaborazione dei piani di formazione; l'attivazione dei corsi e il monitoraggio delle attività formative avviate, valutandone la congruità delle richieste.</t>
  </si>
  <si>
    <t>• pensionati   
• studi legali  
• Agenzia delle Entrate 
• Agenzia delle Entrate Riscossione</t>
  </si>
  <si>
    <t>• Società finanziarie   
• Istituti bancari 
• Associazioni di categoria 
• Pensionati</t>
  </si>
  <si>
    <t>Direzione Centrale Internal Audit, Risk Management, Compliance e Antifrode</t>
  </si>
  <si>
    <t>SPD!A1</t>
  </si>
  <si>
    <t>RPCT</t>
  </si>
  <si>
    <t>Struttura di supporto al Responsabile della prevenzione della corruzione e della trasparenza</t>
  </si>
  <si>
    <t>Ministero dell'Istruzione e del Merito</t>
  </si>
  <si>
    <t xml:space="preserve">Ministero Università e Ricerca </t>
  </si>
  <si>
    <t>Azienda sanitaria locale</t>
  </si>
  <si>
    <t xml:space="preserve">Ispettorato nazionale del lavoro 
</t>
  </si>
  <si>
    <t xml:space="preserve">Istituto nazionale per l'assicurazione contro gli infortuni sul lavoro </t>
  </si>
  <si>
    <t>Corte dei Conti</t>
  </si>
  <si>
    <t>Tribunale Amministrativo Regionale</t>
  </si>
  <si>
    <t>Radiotelevisione italiana S.p.a.</t>
  </si>
  <si>
    <t xml:space="preserve">Centro di assistenza fiscale </t>
  </si>
  <si>
    <t>Associazione nazionale comuni italiani</t>
  </si>
  <si>
    <t>Agenzia Nazionale Stampa Associata</t>
  </si>
  <si>
    <t>Associazione Nazionale Costruttori Edili</t>
  </si>
  <si>
    <t xml:space="preserve">ANCE </t>
  </si>
  <si>
    <t>Ente Nazionale Sordi ONLUS</t>
  </si>
  <si>
    <t xml:space="preserve">ENS - </t>
  </si>
  <si>
    <t>Associazione Nazionale Mutilati ed Invalidi Civili</t>
  </si>
  <si>
    <t>Agenzia Regionale per la Protezione Ambientale</t>
  </si>
  <si>
    <t xml:space="preserve">Ministero dell'economia e delle finanze </t>
  </si>
  <si>
    <t xml:space="preserve">Unione Italiana Ciechi </t>
  </si>
  <si>
    <t xml:space="preserve">Unione italiana delle camere di commercio, industria, artigianato e agricoltura </t>
  </si>
  <si>
    <t xml:space="preserve">Camera di Commercio, Industria, Artigianato e Agricoltura </t>
  </si>
  <si>
    <t>Corpo Nazionale Vigili del Fuoco</t>
  </si>
  <si>
    <t>Servizio Prevenzione e Sicurezza Ambienti di Lavoro</t>
  </si>
  <si>
    <t xml:space="preserve">Associazione nazionale comuni italiani </t>
  </si>
  <si>
    <t xml:space="preserve">Agenzia nazionale per le politiche attive del lavoro </t>
  </si>
  <si>
    <t xml:space="preserve">Consulente tecnico di ufficio </t>
  </si>
  <si>
    <t>Concessionaria servizi informativi pubblici</t>
  </si>
  <si>
    <t xml:space="preserve">Autorità Nazionale Anticorruzione </t>
  </si>
  <si>
    <t xml:space="preserve">Scuola Nazionale di Amministrazione </t>
  </si>
  <si>
    <t>Ministero della cultura</t>
  </si>
  <si>
    <t xml:space="preserve">Ispettorato territoriale del lavoro </t>
  </si>
  <si>
    <t xml:space="preserve">Associazione Nazionale Magistrati </t>
  </si>
  <si>
    <t>MUR</t>
  </si>
  <si>
    <t>INL</t>
  </si>
  <si>
    <t>CdC</t>
  </si>
  <si>
    <t>TAR</t>
  </si>
  <si>
    <t xml:space="preserve">RAI </t>
  </si>
  <si>
    <t>ANCI</t>
  </si>
  <si>
    <t>ANSA</t>
  </si>
  <si>
    <t>ANMIC</t>
  </si>
  <si>
    <t>UIC</t>
  </si>
  <si>
    <t xml:space="preserve">ARPA </t>
  </si>
  <si>
    <t>UNIONCAMERE</t>
  </si>
  <si>
    <t>CCIAA</t>
  </si>
  <si>
    <t>SPRESAL</t>
  </si>
  <si>
    <t>VV.FF.</t>
  </si>
  <si>
    <t>ANPAL</t>
  </si>
  <si>
    <t>CTU</t>
  </si>
  <si>
    <t>CONSIP S.p.a.</t>
  </si>
  <si>
    <t>SNA</t>
  </si>
  <si>
    <t>MIC</t>
  </si>
  <si>
    <t>ITL</t>
  </si>
  <si>
    <t>Glossario degli acronimi</t>
  </si>
  <si>
    <t>MIM</t>
  </si>
  <si>
    <t>ANM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</si>
</sst>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Calibri"/>
      <family val="2"/>
      <scheme val="minor"/>
    </font>
    <font>
      <b/>
      <sz val="16"/>
      <color theme="1"/>
      <name val="Garamond"/>
      <family val="1"/>
    </font>
    <font>
      <b/>
      <sz val="14"/>
      <color theme="1"/>
      <name val="Garamond"/>
      <family val="1"/>
    </font>
    <font>
      <sz val="11"/>
      <color theme="3" tint="0.79998168889431442"/>
      <name val="Calibri"/>
      <family val="2"/>
      <scheme val="minor"/>
    </font>
    <font>
      <sz val="11"/>
      <name val="Calibri"/>
      <family val="2"/>
      <scheme val="minor"/>
    </font>
    <font>
      <sz val="16"/>
      <color theme="1"/>
      <name val="Garamond"/>
      <family val="1"/>
    </font>
    <font>
      <sz val="16"/>
      <color theme="1"/>
      <name val="Calibri"/>
      <family val="2"/>
      <scheme val="minor"/>
    </font>
    <font>
      <b/>
      <sz val="16"/>
      <name val="Garamond"/>
      <family val="1"/>
    </font>
    <font>
      <sz val="16"/>
      <color rgb="FF000000"/>
      <name val="Garamond"/>
      <family val="1"/>
    </font>
    <font>
      <sz val="16"/>
      <name val="Garamond"/>
      <family val="1"/>
    </font>
    <font>
      <b/>
      <sz val="16"/>
      <color rgb="FF000000"/>
      <name val="Garamond"/>
      <family val="1"/>
    </font>
    <font>
      <i/>
      <sz val="16"/>
      <color rgb="FF000000"/>
      <name val="Garamond"/>
      <family val="1"/>
    </font>
    <font>
      <sz val="16"/>
      <color rgb="FFFF0000"/>
      <name val="Garamond"/>
      <family val="1"/>
    </font>
    <font>
      <b/>
      <sz val="16"/>
      <color rgb="FFFF0000"/>
      <name val="Calibri"/>
      <family val="2"/>
      <scheme val="minor"/>
    </font>
    <font>
      <sz val="12"/>
      <color theme="1"/>
      <name val="Calibri"/>
      <family val="2"/>
      <scheme val="minor"/>
    </font>
    <font>
      <strike/>
      <sz val="16"/>
      <name val="Garamond"/>
      <family val="1"/>
    </font>
    <font>
      <u/>
      <sz val="16"/>
      <name val="Garamond"/>
      <family val="1"/>
    </font>
    <font>
      <sz val="16"/>
      <color theme="3" tint="0.79998168889431442"/>
      <name val="Garamond"/>
      <family val="1"/>
    </font>
    <font>
      <i/>
      <sz val="16"/>
      <name val="Garamond"/>
      <family val="1"/>
    </font>
    <font>
      <b/>
      <sz val="16"/>
      <color theme="1"/>
      <name val="Calibri"/>
      <family val="2"/>
      <scheme val="minor"/>
    </font>
    <font>
      <u/>
      <sz val="11"/>
      <color theme="10"/>
      <name val="Calibri"/>
      <family val="2"/>
      <scheme val="minor"/>
    </font>
    <font>
      <sz val="14"/>
      <name val="Garamond"/>
      <family val="1"/>
    </font>
    <font>
      <b/>
      <sz val="9"/>
      <color indexed="81"/>
      <name val="Tahoma"/>
      <family val="2"/>
    </font>
    <font>
      <i/>
      <sz val="16"/>
      <color theme="1"/>
      <name val="Garamond"/>
      <family val="1"/>
    </font>
    <font>
      <b/>
      <i/>
      <sz val="16"/>
      <color theme="1"/>
      <name val="Garamond"/>
      <family val="1"/>
    </font>
    <font>
      <b/>
      <sz val="11"/>
      <color theme="1"/>
      <name val="Calibri"/>
      <family val="2"/>
      <scheme val="minor"/>
    </font>
    <font>
      <sz val="12"/>
      <color theme="1"/>
      <name val="Garamond"/>
      <family val="1"/>
    </font>
    <font>
      <b/>
      <sz val="11"/>
      <color theme="3" tint="0.79998168889431442"/>
      <name val="Calibri"/>
      <family val="2"/>
      <scheme val="minor"/>
    </font>
    <font>
      <b/>
      <i/>
      <sz val="16"/>
      <name val="Garamond"/>
      <family val="1"/>
    </font>
    <font>
      <strike/>
      <sz val="16"/>
      <color theme="1"/>
      <name val="Garamond"/>
      <family val="1"/>
    </font>
    <font>
      <b/>
      <sz val="12"/>
      <name val="Garamond"/>
      <family val="1"/>
    </font>
    <font>
      <sz val="14.4"/>
      <name val="Garamond"/>
      <family val="1"/>
    </font>
    <font>
      <b/>
      <sz val="11"/>
      <color theme="1"/>
      <name val="Titillium Web"/>
    </font>
    <font>
      <sz val="11"/>
      <color theme="1"/>
      <name val="Titillium Web"/>
    </font>
    <font>
      <b/>
      <sz val="14"/>
      <color theme="1"/>
      <name val="Calibri"/>
      <family val="2"/>
      <scheme val="minor"/>
    </font>
    <font>
      <sz val="14"/>
      <color theme="1"/>
      <name val="Calibri"/>
      <family val="2"/>
      <scheme val="minor"/>
    </font>
  </fonts>
  <fills count="12">
    <fill>
      <patternFill patternType="none"/>
    </fill>
    <fill>
      <patternFill patternType="gray125"/>
    </fill>
    <fill>
      <patternFill patternType="solid">
        <fgColor theme="2"/>
        <bgColor indexed="64"/>
      </patternFill>
    </fill>
    <fill>
      <patternFill patternType="solid">
        <fgColor theme="0" tint="-0.14999847407452621"/>
        <bgColor indexed="64"/>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rgb="FFFFFFFF"/>
        <bgColor rgb="FF000000"/>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8" tint="0.79998168889431442"/>
        <bgColor indexed="64"/>
      </patternFill>
    </fill>
  </fills>
  <borders count="3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bottom/>
      <diagonal/>
    </border>
    <border>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double">
        <color rgb="FF1E17B1"/>
      </left>
      <right style="thin">
        <color auto="1"/>
      </right>
      <top style="thin">
        <color indexed="64"/>
      </top>
      <bottom style="thin">
        <color indexed="64"/>
      </bottom>
      <diagonal/>
    </border>
    <border>
      <left style="double">
        <color rgb="FF1E17B1"/>
      </left>
      <right style="thin">
        <color auto="1"/>
      </right>
      <top style="thin">
        <color indexed="64"/>
      </top>
      <bottom/>
      <diagonal/>
    </border>
    <border>
      <left style="thin">
        <color indexed="64"/>
      </left>
      <right style="thin">
        <color indexed="64"/>
      </right>
      <top/>
      <bottom style="medium">
        <color indexed="64"/>
      </bottom>
      <diagonal/>
    </border>
  </borders>
  <cellStyleXfs count="2">
    <xf numFmtId="0" fontId="0" fillId="0" borderId="0"/>
    <xf numFmtId="0" fontId="20" fillId="0" borderId="0" applyNumberFormat="0" applyFill="0" applyBorder="0" applyAlignment="0" applyProtection="0"/>
  </cellStyleXfs>
  <cellXfs count="411">
    <xf numFmtId="0" fontId="0" fillId="0" borderId="0" xfId="0"/>
    <xf numFmtId="0" fontId="0" fillId="0" borderId="0" xfId="0" applyAlignment="1">
      <alignment vertical="center"/>
    </xf>
    <xf numFmtId="0" fontId="0" fillId="2" borderId="0" xfId="0" applyFill="1" applyAlignment="1">
      <alignment vertical="center"/>
    </xf>
    <xf numFmtId="0" fontId="0" fillId="2" borderId="10" xfId="0" applyFill="1" applyBorder="1" applyAlignment="1">
      <alignment vertical="center"/>
    </xf>
    <xf numFmtId="0" fontId="0" fillId="4" borderId="0" xfId="0" applyFill="1" applyAlignment="1">
      <alignment vertical="center"/>
    </xf>
    <xf numFmtId="0" fontId="0" fillId="4" borderId="17" xfId="0" applyFill="1" applyBorder="1" applyAlignment="1">
      <alignment vertical="center"/>
    </xf>
    <xf numFmtId="0" fontId="0" fillId="4" borderId="0" xfId="0" applyFill="1"/>
    <xf numFmtId="0" fontId="0" fillId="4" borderId="10" xfId="0" applyFill="1" applyBorder="1" applyAlignment="1">
      <alignment wrapText="1"/>
    </xf>
    <xf numFmtId="0" fontId="3" fillId="3" borderId="1" xfId="0" applyFont="1" applyFill="1" applyBorder="1"/>
    <xf numFmtId="0" fontId="3" fillId="3" borderId="2" xfId="0" applyFont="1" applyFill="1" applyBorder="1"/>
    <xf numFmtId="0" fontId="3" fillId="3" borderId="3" xfId="0" applyFont="1" applyFill="1" applyBorder="1"/>
    <xf numFmtId="0" fontId="0" fillId="4" borderId="18" xfId="0" applyFill="1" applyBorder="1" applyAlignment="1">
      <alignment wrapText="1"/>
    </xf>
    <xf numFmtId="0" fontId="1" fillId="4" borderId="10" xfId="0" applyFont="1" applyFill="1" applyBorder="1" applyAlignment="1">
      <alignment wrapText="1"/>
    </xf>
    <xf numFmtId="0" fontId="7" fillId="4" borderId="10" xfId="0" applyFont="1" applyFill="1" applyBorder="1" applyAlignment="1">
      <alignment vertical="center" wrapText="1"/>
    </xf>
    <xf numFmtId="0" fontId="5" fillId="4" borderId="18" xfId="0" applyFont="1" applyFill="1" applyBorder="1" applyAlignment="1">
      <alignment wrapText="1"/>
    </xf>
    <xf numFmtId="0" fontId="5" fillId="4" borderId="10" xfId="0" applyFont="1" applyFill="1" applyBorder="1" applyAlignment="1">
      <alignment wrapText="1"/>
    </xf>
    <xf numFmtId="0" fontId="9" fillId="4" borderId="10" xfId="0" applyFont="1" applyFill="1" applyBorder="1" applyAlignment="1">
      <alignment vertical="center" wrapText="1"/>
    </xf>
    <xf numFmtId="0" fontId="0" fillId="4" borderId="9" xfId="0" applyFill="1" applyBorder="1" applyAlignment="1">
      <alignment wrapText="1"/>
    </xf>
    <xf numFmtId="0" fontId="1" fillId="4" borderId="19" xfId="0" applyFont="1" applyFill="1" applyBorder="1" applyAlignment="1">
      <alignment wrapText="1"/>
    </xf>
    <xf numFmtId="0" fontId="5" fillId="4" borderId="19" xfId="0" applyFont="1" applyFill="1" applyBorder="1" applyAlignment="1">
      <alignment wrapText="1"/>
    </xf>
    <xf numFmtId="0" fontId="8" fillId="4" borderId="9" xfId="0" applyFont="1" applyFill="1" applyBorder="1" applyAlignment="1">
      <alignment vertical="center" wrapText="1"/>
    </xf>
    <xf numFmtId="0" fontId="10" fillId="4" borderId="10" xfId="0" applyFont="1" applyFill="1" applyBorder="1" applyAlignment="1">
      <alignment vertical="center" wrapText="1"/>
    </xf>
    <xf numFmtId="0" fontId="5" fillId="4" borderId="10" xfId="0" applyFont="1" applyFill="1" applyBorder="1" applyAlignment="1">
      <alignment vertical="center" wrapText="1"/>
    </xf>
    <xf numFmtId="0" fontId="1" fillId="4" borderId="10" xfId="0" applyFont="1" applyFill="1" applyBorder="1" applyAlignment="1">
      <alignment vertical="center" wrapText="1"/>
    </xf>
    <xf numFmtId="0" fontId="0" fillId="4" borderId="7" xfId="0" applyFill="1" applyBorder="1" applyAlignment="1">
      <alignment vertical="center" wrapText="1"/>
    </xf>
    <xf numFmtId="0" fontId="0" fillId="4" borderId="17" xfId="0" applyFill="1" applyBorder="1"/>
    <xf numFmtId="0" fontId="1" fillId="4" borderId="19" xfId="0" applyFont="1" applyFill="1" applyBorder="1" applyAlignment="1">
      <alignment vertical="center" wrapText="1"/>
    </xf>
    <xf numFmtId="0" fontId="0" fillId="4" borderId="2" xfId="0" applyFill="1" applyBorder="1"/>
    <xf numFmtId="0" fontId="6" fillId="0" borderId="0" xfId="0" applyFont="1"/>
    <xf numFmtId="0" fontId="6" fillId="4" borderId="0" xfId="0" applyFont="1" applyFill="1"/>
    <xf numFmtId="0" fontId="1" fillId="4" borderId="10" xfId="0" applyFont="1" applyFill="1" applyBorder="1" applyAlignment="1">
      <alignment horizontal="justify" vertical="center"/>
    </xf>
    <xf numFmtId="0" fontId="10" fillId="5" borderId="10" xfId="0" applyFont="1" applyFill="1" applyBorder="1" applyAlignment="1">
      <alignment horizontal="justify" vertical="center"/>
    </xf>
    <xf numFmtId="0" fontId="5" fillId="4" borderId="10" xfId="0" applyFont="1" applyFill="1" applyBorder="1" applyAlignment="1">
      <alignment horizontal="left" vertical="center" wrapText="1"/>
    </xf>
    <xf numFmtId="0" fontId="1" fillId="4" borderId="10" xfId="0" applyFont="1" applyFill="1" applyBorder="1" applyAlignment="1">
      <alignment horizontal="left" vertical="center" wrapText="1"/>
    </xf>
    <xf numFmtId="0" fontId="8" fillId="5" borderId="10" xfId="0" applyFont="1" applyFill="1" applyBorder="1" applyAlignment="1">
      <alignment vertical="center" wrapText="1"/>
    </xf>
    <xf numFmtId="0" fontId="0" fillId="4" borderId="0" xfId="0" applyFill="1" applyAlignment="1">
      <alignment wrapText="1"/>
    </xf>
    <xf numFmtId="0" fontId="5" fillId="4" borderId="18" xfId="0" applyFont="1" applyFill="1" applyBorder="1" applyAlignment="1">
      <alignment horizontal="left" vertical="center" wrapText="1"/>
    </xf>
    <xf numFmtId="0" fontId="5" fillId="4" borderId="10" xfId="0" applyFont="1" applyFill="1" applyBorder="1" applyAlignment="1">
      <alignment vertical="top" wrapText="1"/>
    </xf>
    <xf numFmtId="0" fontId="8" fillId="4" borderId="10" xfId="0" applyFont="1" applyFill="1" applyBorder="1" applyAlignment="1">
      <alignment vertical="center" wrapText="1"/>
    </xf>
    <xf numFmtId="0" fontId="1" fillId="4" borderId="10" xfId="0" applyFont="1" applyFill="1" applyBorder="1" applyAlignment="1">
      <alignment vertical="top" wrapText="1"/>
    </xf>
    <xf numFmtId="0" fontId="1" fillId="4" borderId="10" xfId="0" applyFont="1" applyFill="1" applyBorder="1" applyAlignment="1">
      <alignment horizontal="center" vertical="center" wrapText="1"/>
    </xf>
    <xf numFmtId="0" fontId="1" fillId="4" borderId="18" xfId="0" applyFont="1" applyFill="1" applyBorder="1" applyAlignment="1">
      <alignment vertical="center" wrapText="1"/>
    </xf>
    <xf numFmtId="0" fontId="0" fillId="4" borderId="0" xfId="0" applyFill="1" applyAlignment="1">
      <alignment horizontal="left"/>
    </xf>
    <xf numFmtId="0" fontId="3" fillId="3" borderId="17" xfId="0" applyFont="1" applyFill="1" applyBorder="1" applyAlignment="1">
      <alignment vertical="center"/>
    </xf>
    <xf numFmtId="0" fontId="3" fillId="3" borderId="0" xfId="0" applyFont="1" applyFill="1" applyAlignment="1">
      <alignment vertical="center"/>
    </xf>
    <xf numFmtId="0" fontId="9" fillId="4" borderId="18" xfId="0" applyFont="1" applyFill="1" applyBorder="1" applyAlignment="1">
      <alignment vertical="center" wrapText="1"/>
    </xf>
    <xf numFmtId="0" fontId="4" fillId="4" borderId="4" xfId="0" applyFont="1" applyFill="1" applyBorder="1" applyAlignment="1">
      <alignment vertical="center" wrapText="1"/>
    </xf>
    <xf numFmtId="0" fontId="5" fillId="0" borderId="18" xfId="0" applyFont="1" applyBorder="1" applyAlignment="1">
      <alignment vertical="center" wrapText="1"/>
    </xf>
    <xf numFmtId="0" fontId="5" fillId="0" borderId="10" xfId="0" applyFont="1" applyBorder="1" applyAlignment="1">
      <alignment vertical="center" wrapText="1"/>
    </xf>
    <xf numFmtId="0" fontId="5" fillId="0" borderId="10" xfId="0" applyFont="1" applyBorder="1" applyAlignment="1">
      <alignment horizontal="left" vertical="center" wrapText="1"/>
    </xf>
    <xf numFmtId="0" fontId="5" fillId="0" borderId="14" xfId="0" applyFont="1" applyBorder="1" applyAlignment="1">
      <alignment vertical="center" wrapText="1"/>
    </xf>
    <xf numFmtId="0" fontId="5" fillId="0" borderId="13" xfId="0" applyFont="1" applyBorder="1" applyAlignment="1">
      <alignment vertical="center" wrapText="1"/>
    </xf>
    <xf numFmtId="0" fontId="5" fillId="0" borderId="15" xfId="0" applyFont="1" applyBorder="1" applyAlignment="1">
      <alignment vertical="center" wrapText="1"/>
    </xf>
    <xf numFmtId="0" fontId="5" fillId="0" borderId="16" xfId="0" applyFont="1" applyBorder="1" applyAlignment="1">
      <alignment vertical="center" wrapText="1"/>
    </xf>
    <xf numFmtId="0" fontId="5" fillId="0" borderId="17" xfId="0" applyFont="1" applyBorder="1" applyAlignment="1">
      <alignment vertical="center" wrapText="1"/>
    </xf>
    <xf numFmtId="0" fontId="3" fillId="4" borderId="17" xfId="0" applyFont="1" applyFill="1" applyBorder="1"/>
    <xf numFmtId="0" fontId="3" fillId="4" borderId="0" xfId="0" applyFont="1" applyFill="1"/>
    <xf numFmtId="0" fontId="3" fillId="4" borderId="21" xfId="0" applyFont="1" applyFill="1" applyBorder="1"/>
    <xf numFmtId="0" fontId="1" fillId="4" borderId="18" xfId="0" applyFont="1" applyFill="1" applyBorder="1" applyAlignment="1">
      <alignment wrapText="1"/>
    </xf>
    <xf numFmtId="0" fontId="1" fillId="0" borderId="10" xfId="0" applyFont="1" applyBorder="1" applyAlignment="1">
      <alignment vertical="center" wrapText="1"/>
    </xf>
    <xf numFmtId="0" fontId="1" fillId="4" borderId="18" xfId="0" applyFont="1" applyFill="1" applyBorder="1" applyAlignment="1">
      <alignment horizontal="left" vertical="center" wrapText="1"/>
    </xf>
    <xf numFmtId="0" fontId="1" fillId="4" borderId="10" xfId="0" applyFont="1" applyFill="1" applyBorder="1" applyAlignment="1">
      <alignment horizontal="left" vertical="top" wrapText="1"/>
    </xf>
    <xf numFmtId="0" fontId="0" fillId="4" borderId="0" xfId="0" applyFill="1" applyAlignment="1">
      <alignment horizontal="left" vertical="top"/>
    </xf>
    <xf numFmtId="0" fontId="5" fillId="0" borderId="0" xfId="0" applyFont="1"/>
    <xf numFmtId="0" fontId="5" fillId="0" borderId="0" xfId="0" applyFont="1" applyAlignment="1">
      <alignment wrapText="1"/>
    </xf>
    <xf numFmtId="0" fontId="13" fillId="0" borderId="0" xfId="0" applyFont="1"/>
    <xf numFmtId="0" fontId="14" fillId="0" borderId="0" xfId="0" applyFont="1"/>
    <xf numFmtId="0" fontId="14" fillId="3" borderId="0" xfId="0" applyFont="1" applyFill="1"/>
    <xf numFmtId="0" fontId="14" fillId="4" borderId="0" xfId="0" applyFont="1" applyFill="1"/>
    <xf numFmtId="0" fontId="1" fillId="4" borderId="10" xfId="0" applyFont="1" applyFill="1" applyBorder="1" applyAlignment="1">
      <alignment horizontal="center"/>
    </xf>
    <xf numFmtId="0" fontId="9" fillId="4" borderId="10" xfId="0" applyFont="1" applyFill="1" applyBorder="1" applyAlignment="1">
      <alignment vertical="top" wrapText="1"/>
    </xf>
    <xf numFmtId="0" fontId="9" fillId="4" borderId="10" xfId="0" applyFont="1" applyFill="1" applyBorder="1" applyAlignment="1">
      <alignment vertical="top"/>
    </xf>
    <xf numFmtId="0" fontId="0" fillId="0" borderId="10" xfId="0" applyBorder="1"/>
    <xf numFmtId="0" fontId="5" fillId="4" borderId="10" xfId="0" applyFont="1" applyFill="1" applyBorder="1" applyAlignment="1">
      <alignment horizontal="left" vertical="top" wrapText="1"/>
    </xf>
    <xf numFmtId="0" fontId="3" fillId="3" borderId="2" xfId="0" applyFont="1" applyFill="1" applyBorder="1" applyAlignment="1">
      <alignment vertical="center"/>
    </xf>
    <xf numFmtId="0" fontId="3" fillId="3" borderId="3" xfId="0" applyFont="1" applyFill="1" applyBorder="1" applyAlignment="1">
      <alignment vertical="center"/>
    </xf>
    <xf numFmtId="0" fontId="0" fillId="4" borderId="0" xfId="0" applyFill="1" applyAlignment="1">
      <alignment horizontal="left" vertical="center"/>
    </xf>
    <xf numFmtId="0" fontId="5" fillId="4" borderId="0" xfId="0" applyFont="1" applyFill="1"/>
    <xf numFmtId="0" fontId="17" fillId="3" borderId="1" xfId="0" applyFont="1" applyFill="1" applyBorder="1" applyAlignment="1">
      <alignment vertical="center"/>
    </xf>
    <xf numFmtId="0" fontId="17" fillId="3" borderId="2" xfId="0" applyFont="1" applyFill="1" applyBorder="1" applyAlignment="1">
      <alignment vertical="center"/>
    </xf>
    <xf numFmtId="0" fontId="17" fillId="3" borderId="3" xfId="0" applyFont="1" applyFill="1" applyBorder="1" applyAlignment="1">
      <alignment vertical="center"/>
    </xf>
    <xf numFmtId="0" fontId="5" fillId="4" borderId="0" xfId="0" applyFont="1" applyFill="1" applyAlignment="1">
      <alignment vertical="center"/>
    </xf>
    <xf numFmtId="0" fontId="5" fillId="4" borderId="0" xfId="0" applyFont="1" applyFill="1" applyAlignment="1">
      <alignment vertical="top"/>
    </xf>
    <xf numFmtId="0" fontId="1" fillId="4" borderId="10" xfId="0" applyFont="1" applyFill="1" applyBorder="1" applyAlignment="1">
      <alignment horizontal="center" vertical="top" wrapText="1"/>
    </xf>
    <xf numFmtId="0" fontId="0" fillId="0" borderId="0" xfId="0" applyAlignment="1">
      <alignment horizontal="left" vertical="center"/>
    </xf>
    <xf numFmtId="0" fontId="5" fillId="0" borderId="10" xfId="0" applyFont="1" applyBorder="1" applyAlignment="1">
      <alignment horizontal="left" vertical="top" wrapText="1"/>
    </xf>
    <xf numFmtId="0" fontId="0" fillId="4" borderId="17" xfId="0" applyFill="1" applyBorder="1" applyAlignment="1">
      <alignment horizontal="left" vertical="center"/>
    </xf>
    <xf numFmtId="0" fontId="3" fillId="3" borderId="10" xfId="0" applyFont="1" applyFill="1" applyBorder="1"/>
    <xf numFmtId="0" fontId="5" fillId="4" borderId="10" xfId="0" quotePrefix="1" applyFont="1" applyFill="1" applyBorder="1" applyAlignment="1">
      <alignment vertical="top" wrapText="1"/>
    </xf>
    <xf numFmtId="0" fontId="6" fillId="4" borderId="0" xfId="0" applyFont="1" applyFill="1" applyAlignment="1">
      <alignment vertical="center"/>
    </xf>
    <xf numFmtId="0" fontId="0" fillId="4" borderId="0" xfId="0" applyFill="1" applyAlignment="1">
      <alignment vertical="top"/>
    </xf>
    <xf numFmtId="0" fontId="3" fillId="3" borderId="10" xfId="0" applyFont="1" applyFill="1" applyBorder="1" applyAlignment="1">
      <alignment vertical="top"/>
    </xf>
    <xf numFmtId="0" fontId="9" fillId="0" borderId="10" xfId="0" applyFont="1" applyBorder="1" applyAlignment="1">
      <alignment horizontal="justify" vertical="top"/>
    </xf>
    <xf numFmtId="0" fontId="5" fillId="4" borderId="0" xfId="0" applyFont="1" applyFill="1" applyAlignment="1">
      <alignment horizontal="center" vertical="center"/>
    </xf>
    <xf numFmtId="0" fontId="5" fillId="0" borderId="10" xfId="0" applyFont="1" applyBorder="1"/>
    <xf numFmtId="0" fontId="5" fillId="4" borderId="10" xfId="0" applyFont="1" applyFill="1" applyBorder="1"/>
    <xf numFmtId="0" fontId="21" fillId="0" borderId="10" xfId="1" applyFont="1" applyBorder="1" applyAlignment="1">
      <alignment vertical="top" wrapText="1"/>
    </xf>
    <xf numFmtId="0" fontId="5" fillId="4" borderId="5" xfId="0" applyFont="1" applyFill="1" applyBorder="1"/>
    <xf numFmtId="0" fontId="12" fillId="4" borderId="0" xfId="0" applyFont="1" applyFill="1"/>
    <xf numFmtId="0" fontId="7" fillId="7" borderId="10" xfId="0" applyFont="1" applyFill="1" applyBorder="1" applyAlignment="1">
      <alignment horizontal="left" vertical="top" wrapText="1" readingOrder="1"/>
    </xf>
    <xf numFmtId="0" fontId="9" fillId="7" borderId="10" xfId="0" applyFont="1" applyFill="1" applyBorder="1" applyAlignment="1">
      <alignment horizontal="left" vertical="top" wrapText="1" readingOrder="1"/>
    </xf>
    <xf numFmtId="0" fontId="9" fillId="4" borderId="10" xfId="0" applyFont="1" applyFill="1" applyBorder="1" applyAlignment="1" applyProtection="1">
      <alignment horizontal="left" vertical="top" wrapText="1"/>
      <protection locked="0"/>
    </xf>
    <xf numFmtId="0" fontId="5" fillId="4" borderId="10" xfId="0" applyFont="1" applyFill="1" applyBorder="1" applyAlignment="1">
      <alignment horizontal="left" vertical="top"/>
    </xf>
    <xf numFmtId="0" fontId="9" fillId="7" borderId="19" xfId="0" applyFont="1" applyFill="1" applyBorder="1" applyAlignment="1">
      <alignment horizontal="left" vertical="top" wrapText="1" readingOrder="1"/>
    </xf>
    <xf numFmtId="0" fontId="5" fillId="7" borderId="10" xfId="0" applyFont="1" applyFill="1" applyBorder="1" applyAlignment="1">
      <alignment horizontal="left" vertical="top" wrapText="1"/>
    </xf>
    <xf numFmtId="0" fontId="9" fillId="7" borderId="10" xfId="0" applyFont="1" applyFill="1" applyBorder="1" applyAlignment="1">
      <alignment horizontal="left" vertical="top" wrapText="1"/>
    </xf>
    <xf numFmtId="0" fontId="10" fillId="4" borderId="10" xfId="0" applyFont="1" applyFill="1" applyBorder="1" applyAlignment="1">
      <alignment horizontal="left" vertical="top" wrapText="1" readingOrder="1"/>
    </xf>
    <xf numFmtId="0" fontId="10" fillId="7" borderId="10" xfId="0" applyFont="1" applyFill="1" applyBorder="1" applyAlignment="1">
      <alignment horizontal="left" vertical="top" wrapText="1" readingOrder="1"/>
    </xf>
    <xf numFmtId="0" fontId="10" fillId="7" borderId="8" xfId="0" applyFont="1" applyFill="1" applyBorder="1" applyAlignment="1">
      <alignment horizontal="left" vertical="top" wrapText="1" readingOrder="1"/>
    </xf>
    <xf numFmtId="0" fontId="10" fillId="7" borderId="9" xfId="0" applyFont="1" applyFill="1" applyBorder="1" applyAlignment="1">
      <alignment horizontal="left" vertical="top" wrapText="1" readingOrder="1"/>
    </xf>
    <xf numFmtId="0" fontId="13" fillId="4" borderId="0" xfId="0" applyFont="1" applyFill="1"/>
    <xf numFmtId="0" fontId="5" fillId="2" borderId="0" xfId="0" applyFont="1" applyFill="1"/>
    <xf numFmtId="0" fontId="5" fillId="3" borderId="0" xfId="0" applyFont="1" applyFill="1"/>
    <xf numFmtId="0" fontId="5" fillId="2" borderId="0" xfId="0" applyFont="1" applyFill="1" applyAlignment="1">
      <alignment vertical="center"/>
    </xf>
    <xf numFmtId="0" fontId="5" fillId="0" borderId="10" xfId="0" applyFont="1" applyBorder="1" applyAlignment="1">
      <alignment vertical="top" wrapText="1"/>
    </xf>
    <xf numFmtId="0" fontId="5" fillId="2" borderId="0" xfId="0" applyFont="1" applyFill="1" applyAlignment="1">
      <alignment vertical="top"/>
    </xf>
    <xf numFmtId="0" fontId="5" fillId="0" borderId="0" xfId="0" applyFont="1" applyAlignment="1">
      <alignment vertical="top"/>
    </xf>
    <xf numFmtId="0" fontId="5" fillId="2" borderId="0" xfId="0" applyFont="1" applyFill="1" applyAlignment="1">
      <alignment horizontal="left"/>
    </xf>
    <xf numFmtId="0" fontId="1" fillId="0" borderId="10" xfId="0" applyFont="1" applyBorder="1" applyAlignment="1">
      <alignment horizontal="left" vertical="top" wrapText="1"/>
    </xf>
    <xf numFmtId="0" fontId="7" fillId="0" borderId="10" xfId="0" applyFont="1" applyBorder="1" applyAlignment="1">
      <alignment horizontal="left" vertical="top" wrapText="1"/>
    </xf>
    <xf numFmtId="0" fontId="5" fillId="4" borderId="0" xfId="0" applyFont="1" applyFill="1" applyAlignment="1">
      <alignment horizontal="left"/>
    </xf>
    <xf numFmtId="0" fontId="0" fillId="4" borderId="10" xfId="0" applyFill="1" applyBorder="1"/>
    <xf numFmtId="0" fontId="10" fillId="5" borderId="10" xfId="0" applyFont="1" applyFill="1" applyBorder="1" applyAlignment="1">
      <alignment vertical="center" wrapText="1"/>
    </xf>
    <xf numFmtId="0" fontId="0" fillId="4" borderId="10" xfId="0" applyFill="1" applyBorder="1" applyAlignment="1">
      <alignment vertical="center"/>
    </xf>
    <xf numFmtId="0" fontId="5" fillId="4" borderId="0" xfId="0" applyFont="1" applyFill="1" applyAlignment="1">
      <alignment wrapText="1"/>
    </xf>
    <xf numFmtId="0" fontId="17" fillId="3" borderId="10" xfId="0" applyFont="1" applyFill="1" applyBorder="1"/>
    <xf numFmtId="0" fontId="8" fillId="5" borderId="19" xfId="0" applyFont="1" applyFill="1" applyBorder="1" applyAlignment="1">
      <alignment vertical="top" wrapText="1"/>
    </xf>
    <xf numFmtId="0" fontId="8" fillId="5" borderId="16" xfId="0" applyFont="1" applyFill="1" applyBorder="1" applyAlignment="1">
      <alignment vertical="top" wrapText="1"/>
    </xf>
    <xf numFmtId="0" fontId="8" fillId="5" borderId="18" xfId="0" applyFont="1" applyFill="1" applyBorder="1" applyAlignment="1">
      <alignment vertical="top" wrapText="1"/>
    </xf>
    <xf numFmtId="0" fontId="8" fillId="4" borderId="18" xfId="0" applyFont="1" applyFill="1" applyBorder="1" applyAlignment="1">
      <alignment horizontal="left" vertical="top" wrapText="1"/>
    </xf>
    <xf numFmtId="0" fontId="7" fillId="4" borderId="10" xfId="0" applyFont="1" applyFill="1" applyBorder="1" applyAlignment="1">
      <alignment horizontal="left" vertical="top" wrapText="1"/>
    </xf>
    <xf numFmtId="0" fontId="5" fillId="0" borderId="10" xfId="0" applyFont="1" applyBorder="1" applyAlignment="1">
      <alignment horizontal="justify" vertical="top"/>
    </xf>
    <xf numFmtId="0" fontId="1" fillId="0" borderId="10" xfId="0" applyFont="1" applyBorder="1" applyAlignment="1">
      <alignment horizontal="center" vertical="center" wrapText="1"/>
    </xf>
    <xf numFmtId="0" fontId="14" fillId="0" borderId="0" xfId="0" applyFont="1" applyAlignment="1">
      <alignment horizontal="left"/>
    </xf>
    <xf numFmtId="0" fontId="14" fillId="0" borderId="0" xfId="0" applyFont="1" applyAlignment="1">
      <alignment horizontal="center"/>
    </xf>
    <xf numFmtId="0" fontId="4" fillId="4" borderId="10" xfId="0" applyFont="1" applyFill="1" applyBorder="1" applyAlignment="1">
      <alignment vertical="center" wrapText="1"/>
    </xf>
    <xf numFmtId="0" fontId="0" fillId="4" borderId="10" xfId="0" applyFill="1" applyBorder="1" applyAlignment="1">
      <alignment vertical="center" wrapText="1"/>
    </xf>
    <xf numFmtId="0" fontId="0" fillId="4" borderId="5" xfId="0" applyFill="1" applyBorder="1"/>
    <xf numFmtId="0" fontId="1" fillId="4" borderId="0" xfId="0" applyFont="1" applyFill="1" applyAlignment="1">
      <alignment vertical="center"/>
    </xf>
    <xf numFmtId="0" fontId="14" fillId="4" borderId="0" xfId="0" applyFont="1" applyFill="1" applyAlignment="1">
      <alignment horizontal="center"/>
    </xf>
    <xf numFmtId="0" fontId="7" fillId="4" borderId="10" xfId="0" applyFont="1" applyFill="1" applyBorder="1" applyAlignment="1">
      <alignment horizontal="left" vertical="top" wrapText="1" readingOrder="1"/>
    </xf>
    <xf numFmtId="0" fontId="7" fillId="4" borderId="10" xfId="0" applyFont="1" applyFill="1" applyBorder="1" applyAlignment="1" applyProtection="1">
      <alignment horizontal="left" vertical="top" wrapText="1"/>
      <protection locked="0"/>
    </xf>
    <xf numFmtId="0" fontId="14" fillId="0" borderId="10" xfId="0" applyFont="1" applyBorder="1"/>
    <xf numFmtId="0" fontId="3" fillId="4" borderId="10" xfId="0" applyFont="1" applyFill="1" applyBorder="1"/>
    <xf numFmtId="0" fontId="3" fillId="3" borderId="10" xfId="0" applyFont="1" applyFill="1" applyBorder="1" applyAlignment="1">
      <alignment vertical="center"/>
    </xf>
    <xf numFmtId="0" fontId="8" fillId="5" borderId="10" xfId="0" applyFont="1" applyFill="1" applyBorder="1" applyAlignment="1">
      <alignment vertical="top" wrapText="1"/>
    </xf>
    <xf numFmtId="0" fontId="8" fillId="4" borderId="10" xfId="0" applyFont="1" applyFill="1" applyBorder="1" applyAlignment="1">
      <alignment horizontal="left" vertical="top" wrapText="1"/>
    </xf>
    <xf numFmtId="0" fontId="8" fillId="4" borderId="10" xfId="0" applyFont="1" applyFill="1" applyBorder="1" applyAlignment="1">
      <alignment horizontal="left" vertical="top" wrapText="1" readingOrder="1"/>
    </xf>
    <xf numFmtId="0" fontId="12" fillId="4" borderId="10" xfId="0" applyFont="1" applyFill="1" applyBorder="1" applyAlignment="1">
      <alignment horizontal="left" vertical="top"/>
    </xf>
    <xf numFmtId="0" fontId="5" fillId="0" borderId="10" xfId="0" applyFont="1" applyBorder="1" applyAlignment="1">
      <alignment horizontal="justify" vertical="top" wrapText="1"/>
    </xf>
    <xf numFmtId="0" fontId="17" fillId="3" borderId="10" xfId="0" applyFont="1" applyFill="1" applyBorder="1" applyAlignment="1">
      <alignment vertical="center"/>
    </xf>
    <xf numFmtId="0" fontId="26" fillId="4" borderId="10" xfId="0" applyFont="1" applyFill="1" applyBorder="1" applyAlignment="1">
      <alignment wrapText="1"/>
    </xf>
    <xf numFmtId="0" fontId="20" fillId="4" borderId="0" xfId="1" applyFill="1" applyBorder="1"/>
    <xf numFmtId="0" fontId="25" fillId="4" borderId="0" xfId="0" applyFont="1" applyFill="1"/>
    <xf numFmtId="0" fontId="0" fillId="3" borderId="10" xfId="0" applyFill="1" applyBorder="1"/>
    <xf numFmtId="0" fontId="1" fillId="4" borderId="10" xfId="0" applyFont="1" applyFill="1" applyBorder="1" applyAlignment="1">
      <alignment vertical="center"/>
    </xf>
    <xf numFmtId="0" fontId="5" fillId="6" borderId="10" xfId="0" applyFont="1" applyFill="1" applyBorder="1" applyAlignment="1">
      <alignment horizontal="left" vertical="top" wrapText="1"/>
    </xf>
    <xf numFmtId="0" fontId="1" fillId="6" borderId="10" xfId="0" applyFont="1" applyFill="1" applyBorder="1" applyAlignment="1">
      <alignment horizontal="left" vertical="top" wrapText="1"/>
    </xf>
    <xf numFmtId="0" fontId="7" fillId="4" borderId="10" xfId="0" applyFont="1" applyFill="1" applyBorder="1" applyAlignment="1">
      <alignment vertical="top" wrapText="1"/>
    </xf>
    <xf numFmtId="0" fontId="5" fillId="3" borderId="10" xfId="0" applyFont="1" applyFill="1" applyBorder="1" applyAlignment="1">
      <alignment horizontal="center"/>
    </xf>
    <xf numFmtId="0" fontId="5" fillId="4" borderId="10" xfId="0" applyFont="1" applyFill="1" applyBorder="1" applyAlignment="1">
      <alignment horizontal="center"/>
    </xf>
    <xf numFmtId="0" fontId="8" fillId="5" borderId="9" xfId="0" applyFont="1" applyFill="1" applyBorder="1" applyAlignment="1">
      <alignment vertical="center"/>
    </xf>
    <xf numFmtId="0" fontId="8" fillId="5" borderId="8" xfId="0" applyFont="1" applyFill="1" applyBorder="1" applyAlignment="1">
      <alignment vertical="center"/>
    </xf>
    <xf numFmtId="0" fontId="1" fillId="8" borderId="7" xfId="0" applyFont="1" applyFill="1" applyBorder="1" applyAlignment="1">
      <alignment vertical="center"/>
    </xf>
    <xf numFmtId="0" fontId="1" fillId="8" borderId="9" xfId="0" applyFont="1" applyFill="1" applyBorder="1" applyAlignment="1">
      <alignment vertical="center"/>
    </xf>
    <xf numFmtId="0" fontId="8" fillId="4" borderId="10" xfId="0" applyFont="1" applyFill="1" applyBorder="1" applyAlignment="1">
      <alignment vertical="top" wrapText="1"/>
    </xf>
    <xf numFmtId="0" fontId="7" fillId="4" borderId="19" xfId="0" applyFont="1" applyFill="1" applyBorder="1" applyAlignment="1">
      <alignment wrapText="1"/>
    </xf>
    <xf numFmtId="0" fontId="9" fillId="4" borderId="9" xfId="0" applyFont="1" applyFill="1" applyBorder="1" applyAlignment="1">
      <alignment vertical="center" wrapText="1"/>
    </xf>
    <xf numFmtId="0" fontId="27" fillId="3" borderId="1" xfId="0" applyFont="1" applyFill="1" applyBorder="1" applyAlignment="1">
      <alignment vertical="center"/>
    </xf>
    <xf numFmtId="0" fontId="25" fillId="4" borderId="0" xfId="0" applyFont="1" applyFill="1" applyAlignment="1">
      <alignment vertical="center"/>
    </xf>
    <xf numFmtId="0" fontId="25" fillId="3" borderId="10" xfId="0" applyFont="1" applyFill="1" applyBorder="1"/>
    <xf numFmtId="0" fontId="27" fillId="3" borderId="10" xfId="0" applyFont="1" applyFill="1" applyBorder="1"/>
    <xf numFmtId="0" fontId="25" fillId="4" borderId="0" xfId="0" applyFont="1" applyFill="1" applyAlignment="1">
      <alignment wrapText="1"/>
    </xf>
    <xf numFmtId="0" fontId="5" fillId="4" borderId="0" xfId="0" applyFont="1" applyFill="1" applyAlignment="1">
      <alignment vertical="center" wrapText="1"/>
    </xf>
    <xf numFmtId="0" fontId="7" fillId="4" borderId="10" xfId="0" applyFont="1" applyFill="1" applyBorder="1" applyAlignment="1">
      <alignment horizontal="left" vertical="center" wrapText="1"/>
    </xf>
    <xf numFmtId="0" fontId="9" fillId="4" borderId="10" xfId="0" applyFont="1" applyFill="1" applyBorder="1" applyAlignment="1">
      <alignment wrapText="1"/>
    </xf>
    <xf numFmtId="0" fontId="9" fillId="4" borderId="10" xfId="0" applyFont="1" applyFill="1" applyBorder="1" applyAlignment="1">
      <alignment horizontal="left" vertical="center" wrapText="1"/>
    </xf>
    <xf numFmtId="0" fontId="0" fillId="4" borderId="10" xfId="0" applyFill="1" applyBorder="1" applyAlignment="1">
      <alignment vertical="top"/>
    </xf>
    <xf numFmtId="0" fontId="28" fillId="4" borderId="10" xfId="0" applyFont="1" applyFill="1" applyBorder="1" applyAlignment="1">
      <alignment vertical="center" wrapText="1"/>
    </xf>
    <xf numFmtId="0" fontId="7" fillId="0" borderId="10" xfId="0" applyFont="1" applyBorder="1" applyAlignment="1">
      <alignment vertical="center" wrapText="1"/>
    </xf>
    <xf numFmtId="0" fontId="9" fillId="0" borderId="10" xfId="0" applyFont="1" applyBorder="1" applyAlignment="1">
      <alignment vertical="center" wrapText="1"/>
    </xf>
    <xf numFmtId="0" fontId="5" fillId="4" borderId="10" xfId="0" applyFont="1" applyFill="1" applyBorder="1" applyAlignment="1">
      <alignment horizontal="justify" vertical="top"/>
    </xf>
    <xf numFmtId="0" fontId="5" fillId="4" borderId="10" xfId="0" applyFont="1" applyFill="1" applyBorder="1" applyAlignment="1">
      <alignment horizontal="justify" vertical="top" wrapText="1"/>
    </xf>
    <xf numFmtId="0" fontId="1" fillId="4" borderId="10" xfId="0" applyFont="1" applyFill="1" applyBorder="1" applyAlignment="1">
      <alignment horizontal="justify" vertical="top"/>
    </xf>
    <xf numFmtId="0" fontId="1" fillId="4" borderId="10" xfId="0" applyFont="1" applyFill="1" applyBorder="1" applyAlignment="1">
      <alignment horizontal="justify" vertical="top" wrapText="1"/>
    </xf>
    <xf numFmtId="0" fontId="5" fillId="0" borderId="10" xfId="0" applyFont="1" applyBorder="1" applyAlignment="1">
      <alignment horizontal="justify" vertical="center" wrapText="1"/>
    </xf>
    <xf numFmtId="0" fontId="30" fillId="7" borderId="10" xfId="0" applyFont="1" applyFill="1" applyBorder="1" applyAlignment="1">
      <alignment horizontal="left" vertical="top" wrapText="1" readingOrder="1"/>
    </xf>
    <xf numFmtId="0" fontId="9" fillId="7" borderId="30" xfId="0" applyFont="1" applyFill="1" applyBorder="1" applyAlignment="1">
      <alignment horizontal="left" vertical="top" wrapText="1" readingOrder="1"/>
    </xf>
    <xf numFmtId="0" fontId="5" fillId="5" borderId="10" xfId="0" applyFont="1" applyFill="1" applyBorder="1" applyAlignment="1">
      <alignment horizontal="left" vertical="top" wrapText="1"/>
    </xf>
    <xf numFmtId="0" fontId="1" fillId="5" borderId="10" xfId="0" applyFont="1" applyFill="1" applyBorder="1" applyAlignment="1">
      <alignment horizontal="left" vertical="top" wrapText="1"/>
    </xf>
    <xf numFmtId="0" fontId="5" fillId="5" borderId="10" xfId="0" applyFont="1" applyFill="1" applyBorder="1" applyAlignment="1">
      <alignment horizontal="left" vertical="center" wrapText="1"/>
    </xf>
    <xf numFmtId="0" fontId="7" fillId="5" borderId="9" xfId="0" applyFont="1" applyFill="1" applyBorder="1" applyAlignment="1">
      <alignment horizontal="left" vertical="top" wrapText="1" readingOrder="1"/>
    </xf>
    <xf numFmtId="0" fontId="7" fillId="5" borderId="0" xfId="0" applyFont="1" applyFill="1" applyAlignment="1">
      <alignment horizontal="left" vertical="top" wrapText="1" readingOrder="1"/>
    </xf>
    <xf numFmtId="0" fontId="7" fillId="5" borderId="8" xfId="0" applyFont="1" applyFill="1" applyBorder="1" applyAlignment="1">
      <alignment horizontal="left" vertical="top" wrapText="1" readingOrder="1"/>
    </xf>
    <xf numFmtId="0" fontId="5" fillId="5" borderId="10" xfId="0" applyFont="1" applyFill="1" applyBorder="1" applyAlignment="1">
      <alignment vertical="center" wrapText="1"/>
    </xf>
    <xf numFmtId="0" fontId="10" fillId="5" borderId="10" xfId="0" applyFont="1" applyFill="1" applyBorder="1" applyAlignment="1">
      <alignment horizontal="left" vertical="top" wrapText="1" readingOrder="1"/>
    </xf>
    <xf numFmtId="0" fontId="1" fillId="5" borderId="23" xfId="0" applyFont="1" applyFill="1" applyBorder="1" applyAlignment="1">
      <alignment horizontal="left" vertical="top" wrapText="1"/>
    </xf>
    <xf numFmtId="0" fontId="5" fillId="5" borderId="24" xfId="0" applyFont="1" applyFill="1" applyBorder="1" applyAlignment="1">
      <alignment horizontal="left" vertical="top" wrapText="1"/>
    </xf>
    <xf numFmtId="0" fontId="5" fillId="5" borderId="25" xfId="0" applyFont="1" applyFill="1" applyBorder="1" applyAlignment="1">
      <alignment horizontal="left" vertical="top" wrapText="1"/>
    </xf>
    <xf numFmtId="0" fontId="1" fillId="5" borderId="26" xfId="0" applyFont="1" applyFill="1" applyBorder="1" applyAlignment="1">
      <alignment horizontal="left" vertical="top" wrapText="1"/>
    </xf>
    <xf numFmtId="0" fontId="5" fillId="5" borderId="13" xfId="0" applyFont="1" applyFill="1" applyBorder="1" applyAlignment="1">
      <alignment horizontal="left" vertical="top" wrapText="1"/>
    </xf>
    <xf numFmtId="0" fontId="5" fillId="5" borderId="27" xfId="0" applyFont="1" applyFill="1" applyBorder="1" applyAlignment="1">
      <alignment horizontal="left" vertical="top" wrapText="1"/>
    </xf>
    <xf numFmtId="0" fontId="5" fillId="5" borderId="28" xfId="0" applyFont="1" applyFill="1" applyBorder="1" applyAlignment="1">
      <alignment horizontal="left" vertical="top" wrapText="1"/>
    </xf>
    <xf numFmtId="0" fontId="5" fillId="5" borderId="29" xfId="0" applyFont="1" applyFill="1" applyBorder="1" applyAlignment="1">
      <alignment horizontal="left" vertical="top" wrapText="1"/>
    </xf>
    <xf numFmtId="0" fontId="1" fillId="5" borderId="24" xfId="0" applyFont="1" applyFill="1" applyBorder="1" applyAlignment="1">
      <alignment horizontal="left" vertical="top" wrapText="1"/>
    </xf>
    <xf numFmtId="0" fontId="1" fillId="5" borderId="30" xfId="0" applyFont="1" applyFill="1" applyBorder="1" applyAlignment="1">
      <alignment horizontal="left" vertical="top" wrapText="1"/>
    </xf>
    <xf numFmtId="0" fontId="5" fillId="5" borderId="7" xfId="0" applyFont="1" applyFill="1" applyBorder="1" applyAlignment="1">
      <alignment horizontal="left" vertical="top"/>
    </xf>
    <xf numFmtId="0" fontId="5" fillId="5" borderId="28" xfId="0" applyFont="1" applyFill="1" applyBorder="1" applyAlignment="1">
      <alignment horizontal="left" vertical="top"/>
    </xf>
    <xf numFmtId="0" fontId="1" fillId="5" borderId="31" xfId="0" applyFont="1" applyFill="1" applyBorder="1" applyAlignment="1">
      <alignment horizontal="left" vertical="top" wrapText="1"/>
    </xf>
    <xf numFmtId="0" fontId="5" fillId="5" borderId="32" xfId="0" applyFont="1" applyFill="1" applyBorder="1" applyAlignment="1">
      <alignment horizontal="left" vertical="top" wrapText="1"/>
    </xf>
    <xf numFmtId="0" fontId="5" fillId="5" borderId="22" xfId="0" applyFont="1" applyFill="1" applyBorder="1" applyAlignment="1">
      <alignment horizontal="left" vertical="top" wrapText="1"/>
    </xf>
    <xf numFmtId="0" fontId="7" fillId="5" borderId="33" xfId="0" applyFont="1" applyFill="1" applyBorder="1" applyAlignment="1" applyProtection="1">
      <alignment horizontal="left" vertical="top" wrapText="1"/>
      <protection locked="0"/>
    </xf>
    <xf numFmtId="0" fontId="5" fillId="5" borderId="10" xfId="0" applyFont="1" applyFill="1" applyBorder="1" applyAlignment="1">
      <alignment vertical="top" wrapText="1"/>
    </xf>
    <xf numFmtId="0" fontId="5" fillId="5" borderId="10" xfId="0" applyFont="1" applyFill="1" applyBorder="1" applyAlignment="1">
      <alignment wrapText="1"/>
    </xf>
    <xf numFmtId="0" fontId="7" fillId="5" borderId="34" xfId="0" applyFont="1" applyFill="1" applyBorder="1" applyAlignment="1" applyProtection="1">
      <alignment horizontal="left" vertical="top" wrapText="1"/>
      <protection locked="0"/>
    </xf>
    <xf numFmtId="0" fontId="1" fillId="5" borderId="21" xfId="0" applyFont="1" applyFill="1" applyBorder="1" applyAlignment="1">
      <alignment horizontal="left" vertical="top" wrapText="1"/>
    </xf>
    <xf numFmtId="0" fontId="9" fillId="5" borderId="10" xfId="0" applyFont="1" applyFill="1" applyBorder="1" applyAlignment="1" applyProtection="1">
      <alignment horizontal="left" vertical="top" wrapText="1"/>
      <protection locked="0"/>
    </xf>
    <xf numFmtId="0" fontId="9" fillId="5" borderId="10" xfId="0" applyFont="1" applyFill="1" applyBorder="1" applyAlignment="1">
      <alignment horizontal="left" vertical="top" wrapText="1"/>
    </xf>
    <xf numFmtId="0" fontId="1" fillId="5" borderId="19" xfId="0" applyFont="1" applyFill="1" applyBorder="1" applyAlignment="1">
      <alignment horizontal="left" vertical="top" wrapText="1"/>
    </xf>
    <xf numFmtId="0" fontId="5" fillId="5" borderId="19" xfId="0" applyFont="1" applyFill="1" applyBorder="1" applyAlignment="1">
      <alignment horizontal="left" vertical="top" wrapText="1"/>
    </xf>
    <xf numFmtId="0" fontId="1" fillId="4" borderId="23" xfId="0" applyFont="1" applyFill="1" applyBorder="1" applyAlignment="1">
      <alignment horizontal="left" vertical="top" wrapText="1"/>
    </xf>
    <xf numFmtId="0" fontId="5" fillId="4" borderId="24" xfId="0" applyFont="1" applyFill="1" applyBorder="1" applyAlignment="1">
      <alignment horizontal="left" vertical="top" wrapText="1"/>
    </xf>
    <xf numFmtId="0" fontId="5" fillId="4" borderId="29" xfId="0" applyFont="1" applyFill="1" applyBorder="1" applyAlignment="1">
      <alignment horizontal="left" vertical="top" wrapText="1"/>
    </xf>
    <xf numFmtId="0" fontId="9" fillId="4" borderId="19" xfId="0" applyFont="1" applyFill="1" applyBorder="1" applyAlignment="1">
      <alignment horizontal="left" vertical="center" wrapText="1"/>
    </xf>
    <xf numFmtId="0" fontId="9" fillId="4" borderId="19" xfId="0" applyFont="1" applyFill="1" applyBorder="1" applyAlignment="1">
      <alignment vertical="center" wrapText="1"/>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9" xfId="0" applyFill="1" applyBorder="1" applyAlignment="1">
      <alignment horizontal="center" vertical="center"/>
    </xf>
    <xf numFmtId="0" fontId="9" fillId="4" borderId="10" xfId="0" applyFont="1" applyFill="1" applyBorder="1" applyAlignment="1">
      <alignment horizontal="left" vertical="top" wrapText="1"/>
    </xf>
    <xf numFmtId="0" fontId="5" fillId="0" borderId="10" xfId="0" applyFont="1" applyBorder="1" applyAlignment="1">
      <alignment wrapText="1"/>
    </xf>
    <xf numFmtId="0" fontId="0" fillId="4" borderId="0" xfId="0" applyFill="1" applyAlignment="1">
      <alignment vertical="center" wrapText="1"/>
    </xf>
    <xf numFmtId="0" fontId="0" fillId="2" borderId="0" xfId="0" applyFill="1" applyAlignment="1">
      <alignment vertical="center" wrapText="1"/>
    </xf>
    <xf numFmtId="0" fontId="9" fillId="4" borderId="0" xfId="0" applyFont="1" applyFill="1" applyAlignment="1">
      <alignment horizontal="left" vertical="top" wrapText="1"/>
    </xf>
    <xf numFmtId="0" fontId="7" fillId="4" borderId="10" xfId="0" applyFont="1" applyFill="1" applyBorder="1" applyAlignment="1">
      <alignment horizontal="left" vertical="top"/>
    </xf>
    <xf numFmtId="0" fontId="1" fillId="4" borderId="18" xfId="0" applyFont="1" applyFill="1" applyBorder="1" applyAlignment="1">
      <alignment horizontal="left" vertical="top" wrapText="1"/>
    </xf>
    <xf numFmtId="0" fontId="9" fillId="0" borderId="10" xfId="0" applyFont="1" applyBorder="1" applyAlignment="1">
      <alignment vertical="top" wrapText="1"/>
    </xf>
    <xf numFmtId="0" fontId="7" fillId="0" borderId="18" xfId="0" applyFont="1" applyBorder="1" applyAlignment="1">
      <alignment horizontal="left" vertical="top" wrapText="1"/>
    </xf>
    <xf numFmtId="0" fontId="9" fillId="0" borderId="10" xfId="0" applyFont="1" applyBorder="1" applyAlignment="1">
      <alignment horizontal="left" vertical="top" wrapText="1"/>
    </xf>
    <xf numFmtId="0" fontId="9" fillId="0" borderId="0" xfId="0" applyFont="1" applyAlignment="1">
      <alignment vertical="top"/>
    </xf>
    <xf numFmtId="0" fontId="7" fillId="0" borderId="19" xfId="0" applyFont="1" applyBorder="1" applyAlignment="1">
      <alignment horizontal="left" vertical="top" wrapText="1"/>
    </xf>
    <xf numFmtId="0" fontId="9" fillId="0" borderId="10" xfId="0" applyFont="1" applyBorder="1" applyAlignment="1">
      <alignment vertical="top"/>
    </xf>
    <xf numFmtId="0" fontId="9" fillId="0" borderId="9" xfId="0" applyFont="1" applyBorder="1" applyAlignment="1">
      <alignment vertical="top"/>
    </xf>
    <xf numFmtId="0" fontId="9" fillId="0" borderId="0" xfId="0" applyFont="1" applyAlignment="1">
      <alignment vertical="top" wrapText="1"/>
    </xf>
    <xf numFmtId="0" fontId="9" fillId="0" borderId="10" xfId="0" applyFont="1" applyBorder="1" applyAlignment="1">
      <alignment horizontal="center" vertical="top" wrapText="1"/>
    </xf>
    <xf numFmtId="0" fontId="7" fillId="0" borderId="10" xfId="0" applyFont="1" applyBorder="1" applyAlignment="1">
      <alignment horizontal="justify" vertical="top" wrapText="1"/>
    </xf>
    <xf numFmtId="0" fontId="9" fillId="0" borderId="10" xfId="0" applyFont="1" applyBorder="1" applyAlignment="1">
      <alignment horizontal="justify" vertical="top" wrapText="1"/>
    </xf>
    <xf numFmtId="0" fontId="7" fillId="0" borderId="10" xfId="0" applyFont="1" applyBorder="1" applyAlignment="1">
      <alignment vertical="top" wrapText="1"/>
    </xf>
    <xf numFmtId="0" fontId="7" fillId="4" borderId="18" xfId="0" applyFont="1" applyFill="1" applyBorder="1" applyAlignment="1">
      <alignment vertical="top" wrapText="1"/>
    </xf>
    <xf numFmtId="0" fontId="9" fillId="4" borderId="18" xfId="0" applyFont="1" applyFill="1" applyBorder="1" applyAlignment="1">
      <alignment vertical="top" wrapText="1"/>
    </xf>
    <xf numFmtId="0" fontId="10" fillId="0" borderId="10" xfId="0" applyFont="1" applyBorder="1" applyAlignment="1">
      <alignment vertical="center" wrapText="1"/>
    </xf>
    <xf numFmtId="0" fontId="8" fillId="0" borderId="10" xfId="0" applyFont="1" applyBorder="1" applyAlignment="1">
      <alignment vertical="center" wrapText="1"/>
    </xf>
    <xf numFmtId="0" fontId="0" fillId="0" borderId="5" xfId="0" applyBorder="1"/>
    <xf numFmtId="0" fontId="32" fillId="0" borderId="10" xfId="0" applyFont="1" applyBorder="1" applyAlignment="1">
      <alignment vertical="top" wrapText="1"/>
    </xf>
    <xf numFmtId="0" fontId="33" fillId="0" borderId="10" xfId="0" applyFont="1" applyBorder="1" applyAlignment="1">
      <alignment vertical="top" wrapText="1"/>
    </xf>
    <xf numFmtId="0" fontId="32" fillId="4" borderId="10" xfId="0" applyFont="1" applyFill="1" applyBorder="1" applyAlignment="1">
      <alignment vertical="top" wrapText="1"/>
    </xf>
    <xf numFmtId="0" fontId="33" fillId="4" borderId="10" xfId="0" applyFont="1" applyFill="1" applyBorder="1" applyAlignment="1">
      <alignment vertical="top" wrapText="1"/>
    </xf>
    <xf numFmtId="0" fontId="0" fillId="3" borderId="7" xfId="0" applyFill="1" applyBorder="1" applyAlignment="1">
      <alignment horizontal="center"/>
    </xf>
    <xf numFmtId="0" fontId="0" fillId="3" borderId="8" xfId="0" applyFill="1" applyBorder="1" applyAlignment="1">
      <alignment horizontal="center"/>
    </xf>
    <xf numFmtId="0" fontId="0" fillId="3" borderId="9" xfId="0" applyFill="1" applyBorder="1" applyAlignment="1">
      <alignment horizontal="center"/>
    </xf>
    <xf numFmtId="0" fontId="1" fillId="9" borderId="10" xfId="0" applyFont="1" applyFill="1" applyBorder="1" applyAlignment="1">
      <alignment horizontal="center"/>
    </xf>
    <xf numFmtId="0" fontId="1" fillId="9" borderId="10" xfId="0" applyFont="1" applyFill="1" applyBorder="1" applyAlignment="1">
      <alignment horizontal="center" vertical="center" wrapText="1"/>
    </xf>
    <xf numFmtId="0" fontId="1" fillId="9" borderId="10" xfId="0" applyFont="1" applyFill="1" applyBorder="1" applyAlignment="1">
      <alignment vertical="center" wrapText="1"/>
    </xf>
    <xf numFmtId="0" fontId="1" fillId="9" borderId="10" xfId="0" applyFont="1" applyFill="1" applyBorder="1" applyAlignment="1">
      <alignment horizontal="left" vertical="center" wrapText="1"/>
    </xf>
    <xf numFmtId="0" fontId="7" fillId="9" borderId="10" xfId="0" applyFont="1" applyFill="1" applyBorder="1" applyAlignment="1">
      <alignment horizontal="left" vertical="center" wrapText="1"/>
    </xf>
    <xf numFmtId="0" fontId="7" fillId="9" borderId="10" xfId="0" applyFont="1" applyFill="1" applyBorder="1" applyAlignment="1">
      <alignment vertical="center" wrapText="1"/>
    </xf>
    <xf numFmtId="0" fontId="1" fillId="0" borderId="18" xfId="0" applyFont="1" applyBorder="1" applyAlignment="1">
      <alignment horizontal="center" vertical="center" wrapText="1"/>
    </xf>
    <xf numFmtId="0" fontId="6" fillId="0" borderId="10" xfId="0" applyFont="1" applyBorder="1" applyAlignment="1">
      <alignment vertical="center" wrapText="1"/>
    </xf>
    <xf numFmtId="0" fontId="6" fillId="0" borderId="14" xfId="0" applyFont="1" applyBorder="1" applyAlignment="1">
      <alignment vertical="center" wrapText="1"/>
    </xf>
    <xf numFmtId="0" fontId="1" fillId="0" borderId="13" xfId="0" applyFont="1" applyBorder="1" applyAlignment="1">
      <alignment horizontal="center" vertical="center" wrapText="1"/>
    </xf>
    <xf numFmtId="0" fontId="1" fillId="0" borderId="16" xfId="0" applyFont="1" applyBorder="1" applyAlignment="1">
      <alignment horizontal="center" vertical="center" wrapText="1"/>
    </xf>
    <xf numFmtId="0" fontId="5" fillId="0" borderId="7" xfId="0" applyFont="1" applyBorder="1" applyAlignment="1">
      <alignment vertical="center" wrapText="1"/>
    </xf>
    <xf numFmtId="0" fontId="5" fillId="9" borderId="18" xfId="0" applyFont="1" applyFill="1" applyBorder="1" applyAlignment="1">
      <alignment vertical="center" wrapText="1"/>
    </xf>
    <xf numFmtId="0" fontId="0" fillId="4" borderId="21" xfId="0" applyFill="1" applyBorder="1" applyAlignment="1">
      <alignment vertical="top"/>
    </xf>
    <xf numFmtId="0" fontId="1" fillId="9" borderId="10" xfId="0" applyFont="1" applyFill="1" applyBorder="1" applyAlignment="1">
      <alignment horizontal="center" vertical="top" wrapText="1"/>
    </xf>
    <xf numFmtId="0" fontId="1" fillId="8" borderId="10" xfId="0" applyFont="1" applyFill="1" applyBorder="1" applyAlignment="1">
      <alignment vertical="center"/>
    </xf>
    <xf numFmtId="0" fontId="1" fillId="8" borderId="6" xfId="0" applyFont="1" applyFill="1" applyBorder="1" applyAlignment="1">
      <alignment vertical="center"/>
    </xf>
    <xf numFmtId="0" fontId="8" fillId="5" borderId="9" xfId="0" applyFont="1" applyFill="1" applyBorder="1" applyAlignment="1">
      <alignment vertical="center" wrapText="1"/>
    </xf>
    <xf numFmtId="49" fontId="10" fillId="0" borderId="10" xfId="0" applyNumberFormat="1" applyFont="1" applyBorder="1" applyAlignment="1">
      <alignment wrapText="1"/>
    </xf>
    <xf numFmtId="0" fontId="7" fillId="4" borderId="10" xfId="0" applyFont="1" applyFill="1" applyBorder="1" applyAlignment="1">
      <alignment vertical="center"/>
    </xf>
    <xf numFmtId="0" fontId="20" fillId="4" borderId="0" xfId="1" applyFill="1"/>
    <xf numFmtId="0" fontId="5" fillId="0" borderId="9" xfId="0" applyFont="1" applyBorder="1" applyAlignment="1">
      <alignment wrapText="1"/>
    </xf>
    <xf numFmtId="0" fontId="34" fillId="10" borderId="10" xfId="0" applyFont="1" applyFill="1" applyBorder="1"/>
    <xf numFmtId="0" fontId="35" fillId="11" borderId="10" xfId="0" applyFont="1" applyFill="1" applyBorder="1" applyAlignment="1">
      <alignment vertical="center"/>
    </xf>
    <xf numFmtId="0" fontId="35" fillId="11" borderId="10" xfId="0" applyFont="1" applyFill="1" applyBorder="1" applyAlignment="1">
      <alignment vertical="center" wrapText="1"/>
    </xf>
    <xf numFmtId="0" fontId="35" fillId="11" borderId="10" xfId="0" applyFont="1" applyFill="1" applyBorder="1" applyAlignment="1">
      <alignment horizontal="left" vertical="center"/>
    </xf>
    <xf numFmtId="0" fontId="1" fillId="9" borderId="7" xfId="0" applyFont="1" applyFill="1" applyBorder="1" applyAlignment="1">
      <alignment vertical="center" wrapText="1"/>
    </xf>
    <xf numFmtId="0" fontId="0" fillId="0" borderId="7" xfId="0" applyBorder="1"/>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9" xfId="0" applyFont="1" applyFill="1" applyBorder="1" applyAlignment="1">
      <alignment horizontal="left" vertical="center"/>
    </xf>
    <xf numFmtId="0" fontId="1" fillId="3" borderId="4" xfId="0" applyFont="1" applyFill="1" applyBorder="1" applyAlignment="1">
      <alignment horizontal="center" vertical="center"/>
    </xf>
    <xf numFmtId="0" fontId="1" fillId="3" borderId="5"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7" xfId="0" applyFont="1" applyFill="1" applyBorder="1" applyAlignment="1">
      <alignment horizontal="center" vertical="center"/>
    </xf>
    <xf numFmtId="0" fontId="1" fillId="3" borderId="8" xfId="0" applyFont="1" applyFill="1" applyBorder="1" applyAlignment="1">
      <alignment horizontal="center" vertical="center"/>
    </xf>
    <xf numFmtId="0" fontId="1" fillId="3" borderId="9"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9" xfId="0" applyFont="1" applyFill="1" applyBorder="1" applyAlignment="1">
      <alignment horizontal="center" vertical="center"/>
    </xf>
    <xf numFmtId="0" fontId="1" fillId="4" borderId="7" xfId="0" applyFont="1" applyFill="1" applyBorder="1" applyAlignment="1">
      <alignment horizontal="center" vertical="center"/>
    </xf>
    <xf numFmtId="0" fontId="1" fillId="4" borderId="8" xfId="0" applyFont="1" applyFill="1" applyBorder="1" applyAlignment="1">
      <alignment horizontal="center" vertical="center"/>
    </xf>
    <xf numFmtId="0" fontId="1" fillId="4" borderId="9" xfId="0" applyFont="1" applyFill="1" applyBorder="1" applyAlignment="1">
      <alignment horizontal="center" vertical="center"/>
    </xf>
    <xf numFmtId="0" fontId="5" fillId="4" borderId="10" xfId="0" applyFont="1" applyFill="1" applyBorder="1" applyAlignment="1">
      <alignment horizontal="left" vertical="center"/>
    </xf>
    <xf numFmtId="0" fontId="1" fillId="4" borderId="10" xfId="0" applyFont="1" applyFill="1" applyBorder="1" applyAlignment="1">
      <alignment horizontal="center" vertical="center"/>
    </xf>
    <xf numFmtId="0" fontId="8" fillId="5" borderId="10" xfId="0" applyFont="1" applyFill="1" applyBorder="1" applyAlignment="1">
      <alignment horizontal="left" vertical="center"/>
    </xf>
    <xf numFmtId="0" fontId="1" fillId="3" borderId="10" xfId="0" applyFont="1" applyFill="1" applyBorder="1" applyAlignment="1">
      <alignment horizontal="center" vertical="center"/>
    </xf>
    <xf numFmtId="0" fontId="8" fillId="5" borderId="7" xfId="0" applyFont="1" applyFill="1" applyBorder="1" applyAlignment="1">
      <alignment horizontal="left" vertical="center"/>
    </xf>
    <xf numFmtId="0" fontId="8" fillId="5" borderId="8" xfId="0" applyFont="1" applyFill="1" applyBorder="1" applyAlignment="1">
      <alignment horizontal="left" vertical="center"/>
    </xf>
    <xf numFmtId="0" fontId="8" fillId="5" borderId="9" xfId="0" applyFont="1" applyFill="1" applyBorder="1" applyAlignment="1">
      <alignment horizontal="left" vertical="center"/>
    </xf>
    <xf numFmtId="0" fontId="5" fillId="3" borderId="10" xfId="0" applyFont="1" applyFill="1" applyBorder="1" applyAlignment="1">
      <alignment horizontal="center"/>
    </xf>
    <xf numFmtId="0" fontId="19" fillId="2" borderId="0" xfId="0" applyFont="1" applyFill="1" applyAlignment="1">
      <alignment horizontal="center" vertical="center"/>
    </xf>
    <xf numFmtId="0" fontId="5" fillId="4" borderId="0" xfId="0" applyFont="1" applyFill="1" applyAlignment="1">
      <alignment horizontal="center"/>
    </xf>
    <xf numFmtId="0" fontId="0" fillId="3" borderId="10" xfId="0" applyFill="1" applyBorder="1" applyAlignment="1">
      <alignment horizontal="center"/>
    </xf>
    <xf numFmtId="0" fontId="1" fillId="4" borderId="10" xfId="0" applyFont="1" applyFill="1" applyBorder="1" applyAlignment="1">
      <alignment horizontal="left" vertical="center"/>
    </xf>
    <xf numFmtId="0" fontId="0" fillId="3" borderId="7" xfId="0" applyFill="1" applyBorder="1" applyAlignment="1">
      <alignment horizontal="center"/>
    </xf>
    <xf numFmtId="0" fontId="0" fillId="3" borderId="8" xfId="0" applyFill="1" applyBorder="1" applyAlignment="1">
      <alignment horizontal="center"/>
    </xf>
    <xf numFmtId="0" fontId="0" fillId="3" borderId="9" xfId="0" applyFill="1" applyBorder="1" applyAlignment="1">
      <alignment horizontal="center"/>
    </xf>
    <xf numFmtId="0" fontId="1" fillId="3" borderId="10" xfId="0" applyFont="1" applyFill="1" applyBorder="1" applyAlignment="1">
      <alignment horizontal="left" vertical="center"/>
    </xf>
    <xf numFmtId="0" fontId="17" fillId="3" borderId="10" xfId="0" applyFont="1" applyFill="1" applyBorder="1" applyAlignment="1">
      <alignment horizontal="center"/>
    </xf>
    <xf numFmtId="0" fontId="0" fillId="3" borderId="10" xfId="0" applyFill="1" applyBorder="1" applyAlignment="1">
      <alignment horizontal="center" vertical="center"/>
    </xf>
    <xf numFmtId="0" fontId="1" fillId="0" borderId="10" xfId="0" applyFont="1" applyBorder="1" applyAlignment="1">
      <alignment horizontal="left" vertical="top" wrapText="1"/>
    </xf>
    <xf numFmtId="0" fontId="2" fillId="0" borderId="10" xfId="0" applyFont="1" applyBorder="1" applyAlignment="1">
      <alignment horizontal="left" vertical="top" wrapText="1"/>
    </xf>
    <xf numFmtId="0" fontId="1" fillId="0" borderId="10" xfId="0" applyFont="1" applyBorder="1" applyAlignment="1">
      <alignment vertical="top" wrapText="1"/>
    </xf>
    <xf numFmtId="0" fontId="2" fillId="0" borderId="10" xfId="0" applyFont="1" applyBorder="1" applyAlignment="1">
      <alignment vertical="top" wrapText="1"/>
    </xf>
    <xf numFmtId="0" fontId="3" fillId="3" borderId="10" xfId="0" applyFont="1" applyFill="1" applyBorder="1" applyAlignment="1">
      <alignment horizontal="center" vertical="center"/>
    </xf>
    <xf numFmtId="0" fontId="5" fillId="4" borderId="10" xfId="0" applyFont="1" applyFill="1" applyBorder="1" applyAlignment="1">
      <alignment vertical="center" wrapText="1"/>
    </xf>
    <xf numFmtId="0" fontId="5" fillId="0" borderId="10" xfId="0" applyFont="1" applyBorder="1" applyAlignment="1">
      <alignment horizontal="center"/>
    </xf>
    <xf numFmtId="0" fontId="5" fillId="4" borderId="10" xfId="0" applyFont="1" applyFill="1" applyBorder="1" applyAlignment="1">
      <alignment horizontal="center"/>
    </xf>
    <xf numFmtId="0" fontId="5" fillId="4" borderId="10" xfId="0" applyFont="1" applyFill="1" applyBorder="1" applyAlignment="1">
      <alignment wrapText="1"/>
    </xf>
    <xf numFmtId="0" fontId="17" fillId="3" borderId="10" xfId="0" applyFont="1" applyFill="1" applyBorder="1" applyAlignment="1">
      <alignment horizontal="center" vertical="center"/>
    </xf>
    <xf numFmtId="0" fontId="5" fillId="4" borderId="10" xfId="0" applyFont="1" applyFill="1" applyBorder="1" applyAlignment="1">
      <alignment horizontal="left" vertical="center" wrapText="1"/>
    </xf>
    <xf numFmtId="0" fontId="5" fillId="4" borderId="10" xfId="0" applyFont="1" applyFill="1" applyBorder="1" applyAlignment="1">
      <alignment horizontal="center" vertical="top" wrapText="1"/>
    </xf>
    <xf numFmtId="0" fontId="10" fillId="5" borderId="10" xfId="0" applyFont="1" applyFill="1" applyBorder="1" applyAlignment="1">
      <alignment vertical="top" wrapText="1"/>
    </xf>
    <xf numFmtId="0" fontId="10" fillId="4" borderId="10" xfId="0" applyFont="1" applyFill="1" applyBorder="1" applyAlignment="1">
      <alignment vertical="top" wrapText="1"/>
    </xf>
    <xf numFmtId="0" fontId="1" fillId="4" borderId="10" xfId="0" applyFont="1" applyFill="1" applyBorder="1" applyAlignment="1">
      <alignment horizontal="left" vertical="top" wrapText="1"/>
    </xf>
    <xf numFmtId="0" fontId="5" fillId="4" borderId="10" xfId="0" applyFont="1" applyFill="1" applyBorder="1" applyAlignment="1">
      <alignment horizontal="left" vertical="top" wrapText="1"/>
    </xf>
    <xf numFmtId="0" fontId="5" fillId="4" borderId="10" xfId="0" applyFont="1" applyFill="1" applyBorder="1" applyAlignment="1">
      <alignment vertical="top" wrapText="1"/>
    </xf>
    <xf numFmtId="0" fontId="0" fillId="4" borderId="10" xfId="0" applyFill="1" applyBorder="1" applyAlignment="1">
      <alignment horizontal="center" vertical="center"/>
    </xf>
    <xf numFmtId="0" fontId="1" fillId="0" borderId="10" xfId="0" applyFont="1" applyBorder="1" applyAlignment="1">
      <alignment horizontal="left" vertical="center"/>
    </xf>
    <xf numFmtId="0" fontId="1" fillId="6" borderId="10" xfId="0" applyFont="1" applyFill="1" applyBorder="1" applyAlignment="1">
      <alignment horizontal="left" vertical="center"/>
    </xf>
    <xf numFmtId="0" fontId="9" fillId="4" borderId="10" xfId="0" applyFont="1" applyFill="1" applyBorder="1" applyAlignment="1">
      <alignment horizontal="left" vertical="top" wrapText="1"/>
    </xf>
    <xf numFmtId="0" fontId="7" fillId="4" borderId="10" xfId="0" applyFont="1" applyFill="1" applyBorder="1" applyAlignment="1">
      <alignment horizontal="left" vertical="top"/>
    </xf>
    <xf numFmtId="0" fontId="7" fillId="4" borderId="10" xfId="0" applyFont="1" applyFill="1" applyBorder="1" applyAlignment="1">
      <alignment horizontal="left" vertical="top" wrapText="1"/>
    </xf>
    <xf numFmtId="0" fontId="3" fillId="3" borderId="10" xfId="0" applyFont="1" applyFill="1" applyBorder="1" applyAlignment="1">
      <alignment horizontal="center"/>
    </xf>
    <xf numFmtId="0" fontId="1" fillId="3" borderId="10" xfId="0" applyFont="1" applyFill="1" applyBorder="1" applyAlignment="1">
      <alignment horizontal="center" vertical="top" wrapText="1"/>
    </xf>
    <xf numFmtId="0" fontId="9" fillId="4" borderId="10" xfId="0" applyFont="1" applyFill="1" applyBorder="1" applyAlignment="1">
      <alignment horizontal="left" vertical="top"/>
    </xf>
    <xf numFmtId="0" fontId="1" fillId="4" borderId="10" xfId="0" applyFont="1" applyFill="1" applyBorder="1" applyAlignment="1">
      <alignment horizontal="left"/>
    </xf>
    <xf numFmtId="0" fontId="7" fillId="4" borderId="10" xfId="0" applyFont="1" applyFill="1" applyBorder="1" applyAlignment="1">
      <alignment vertical="top" wrapText="1"/>
    </xf>
    <xf numFmtId="0" fontId="7" fillId="4" borderId="19" xfId="0" applyFont="1" applyFill="1" applyBorder="1" applyAlignment="1">
      <alignment horizontal="left" vertical="top" wrapText="1"/>
    </xf>
    <xf numFmtId="0" fontId="7" fillId="4" borderId="16" xfId="0" applyFont="1" applyFill="1" applyBorder="1" applyAlignment="1">
      <alignment horizontal="left" vertical="top" wrapText="1"/>
    </xf>
    <xf numFmtId="0" fontId="7" fillId="4" borderId="18" xfId="0" applyFont="1" applyFill="1" applyBorder="1" applyAlignment="1">
      <alignment horizontal="left" vertical="top" wrapText="1"/>
    </xf>
    <xf numFmtId="0" fontId="7" fillId="4" borderId="19" xfId="0" applyFont="1" applyFill="1" applyBorder="1" applyAlignment="1">
      <alignment horizontal="left" vertical="center" wrapText="1"/>
    </xf>
    <xf numFmtId="0" fontId="7" fillId="4" borderId="16" xfId="0" applyFont="1" applyFill="1" applyBorder="1" applyAlignment="1">
      <alignment horizontal="left" vertical="center" wrapText="1"/>
    </xf>
    <xf numFmtId="0" fontId="7" fillId="4" borderId="18" xfId="0" applyFont="1" applyFill="1" applyBorder="1" applyAlignment="1">
      <alignment horizontal="left" vertical="center" wrapText="1"/>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1" fillId="4" borderId="7" xfId="0" applyFont="1" applyFill="1" applyBorder="1" applyAlignment="1">
      <alignment horizontal="left" vertical="center"/>
    </xf>
    <xf numFmtId="0" fontId="5" fillId="3" borderId="7" xfId="0" applyFont="1" applyFill="1" applyBorder="1" applyAlignment="1">
      <alignment horizontal="center"/>
    </xf>
    <xf numFmtId="0" fontId="5" fillId="3" borderId="8" xfId="0" applyFont="1" applyFill="1" applyBorder="1" applyAlignment="1">
      <alignment horizontal="center"/>
    </xf>
    <xf numFmtId="0" fontId="5" fillId="3" borderId="9" xfId="0" applyFont="1" applyFill="1" applyBorder="1" applyAlignment="1">
      <alignment horizontal="center"/>
    </xf>
    <xf numFmtId="0" fontId="7" fillId="0" borderId="19" xfId="0" applyFont="1" applyBorder="1" applyAlignment="1">
      <alignment horizontal="left" vertical="top" wrapText="1"/>
    </xf>
    <xf numFmtId="0" fontId="7" fillId="0" borderId="16" xfId="0" applyFont="1" applyBorder="1" applyAlignment="1">
      <alignment horizontal="left" vertical="top" wrapText="1"/>
    </xf>
    <xf numFmtId="0" fontId="17" fillId="3" borderId="7" xfId="0" applyFont="1" applyFill="1" applyBorder="1" applyAlignment="1">
      <alignment horizontal="center"/>
    </xf>
    <xf numFmtId="0" fontId="17" fillId="3" borderId="8" xfId="0" applyFont="1" applyFill="1" applyBorder="1" applyAlignment="1">
      <alignment horizontal="center"/>
    </xf>
    <xf numFmtId="0" fontId="17" fillId="3" borderId="9" xfId="0" applyFont="1" applyFill="1" applyBorder="1" applyAlignment="1">
      <alignment horizontal="center"/>
    </xf>
    <xf numFmtId="0" fontId="5" fillId="4" borderId="19" xfId="0" applyFont="1" applyFill="1" applyBorder="1" applyAlignment="1">
      <alignment horizontal="left" vertical="top" wrapText="1"/>
    </xf>
    <xf numFmtId="0" fontId="5" fillId="4" borderId="16" xfId="0" applyFont="1" applyFill="1" applyBorder="1" applyAlignment="1">
      <alignment horizontal="left" vertical="top" wrapText="1"/>
    </xf>
    <xf numFmtId="0" fontId="5" fillId="4" borderId="18" xfId="0" applyFont="1" applyFill="1" applyBorder="1" applyAlignment="1">
      <alignment horizontal="left" vertical="top" wrapText="1"/>
    </xf>
    <xf numFmtId="0" fontId="1" fillId="4" borderId="19" xfId="0" applyFont="1" applyFill="1" applyBorder="1" applyAlignment="1">
      <alignment horizontal="left" vertical="top" wrapText="1"/>
    </xf>
    <xf numFmtId="0" fontId="1" fillId="4" borderId="19" xfId="0" applyFont="1" applyFill="1" applyBorder="1" applyAlignment="1">
      <alignment vertical="top" wrapText="1"/>
    </xf>
    <xf numFmtId="0" fontId="1" fillId="4" borderId="16" xfId="0" applyFont="1" applyFill="1" applyBorder="1" applyAlignment="1">
      <alignment vertical="top" wrapText="1"/>
    </xf>
    <xf numFmtId="0" fontId="1" fillId="4" borderId="18" xfId="0" applyFont="1" applyFill="1" applyBorder="1" applyAlignment="1">
      <alignment vertical="top" wrapText="1"/>
    </xf>
    <xf numFmtId="0" fontId="0" fillId="3" borderId="11" xfId="0" applyFill="1" applyBorder="1" applyAlignment="1">
      <alignment horizontal="center" vertical="center"/>
    </xf>
    <xf numFmtId="0" fontId="0" fillId="3" borderId="9" xfId="0" applyFill="1" applyBorder="1" applyAlignment="1">
      <alignment horizontal="center" vertical="center"/>
    </xf>
    <xf numFmtId="0" fontId="1" fillId="0" borderId="12" xfId="0" applyFont="1" applyBorder="1" applyAlignment="1">
      <alignment horizontal="left" vertical="center"/>
    </xf>
    <xf numFmtId="0" fontId="1" fillId="9" borderId="7" xfId="0" applyFont="1" applyFill="1" applyBorder="1" applyAlignment="1">
      <alignment horizontal="center" vertical="center" wrapText="1"/>
    </xf>
    <xf numFmtId="0" fontId="1" fillId="9" borderId="9" xfId="0" applyFont="1" applyFill="1" applyBorder="1" applyAlignment="1">
      <alignment horizontal="center" vertical="center" wrapText="1"/>
    </xf>
    <xf numFmtId="0" fontId="5" fillId="4" borderId="19" xfId="0" applyFont="1" applyFill="1" applyBorder="1" applyAlignment="1">
      <alignment horizontal="center" vertical="top" wrapText="1"/>
    </xf>
    <xf numFmtId="0" fontId="5" fillId="4" borderId="16" xfId="0" applyFont="1" applyFill="1" applyBorder="1" applyAlignment="1">
      <alignment horizontal="center" vertical="top" wrapText="1"/>
    </xf>
    <xf numFmtId="0" fontId="5" fillId="4" borderId="18" xfId="0" applyFont="1" applyFill="1" applyBorder="1" applyAlignment="1">
      <alignment horizontal="center" vertical="top" wrapText="1"/>
    </xf>
    <xf numFmtId="0" fontId="1" fillId="4" borderId="16" xfId="0" applyFont="1" applyFill="1" applyBorder="1" applyAlignment="1">
      <alignment horizontal="left" vertical="top" wrapText="1"/>
    </xf>
    <xf numFmtId="0" fontId="1" fillId="4" borderId="18" xfId="0" applyFont="1" applyFill="1" applyBorder="1" applyAlignment="1">
      <alignment horizontal="left" vertical="top" wrapText="1"/>
    </xf>
    <xf numFmtId="0" fontId="7" fillId="4" borderId="19" xfId="0" applyFont="1" applyFill="1" applyBorder="1" applyAlignment="1">
      <alignment horizontal="center" vertical="top" wrapText="1"/>
    </xf>
    <xf numFmtId="0" fontId="7" fillId="4" borderId="16" xfId="0" applyFont="1" applyFill="1" applyBorder="1" applyAlignment="1">
      <alignment horizontal="center" vertical="top" wrapText="1"/>
    </xf>
    <xf numFmtId="0" fontId="7" fillId="4" borderId="18" xfId="0" applyFont="1" applyFill="1" applyBorder="1" applyAlignment="1">
      <alignment horizontal="center" vertical="top" wrapText="1"/>
    </xf>
    <xf numFmtId="0" fontId="9" fillId="4" borderId="10" xfId="0" applyFont="1" applyFill="1" applyBorder="1" applyAlignment="1">
      <alignment vertical="center" wrapText="1"/>
    </xf>
    <xf numFmtId="0" fontId="1" fillId="4" borderId="8" xfId="0" applyFont="1" applyFill="1" applyBorder="1" applyAlignment="1">
      <alignment horizontal="left" vertical="center"/>
    </xf>
    <xf numFmtId="0" fontId="1" fillId="4" borderId="9" xfId="0" applyFont="1" applyFill="1" applyBorder="1" applyAlignment="1">
      <alignment horizontal="left"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1" fillId="0" borderId="30" xfId="0" applyFont="1" applyBorder="1" applyAlignment="1">
      <alignment vertical="top" wrapText="1"/>
    </xf>
    <xf numFmtId="0" fontId="1" fillId="0" borderId="16" xfId="0" applyFont="1" applyBorder="1" applyAlignment="1">
      <alignment vertical="top" wrapText="1"/>
    </xf>
    <xf numFmtId="0" fontId="1" fillId="0" borderId="18" xfId="0" applyFont="1" applyBorder="1" applyAlignment="1">
      <alignment vertical="top" wrapText="1"/>
    </xf>
    <xf numFmtId="0" fontId="0" fillId="3" borderId="20" xfId="0" applyFill="1" applyBorder="1" applyAlignment="1">
      <alignment horizontal="center" vertical="center"/>
    </xf>
    <xf numFmtId="0" fontId="0" fillId="3" borderId="2" xfId="0" applyFill="1" applyBorder="1" applyAlignment="1">
      <alignment horizontal="center" vertical="center"/>
    </xf>
    <xf numFmtId="0" fontId="1" fillId="9" borderId="10" xfId="0" applyFont="1" applyFill="1" applyBorder="1" applyAlignment="1">
      <alignment horizontal="center" vertical="center" wrapText="1"/>
    </xf>
    <xf numFmtId="0" fontId="1" fillId="0" borderId="19" xfId="0" applyFont="1" applyBorder="1" applyAlignment="1">
      <alignment horizontal="left" vertical="top" wrapText="1"/>
    </xf>
    <xf numFmtId="0" fontId="1" fillId="0" borderId="16" xfId="0" applyFont="1" applyBorder="1" applyAlignment="1">
      <alignment horizontal="left" vertical="top" wrapText="1"/>
    </xf>
    <xf numFmtId="0" fontId="1" fillId="0" borderId="35" xfId="0" applyFont="1" applyBorder="1" applyAlignment="1">
      <alignment horizontal="left" vertical="top" wrapText="1"/>
    </xf>
    <xf numFmtId="0" fontId="17" fillId="3" borderId="1" xfId="0" applyFont="1" applyFill="1" applyBorder="1" applyAlignment="1">
      <alignment horizontal="center"/>
    </xf>
    <xf numFmtId="0" fontId="17" fillId="3" borderId="2" xfId="0" applyFont="1" applyFill="1" applyBorder="1" applyAlignment="1">
      <alignment horizontal="center"/>
    </xf>
    <xf numFmtId="0" fontId="17" fillId="3" borderId="3" xfId="0" applyFont="1" applyFill="1" applyBorder="1" applyAlignment="1">
      <alignment horizontal="center"/>
    </xf>
    <xf numFmtId="0" fontId="5" fillId="3" borderId="4" xfId="0" applyFont="1" applyFill="1" applyBorder="1" applyAlignment="1">
      <alignment horizontal="center"/>
    </xf>
    <xf numFmtId="0" fontId="5" fillId="3" borderId="5" xfId="0" applyFont="1" applyFill="1" applyBorder="1" applyAlignment="1">
      <alignment horizontal="center"/>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9" xfId="0" applyFont="1" applyFill="1" applyBorder="1" applyAlignment="1">
      <alignment horizontal="center" vertical="center"/>
    </xf>
    <xf numFmtId="0" fontId="3" fillId="3" borderId="1" xfId="0" applyFont="1" applyFill="1" applyBorder="1" applyAlignment="1">
      <alignment horizontal="center"/>
    </xf>
    <xf numFmtId="0" fontId="3" fillId="3" borderId="2" xfId="0" applyFont="1" applyFill="1" applyBorder="1" applyAlignment="1">
      <alignment horizontal="center"/>
    </xf>
    <xf numFmtId="0" fontId="3" fillId="3" borderId="3" xfId="0" applyFont="1" applyFill="1" applyBorder="1" applyAlignment="1">
      <alignment horizontal="center"/>
    </xf>
  </cellXfs>
  <cellStyles count="2">
    <cellStyle name="Collegamento ipertestuale" xfId="1" builtinId="8"/>
    <cellStyle name="Normale" xfId="0" builtinId="0"/>
  </cellStyles>
  <dxfs count="14">
    <dxf>
      <font>
        <b val="0"/>
        <strike val="0"/>
        <outline val="0"/>
        <shadow val="0"/>
        <u val="none"/>
        <vertAlign val="baseline"/>
        <sz val="16"/>
        <name val="Garamond"/>
        <scheme val="none"/>
      </font>
      <fill>
        <patternFill patternType="solid">
          <fgColor indexed="64"/>
          <bgColor rgb="FFFFFFFF"/>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6"/>
        <color auto="1"/>
        <name val="Garamond"/>
        <scheme val="none"/>
      </font>
      <fill>
        <patternFill patternType="solid">
          <fgColor rgb="FF000000"/>
          <bgColor rgb="FFFFFFFF"/>
        </patternFill>
      </fill>
      <alignment horizontal="left" vertical="top" textRotation="0" wrapText="1" indent="0" justifyLastLine="0" shrinkToFit="0" readingOrder="1"/>
      <border diagonalUp="0" diagonalDown="0" outline="0">
        <left style="thin">
          <color indexed="64"/>
        </left>
        <right style="thin">
          <color indexed="64"/>
        </right>
        <top style="thin">
          <color indexed="64"/>
        </top>
        <bottom/>
      </border>
    </dxf>
    <dxf>
      <font>
        <b/>
        <strike val="0"/>
        <outline val="0"/>
        <shadow val="0"/>
        <u val="none"/>
        <vertAlign val="baseline"/>
        <sz val="16"/>
        <name val="Garamond"/>
        <scheme val="none"/>
      </font>
      <fill>
        <patternFill patternType="solid">
          <fgColor indexed="64"/>
          <bgColor rgb="FFFFFFFF"/>
        </patternFill>
      </fill>
      <alignment horizontal="left" vertical="top" textRotation="0" indent="0" justifyLastLine="0" shrinkToFit="0"/>
    </dxf>
    <dxf>
      <border outline="0">
        <top style="thin">
          <color indexed="64"/>
        </top>
        <bottom style="medium">
          <color indexed="64"/>
        </bottom>
      </border>
    </dxf>
    <dxf>
      <fill>
        <patternFill>
          <bgColor rgb="FFFFFFFF"/>
        </patternFill>
      </fill>
    </dxf>
    <dxf>
      <border outline="0">
        <bottom style="thin">
          <color indexed="64"/>
        </bottom>
      </border>
    </dxf>
    <dxf>
      <font>
        <b/>
        <i val="0"/>
        <strike val="0"/>
        <condense val="0"/>
        <extend val="0"/>
        <outline val="0"/>
        <shadow val="0"/>
        <u val="none"/>
        <vertAlign val="baseline"/>
        <sz val="16"/>
        <color theme="1"/>
        <name val="Garamond"/>
        <scheme val="none"/>
      </font>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indexed="64"/>
        </left>
        <right style="thin">
          <color indexed="64"/>
        </right>
        <top/>
        <bottom/>
      </border>
    </dxf>
    <dxf>
      <font>
        <b val="0"/>
        <strike val="0"/>
        <outline val="0"/>
        <shadow val="0"/>
        <u val="none"/>
        <vertAlign val="baseline"/>
        <sz val="16"/>
        <name val="Garamond"/>
        <scheme val="none"/>
      </font>
      <fill>
        <patternFill patternType="solid">
          <fgColor indexed="64"/>
          <bgColor theme="0"/>
        </patternFill>
      </fill>
      <alignment horizontal="left" vertical="top" textRotation="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strike val="0"/>
        <outline val="0"/>
        <shadow val="0"/>
        <u val="none"/>
        <vertAlign val="baseline"/>
        <sz val="16"/>
        <name val="Garamond"/>
        <scheme val="none"/>
      </font>
      <fill>
        <patternFill patternType="solid">
          <fgColor indexed="64"/>
          <bgColor theme="0"/>
        </patternFill>
      </fill>
      <alignment horizontal="left" vertical="top" textRotation="0" indent="0" justifyLastLine="0" shrinkToFit="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strike val="0"/>
        <outline val="0"/>
        <shadow val="0"/>
        <u val="none"/>
        <vertAlign val="baseline"/>
        <sz val="16"/>
        <name val="Garamond"/>
        <scheme val="none"/>
      </font>
      <fill>
        <patternFill patternType="solid">
          <fgColor indexed="64"/>
          <bgColor theme="0"/>
        </patternFill>
      </fill>
      <alignment horizontal="left" vertical="top" textRotation="0" indent="0" justifyLastLine="0" shrinkToFit="0"/>
      <border diagonalUp="0" diagonalDown="0">
        <left/>
        <right style="thin">
          <color indexed="64"/>
        </right>
        <top style="thin">
          <color indexed="64"/>
        </top>
        <bottom style="thin">
          <color indexed="64"/>
        </bottom>
        <vertical style="thin">
          <color indexed="64"/>
        </vertical>
        <horizontal style="thin">
          <color indexed="64"/>
        </horizontal>
      </border>
    </dxf>
    <dxf>
      <border outline="0">
        <top style="thin">
          <color indexed="64"/>
        </top>
        <bottom style="medium">
          <color indexed="64"/>
        </bottom>
      </border>
    </dxf>
    <dxf>
      <font>
        <strike val="0"/>
        <outline val="0"/>
        <shadow val="0"/>
        <u val="none"/>
        <vertAlign val="baseline"/>
        <sz val="16"/>
        <name val="Garamond"/>
        <scheme val="none"/>
      </font>
      <fill>
        <patternFill patternType="solid">
          <fgColor indexed="64"/>
          <bgColor theme="0"/>
        </patternFill>
      </fill>
      <alignment horizontal="left" textRotation="0" indent="0" justifyLastLine="0" shrinkToFit="0"/>
    </dxf>
    <dxf>
      <border outline="0">
        <bottom style="thin">
          <color indexed="64"/>
        </bottom>
      </border>
    </dxf>
    <dxf>
      <font>
        <b/>
        <i val="0"/>
        <strike val="0"/>
        <condense val="0"/>
        <extend val="0"/>
        <outline val="0"/>
        <shadow val="0"/>
        <u val="none"/>
        <vertAlign val="baseline"/>
        <sz val="16"/>
        <color theme="1"/>
        <name val="Garamond"/>
        <scheme val="none"/>
      </font>
      <fill>
        <patternFill patternType="solid">
          <fgColor indexed="64"/>
          <bgColor theme="0"/>
        </patternFill>
      </fill>
      <alignment horizontal="general"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colors>
    <mruColors>
      <color rgb="FFFF7C80"/>
      <color rgb="FF99FF99"/>
      <color rgb="FFFFFFFF"/>
      <color rgb="FF9966FF"/>
      <color rgb="FFFF9999"/>
      <color rgb="FFCCECFF"/>
      <color rgb="FFD60093"/>
      <color rgb="FFD89D46"/>
      <color rgb="FFCC6600"/>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Stakeholder Direzione Generale</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it-IT"/>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tx>
            <c:strRef>
              <c:f>Foglio2!$B$2</c:f>
              <c:strCache>
                <c:ptCount val="1"/>
                <c:pt idx="0">
                  <c:v>Poste Italiane</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val>
            <c:numRef>
              <c:f>Foglio2!$C$2</c:f>
              <c:numCache>
                <c:formatCode>General</c:formatCode>
                <c:ptCount val="1"/>
                <c:pt idx="0">
                  <c:v>20</c:v>
                </c:pt>
              </c:numCache>
            </c:numRef>
          </c:val>
          <c:extLst>
            <c:ext xmlns:c16="http://schemas.microsoft.com/office/drawing/2014/chart" uri="{C3380CC4-5D6E-409C-BE32-E72D297353CC}">
              <c16:uniqueId val="{00000000-C227-4C25-90D4-EF9985213B64}"/>
            </c:ext>
          </c:extLst>
        </c:ser>
        <c:ser>
          <c:idx val="1"/>
          <c:order val="1"/>
          <c:tx>
            <c:strRef>
              <c:f>Foglio2!$B$3</c:f>
              <c:strCache>
                <c:ptCount val="1"/>
                <c:pt idx="0">
                  <c:v>Università/Istituti scolastici</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val>
            <c:numRef>
              <c:f>Foglio2!$C$3</c:f>
              <c:numCache>
                <c:formatCode>General</c:formatCode>
                <c:ptCount val="1"/>
                <c:pt idx="0">
                  <c:v>19</c:v>
                </c:pt>
              </c:numCache>
            </c:numRef>
          </c:val>
          <c:extLst>
            <c:ext xmlns:c16="http://schemas.microsoft.com/office/drawing/2014/chart" uri="{C3380CC4-5D6E-409C-BE32-E72D297353CC}">
              <c16:uniqueId val="{00000011-C227-4C25-90D4-EF9985213B64}"/>
            </c:ext>
          </c:extLst>
        </c:ser>
        <c:ser>
          <c:idx val="2"/>
          <c:order val="2"/>
          <c:tx>
            <c:strRef>
              <c:f>Foglio2!$B$4</c:f>
              <c:strCache>
                <c:ptCount val="1"/>
                <c:pt idx="0">
                  <c:v>Enti Pubblici (INAIL, AGID,ecc.)</c:v>
                </c:pt>
              </c:strCache>
            </c:strRef>
          </c:tx>
          <c:spPr>
            <a:solidFill>
              <a:schemeClr val="accent3">
                <a:alpha val="85000"/>
              </a:schemeClr>
            </a:solidFill>
            <a:ln w="9525" cap="flat" cmpd="sng" algn="ctr">
              <a:solidFill>
                <a:schemeClr val="accent3">
                  <a:lumMod val="75000"/>
                </a:schemeClr>
              </a:solidFill>
              <a:round/>
            </a:ln>
            <a:effectLst/>
            <a:sp3d contourW="9525">
              <a:contourClr>
                <a:schemeClr val="accent3">
                  <a:lumMod val="75000"/>
                </a:schemeClr>
              </a:contourClr>
            </a:sp3d>
          </c:spPr>
          <c:invertIfNegative val="0"/>
          <c:val>
            <c:numRef>
              <c:f>Foglio2!$C$4</c:f>
              <c:numCache>
                <c:formatCode>General</c:formatCode>
                <c:ptCount val="1"/>
                <c:pt idx="0">
                  <c:v>67</c:v>
                </c:pt>
              </c:numCache>
            </c:numRef>
          </c:val>
          <c:extLst>
            <c:ext xmlns:c16="http://schemas.microsoft.com/office/drawing/2014/chart" uri="{C3380CC4-5D6E-409C-BE32-E72D297353CC}">
              <c16:uniqueId val="{00000012-C227-4C25-90D4-EF9985213B64}"/>
            </c:ext>
          </c:extLst>
        </c:ser>
        <c:ser>
          <c:idx val="3"/>
          <c:order val="3"/>
          <c:tx>
            <c:strRef>
              <c:f>Foglio2!$B$5</c:f>
              <c:strCache>
                <c:ptCount val="1"/>
                <c:pt idx="0">
                  <c:v>Ministeri</c:v>
                </c:pt>
              </c:strCache>
            </c:strRef>
          </c:tx>
          <c:spPr>
            <a:solidFill>
              <a:schemeClr val="accent4">
                <a:alpha val="85000"/>
              </a:schemeClr>
            </a:solidFill>
            <a:ln w="9525" cap="flat" cmpd="sng" algn="ctr">
              <a:solidFill>
                <a:schemeClr val="accent4">
                  <a:lumMod val="75000"/>
                </a:schemeClr>
              </a:solidFill>
              <a:round/>
            </a:ln>
            <a:effectLst/>
            <a:sp3d contourW="9525">
              <a:contourClr>
                <a:schemeClr val="accent4">
                  <a:lumMod val="75000"/>
                </a:schemeClr>
              </a:contourClr>
            </a:sp3d>
          </c:spPr>
          <c:invertIfNegative val="0"/>
          <c:val>
            <c:numRef>
              <c:f>Foglio2!$C$5</c:f>
              <c:numCache>
                <c:formatCode>General</c:formatCode>
                <c:ptCount val="1"/>
                <c:pt idx="0">
                  <c:v>89</c:v>
                </c:pt>
              </c:numCache>
            </c:numRef>
          </c:val>
          <c:extLst>
            <c:ext xmlns:c16="http://schemas.microsoft.com/office/drawing/2014/chart" uri="{C3380CC4-5D6E-409C-BE32-E72D297353CC}">
              <c16:uniqueId val="{00000013-C227-4C25-90D4-EF9985213B64}"/>
            </c:ext>
          </c:extLst>
        </c:ser>
        <c:ser>
          <c:idx val="4"/>
          <c:order val="4"/>
          <c:tx>
            <c:strRef>
              <c:f>Foglio2!$B$6</c:f>
              <c:strCache>
                <c:ptCount val="1"/>
                <c:pt idx="0">
                  <c:v>ANAC</c:v>
                </c:pt>
              </c:strCache>
            </c:strRef>
          </c:tx>
          <c:spPr>
            <a:solidFill>
              <a:schemeClr val="accent5">
                <a:alpha val="85000"/>
              </a:schemeClr>
            </a:solidFill>
            <a:ln w="9525" cap="flat" cmpd="sng" algn="ctr">
              <a:solidFill>
                <a:schemeClr val="accent5">
                  <a:lumMod val="75000"/>
                </a:schemeClr>
              </a:solidFill>
              <a:round/>
            </a:ln>
            <a:effectLst/>
            <a:sp3d contourW="9525">
              <a:contourClr>
                <a:schemeClr val="accent5">
                  <a:lumMod val="75000"/>
                </a:schemeClr>
              </a:contourClr>
            </a:sp3d>
          </c:spPr>
          <c:invertIfNegative val="0"/>
          <c:val>
            <c:numRef>
              <c:f>Foglio2!$C$6</c:f>
              <c:numCache>
                <c:formatCode>General</c:formatCode>
                <c:ptCount val="1"/>
                <c:pt idx="0">
                  <c:v>8</c:v>
                </c:pt>
              </c:numCache>
            </c:numRef>
          </c:val>
          <c:extLst>
            <c:ext xmlns:c16="http://schemas.microsoft.com/office/drawing/2014/chart" uri="{C3380CC4-5D6E-409C-BE32-E72D297353CC}">
              <c16:uniqueId val="{00000014-C227-4C25-90D4-EF9985213B64}"/>
            </c:ext>
          </c:extLst>
        </c:ser>
        <c:ser>
          <c:idx val="5"/>
          <c:order val="5"/>
          <c:tx>
            <c:strRef>
              <c:f>Foglio2!$B$7</c:f>
              <c:strCache>
                <c:ptCount val="1"/>
                <c:pt idx="0">
                  <c:v>Assicurati/cittadini</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val>
            <c:numRef>
              <c:f>Foglio2!$C$7</c:f>
              <c:numCache>
                <c:formatCode>General</c:formatCode>
                <c:ptCount val="1"/>
                <c:pt idx="0">
                  <c:v>139</c:v>
                </c:pt>
              </c:numCache>
            </c:numRef>
          </c:val>
          <c:extLst>
            <c:ext xmlns:c16="http://schemas.microsoft.com/office/drawing/2014/chart" uri="{C3380CC4-5D6E-409C-BE32-E72D297353CC}">
              <c16:uniqueId val="{00000015-C227-4C25-90D4-EF9985213B64}"/>
            </c:ext>
          </c:extLst>
        </c:ser>
        <c:ser>
          <c:idx val="6"/>
          <c:order val="6"/>
          <c:tx>
            <c:strRef>
              <c:f>Foglio2!$B$8</c:f>
              <c:strCache>
                <c:ptCount val="1"/>
                <c:pt idx="0">
                  <c:v>Agenzia delle Entrate</c:v>
                </c:pt>
              </c:strCache>
            </c:strRef>
          </c:tx>
          <c:spPr>
            <a:solidFill>
              <a:schemeClr val="accent1">
                <a:lumMod val="60000"/>
                <a:alpha val="85000"/>
              </a:schemeClr>
            </a:solidFill>
            <a:ln w="9525" cap="flat" cmpd="sng" algn="ctr">
              <a:solidFill>
                <a:schemeClr val="accent1">
                  <a:lumMod val="60000"/>
                  <a:lumMod val="75000"/>
                </a:schemeClr>
              </a:solidFill>
              <a:round/>
            </a:ln>
            <a:effectLst/>
            <a:sp3d contourW="9525">
              <a:contourClr>
                <a:schemeClr val="accent1">
                  <a:lumMod val="60000"/>
                  <a:lumMod val="75000"/>
                </a:schemeClr>
              </a:contourClr>
            </a:sp3d>
          </c:spPr>
          <c:invertIfNegative val="0"/>
          <c:val>
            <c:numRef>
              <c:f>Foglio2!$C$8</c:f>
              <c:numCache>
                <c:formatCode>General</c:formatCode>
                <c:ptCount val="1"/>
                <c:pt idx="0">
                  <c:v>28</c:v>
                </c:pt>
              </c:numCache>
            </c:numRef>
          </c:val>
          <c:extLst>
            <c:ext xmlns:c16="http://schemas.microsoft.com/office/drawing/2014/chart" uri="{C3380CC4-5D6E-409C-BE32-E72D297353CC}">
              <c16:uniqueId val="{00000016-C227-4C25-90D4-EF9985213B64}"/>
            </c:ext>
          </c:extLst>
        </c:ser>
        <c:ser>
          <c:idx val="7"/>
          <c:order val="7"/>
          <c:tx>
            <c:strRef>
              <c:f>Foglio2!$B$9</c:f>
              <c:strCache>
                <c:ptCount val="1"/>
                <c:pt idx="0">
                  <c:v>Finanziarie/Banche</c:v>
                </c:pt>
              </c:strCache>
            </c:strRef>
          </c:tx>
          <c:spPr>
            <a:solidFill>
              <a:schemeClr val="accent2">
                <a:lumMod val="60000"/>
                <a:alpha val="85000"/>
              </a:schemeClr>
            </a:solidFill>
            <a:ln w="9525" cap="flat" cmpd="sng" algn="ctr">
              <a:solidFill>
                <a:schemeClr val="accent2">
                  <a:lumMod val="60000"/>
                  <a:lumMod val="75000"/>
                </a:schemeClr>
              </a:solidFill>
              <a:round/>
            </a:ln>
            <a:effectLst/>
            <a:sp3d contourW="9525">
              <a:contourClr>
                <a:schemeClr val="accent2">
                  <a:lumMod val="60000"/>
                  <a:lumMod val="75000"/>
                </a:schemeClr>
              </a:contourClr>
            </a:sp3d>
          </c:spPr>
          <c:invertIfNegative val="0"/>
          <c:val>
            <c:numRef>
              <c:f>Foglio2!$C$9</c:f>
              <c:numCache>
                <c:formatCode>General</c:formatCode>
                <c:ptCount val="1"/>
                <c:pt idx="0">
                  <c:v>101</c:v>
                </c:pt>
              </c:numCache>
            </c:numRef>
          </c:val>
          <c:extLst>
            <c:ext xmlns:c16="http://schemas.microsoft.com/office/drawing/2014/chart" uri="{C3380CC4-5D6E-409C-BE32-E72D297353CC}">
              <c16:uniqueId val="{00000017-C227-4C25-90D4-EF9985213B64}"/>
            </c:ext>
          </c:extLst>
        </c:ser>
        <c:ser>
          <c:idx val="8"/>
          <c:order val="8"/>
          <c:tx>
            <c:strRef>
              <c:f>Foglio2!$B$10</c:f>
              <c:strCache>
                <c:ptCount val="1"/>
                <c:pt idx="0">
                  <c:v>Organizzazioni sindacali</c:v>
                </c:pt>
              </c:strCache>
            </c:strRef>
          </c:tx>
          <c:spPr>
            <a:solidFill>
              <a:schemeClr val="accent3">
                <a:lumMod val="60000"/>
                <a:alpha val="85000"/>
              </a:schemeClr>
            </a:solidFill>
            <a:ln w="9525" cap="flat" cmpd="sng" algn="ctr">
              <a:solidFill>
                <a:schemeClr val="accent3">
                  <a:lumMod val="60000"/>
                  <a:lumMod val="75000"/>
                </a:schemeClr>
              </a:solidFill>
              <a:round/>
            </a:ln>
            <a:effectLst/>
            <a:sp3d contourW="9525">
              <a:contourClr>
                <a:schemeClr val="accent3">
                  <a:lumMod val="60000"/>
                  <a:lumMod val="75000"/>
                </a:schemeClr>
              </a:contourClr>
            </a:sp3d>
          </c:spPr>
          <c:invertIfNegative val="0"/>
          <c:val>
            <c:numRef>
              <c:f>Foglio2!$C$10</c:f>
              <c:numCache>
                <c:formatCode>General</c:formatCode>
                <c:ptCount val="1"/>
                <c:pt idx="0">
                  <c:v>34</c:v>
                </c:pt>
              </c:numCache>
            </c:numRef>
          </c:val>
          <c:extLst>
            <c:ext xmlns:c16="http://schemas.microsoft.com/office/drawing/2014/chart" uri="{C3380CC4-5D6E-409C-BE32-E72D297353CC}">
              <c16:uniqueId val="{00000018-C227-4C25-90D4-EF9985213B64}"/>
            </c:ext>
          </c:extLst>
        </c:ser>
        <c:ser>
          <c:idx val="9"/>
          <c:order val="9"/>
          <c:tx>
            <c:strRef>
              <c:f>Foglio2!$B$11</c:f>
              <c:strCache>
                <c:ptCount val="1"/>
                <c:pt idx="0">
                  <c:v>CAF</c:v>
                </c:pt>
              </c:strCache>
            </c:strRef>
          </c:tx>
          <c:spPr>
            <a:solidFill>
              <a:schemeClr val="accent4">
                <a:lumMod val="60000"/>
                <a:alpha val="85000"/>
              </a:schemeClr>
            </a:solidFill>
            <a:ln w="9525" cap="flat" cmpd="sng" algn="ctr">
              <a:solidFill>
                <a:schemeClr val="accent4">
                  <a:lumMod val="60000"/>
                  <a:lumMod val="75000"/>
                </a:schemeClr>
              </a:solidFill>
              <a:round/>
            </a:ln>
            <a:effectLst/>
            <a:sp3d contourW="9525">
              <a:contourClr>
                <a:schemeClr val="accent4">
                  <a:lumMod val="60000"/>
                  <a:lumMod val="75000"/>
                </a:schemeClr>
              </a:contourClr>
            </a:sp3d>
          </c:spPr>
          <c:invertIfNegative val="0"/>
          <c:val>
            <c:numRef>
              <c:f>Foglio2!$C$11</c:f>
              <c:numCache>
                <c:formatCode>General</c:formatCode>
                <c:ptCount val="1"/>
                <c:pt idx="0">
                  <c:v>20</c:v>
                </c:pt>
              </c:numCache>
            </c:numRef>
          </c:val>
          <c:extLst>
            <c:ext xmlns:c16="http://schemas.microsoft.com/office/drawing/2014/chart" uri="{C3380CC4-5D6E-409C-BE32-E72D297353CC}">
              <c16:uniqueId val="{00000019-C227-4C25-90D4-EF9985213B64}"/>
            </c:ext>
          </c:extLst>
        </c:ser>
        <c:ser>
          <c:idx val="10"/>
          <c:order val="10"/>
          <c:tx>
            <c:strRef>
              <c:f>Foglio2!$B$12</c:f>
              <c:strCache>
                <c:ptCount val="1"/>
                <c:pt idx="0">
                  <c:v>ASL</c:v>
                </c:pt>
              </c:strCache>
            </c:strRef>
          </c:tx>
          <c:spPr>
            <a:solidFill>
              <a:schemeClr val="accent5">
                <a:lumMod val="60000"/>
                <a:alpha val="85000"/>
              </a:schemeClr>
            </a:solidFill>
            <a:ln w="9525" cap="flat" cmpd="sng" algn="ctr">
              <a:solidFill>
                <a:schemeClr val="accent5">
                  <a:lumMod val="60000"/>
                  <a:lumMod val="75000"/>
                </a:schemeClr>
              </a:solidFill>
              <a:round/>
            </a:ln>
            <a:effectLst/>
            <a:sp3d contourW="9525">
              <a:contourClr>
                <a:schemeClr val="accent5">
                  <a:lumMod val="60000"/>
                  <a:lumMod val="75000"/>
                </a:schemeClr>
              </a:contourClr>
            </a:sp3d>
          </c:spPr>
          <c:invertIfNegative val="0"/>
          <c:val>
            <c:numRef>
              <c:f>Foglio2!$C$12</c:f>
              <c:numCache>
                <c:formatCode>General</c:formatCode>
                <c:ptCount val="1"/>
                <c:pt idx="0">
                  <c:v>7</c:v>
                </c:pt>
              </c:numCache>
            </c:numRef>
          </c:val>
          <c:extLst>
            <c:ext xmlns:c16="http://schemas.microsoft.com/office/drawing/2014/chart" uri="{C3380CC4-5D6E-409C-BE32-E72D297353CC}">
              <c16:uniqueId val="{0000001A-C227-4C25-90D4-EF9985213B64}"/>
            </c:ext>
          </c:extLst>
        </c:ser>
        <c:ser>
          <c:idx val="11"/>
          <c:order val="11"/>
          <c:tx>
            <c:strRef>
              <c:f>Foglio2!$B$13</c:f>
              <c:strCache>
                <c:ptCount val="1"/>
                <c:pt idx="0">
                  <c:v>Patronati</c:v>
                </c:pt>
              </c:strCache>
            </c:strRef>
          </c:tx>
          <c:spPr>
            <a:solidFill>
              <a:schemeClr val="accent6">
                <a:lumMod val="60000"/>
                <a:alpha val="85000"/>
              </a:schemeClr>
            </a:solidFill>
            <a:ln w="9525" cap="flat" cmpd="sng" algn="ctr">
              <a:solidFill>
                <a:schemeClr val="accent6">
                  <a:lumMod val="60000"/>
                  <a:lumMod val="75000"/>
                </a:schemeClr>
              </a:solidFill>
              <a:round/>
            </a:ln>
            <a:effectLst/>
            <a:sp3d contourW="9525">
              <a:contourClr>
                <a:schemeClr val="accent6">
                  <a:lumMod val="60000"/>
                  <a:lumMod val="75000"/>
                </a:schemeClr>
              </a:contourClr>
            </a:sp3d>
          </c:spPr>
          <c:invertIfNegative val="0"/>
          <c:val>
            <c:numRef>
              <c:f>Foglio2!$C$13</c:f>
              <c:numCache>
                <c:formatCode>General</c:formatCode>
                <c:ptCount val="1"/>
                <c:pt idx="0">
                  <c:v>45</c:v>
                </c:pt>
              </c:numCache>
            </c:numRef>
          </c:val>
          <c:extLst>
            <c:ext xmlns:c16="http://schemas.microsoft.com/office/drawing/2014/chart" uri="{C3380CC4-5D6E-409C-BE32-E72D297353CC}">
              <c16:uniqueId val="{0000001B-C227-4C25-90D4-EF9985213B64}"/>
            </c:ext>
          </c:extLst>
        </c:ser>
        <c:ser>
          <c:idx val="12"/>
          <c:order val="12"/>
          <c:tx>
            <c:strRef>
              <c:f>Foglio2!$B$14</c:f>
              <c:strCache>
                <c:ptCount val="1"/>
                <c:pt idx="0">
                  <c:v>Enti territoriali</c:v>
                </c:pt>
              </c:strCache>
            </c:strRef>
          </c:tx>
          <c:spPr>
            <a:solidFill>
              <a:schemeClr val="accent1">
                <a:lumMod val="80000"/>
                <a:lumOff val="20000"/>
                <a:alpha val="85000"/>
              </a:schemeClr>
            </a:solidFill>
            <a:ln w="9525" cap="flat" cmpd="sng" algn="ctr">
              <a:solidFill>
                <a:schemeClr val="accent1">
                  <a:lumMod val="80000"/>
                  <a:lumOff val="20000"/>
                  <a:lumMod val="75000"/>
                </a:schemeClr>
              </a:solidFill>
              <a:round/>
            </a:ln>
            <a:effectLst/>
            <a:sp3d contourW="9525">
              <a:contourClr>
                <a:schemeClr val="accent1">
                  <a:lumMod val="80000"/>
                  <a:lumOff val="20000"/>
                  <a:lumMod val="75000"/>
                </a:schemeClr>
              </a:contourClr>
            </a:sp3d>
          </c:spPr>
          <c:invertIfNegative val="0"/>
          <c:val>
            <c:numRef>
              <c:f>Foglio2!$C$14</c:f>
              <c:numCache>
                <c:formatCode>General</c:formatCode>
                <c:ptCount val="1"/>
                <c:pt idx="0">
                  <c:v>65</c:v>
                </c:pt>
              </c:numCache>
            </c:numRef>
          </c:val>
          <c:extLst>
            <c:ext xmlns:c16="http://schemas.microsoft.com/office/drawing/2014/chart" uri="{C3380CC4-5D6E-409C-BE32-E72D297353CC}">
              <c16:uniqueId val="{0000001C-C227-4C25-90D4-EF9985213B64}"/>
            </c:ext>
          </c:extLst>
        </c:ser>
        <c:ser>
          <c:idx val="13"/>
          <c:order val="13"/>
          <c:tx>
            <c:strRef>
              <c:f>Foglio2!$B$15</c:f>
              <c:strCache>
                <c:ptCount val="1"/>
                <c:pt idx="0">
                  <c:v>Consulenti del Lavoro</c:v>
                </c:pt>
              </c:strCache>
            </c:strRef>
          </c:tx>
          <c:spPr>
            <a:solidFill>
              <a:schemeClr val="accent2">
                <a:lumMod val="80000"/>
                <a:lumOff val="20000"/>
                <a:alpha val="85000"/>
              </a:schemeClr>
            </a:solidFill>
            <a:ln w="9525" cap="flat" cmpd="sng" algn="ctr">
              <a:solidFill>
                <a:schemeClr val="accent2">
                  <a:lumMod val="80000"/>
                  <a:lumOff val="20000"/>
                  <a:lumMod val="75000"/>
                </a:schemeClr>
              </a:solidFill>
              <a:round/>
            </a:ln>
            <a:effectLst/>
            <a:sp3d contourW="9525">
              <a:contourClr>
                <a:schemeClr val="accent2">
                  <a:lumMod val="80000"/>
                  <a:lumOff val="20000"/>
                  <a:lumMod val="75000"/>
                </a:schemeClr>
              </a:contourClr>
            </a:sp3d>
          </c:spPr>
          <c:invertIfNegative val="0"/>
          <c:val>
            <c:numRef>
              <c:f>Foglio2!$C$15</c:f>
              <c:numCache>
                <c:formatCode>General</c:formatCode>
                <c:ptCount val="1"/>
                <c:pt idx="0">
                  <c:v>30</c:v>
                </c:pt>
              </c:numCache>
            </c:numRef>
          </c:val>
          <c:extLst>
            <c:ext xmlns:c16="http://schemas.microsoft.com/office/drawing/2014/chart" uri="{C3380CC4-5D6E-409C-BE32-E72D297353CC}">
              <c16:uniqueId val="{0000001D-C227-4C25-90D4-EF9985213B64}"/>
            </c:ext>
          </c:extLst>
        </c:ser>
        <c:ser>
          <c:idx val="14"/>
          <c:order val="14"/>
          <c:tx>
            <c:strRef>
              <c:f>Foglio2!$B$16</c:f>
              <c:strCache>
                <c:ptCount val="1"/>
                <c:pt idx="0">
                  <c:v>Fornitori di servizi</c:v>
                </c:pt>
              </c:strCache>
            </c:strRef>
          </c:tx>
          <c:spPr>
            <a:solidFill>
              <a:schemeClr val="accent3">
                <a:lumMod val="80000"/>
                <a:lumOff val="20000"/>
                <a:alpha val="85000"/>
              </a:schemeClr>
            </a:solidFill>
            <a:ln w="9525" cap="flat" cmpd="sng" algn="ctr">
              <a:solidFill>
                <a:schemeClr val="accent3">
                  <a:lumMod val="80000"/>
                  <a:lumOff val="20000"/>
                  <a:lumMod val="75000"/>
                </a:schemeClr>
              </a:solidFill>
              <a:round/>
            </a:ln>
            <a:effectLst/>
            <a:sp3d contourW="9525">
              <a:contourClr>
                <a:schemeClr val="accent3">
                  <a:lumMod val="80000"/>
                  <a:lumOff val="20000"/>
                  <a:lumMod val="75000"/>
                </a:schemeClr>
              </a:contourClr>
            </a:sp3d>
          </c:spPr>
          <c:invertIfNegative val="0"/>
          <c:val>
            <c:numRef>
              <c:f>Foglio2!$C$16</c:f>
              <c:numCache>
                <c:formatCode>General</c:formatCode>
                <c:ptCount val="1"/>
                <c:pt idx="0">
                  <c:v>12</c:v>
                </c:pt>
              </c:numCache>
            </c:numRef>
          </c:val>
          <c:extLst>
            <c:ext xmlns:c16="http://schemas.microsoft.com/office/drawing/2014/chart" uri="{C3380CC4-5D6E-409C-BE32-E72D297353CC}">
              <c16:uniqueId val="{0000001E-C227-4C25-90D4-EF9985213B64}"/>
            </c:ext>
          </c:extLst>
        </c:ser>
        <c:ser>
          <c:idx val="15"/>
          <c:order val="15"/>
          <c:tx>
            <c:strRef>
              <c:f>Foglio2!$B$17</c:f>
              <c:strCache>
                <c:ptCount val="1"/>
                <c:pt idx="0">
                  <c:v>Aziende</c:v>
                </c:pt>
              </c:strCache>
            </c:strRef>
          </c:tx>
          <c:spPr>
            <a:solidFill>
              <a:schemeClr val="accent4">
                <a:lumMod val="80000"/>
                <a:lumOff val="20000"/>
                <a:alpha val="85000"/>
              </a:schemeClr>
            </a:solidFill>
            <a:ln w="9525" cap="flat" cmpd="sng" algn="ctr">
              <a:solidFill>
                <a:schemeClr val="accent4">
                  <a:lumMod val="80000"/>
                  <a:lumOff val="20000"/>
                  <a:lumMod val="75000"/>
                </a:schemeClr>
              </a:solidFill>
              <a:round/>
            </a:ln>
            <a:effectLst/>
            <a:sp3d contourW="9525">
              <a:contourClr>
                <a:schemeClr val="accent4">
                  <a:lumMod val="80000"/>
                  <a:lumOff val="20000"/>
                  <a:lumMod val="75000"/>
                </a:schemeClr>
              </a:contourClr>
            </a:sp3d>
          </c:spPr>
          <c:invertIfNegative val="0"/>
          <c:val>
            <c:numRef>
              <c:f>Foglio2!$C$17</c:f>
              <c:numCache>
                <c:formatCode>General</c:formatCode>
                <c:ptCount val="1"/>
                <c:pt idx="0">
                  <c:v>9</c:v>
                </c:pt>
              </c:numCache>
            </c:numRef>
          </c:val>
          <c:extLst>
            <c:ext xmlns:c16="http://schemas.microsoft.com/office/drawing/2014/chart" uri="{C3380CC4-5D6E-409C-BE32-E72D297353CC}">
              <c16:uniqueId val="{0000001F-C227-4C25-90D4-EF9985213B64}"/>
            </c:ext>
          </c:extLst>
        </c:ser>
        <c:ser>
          <c:idx val="16"/>
          <c:order val="16"/>
          <c:tx>
            <c:strRef>
              <c:f>Foglio2!$B$18</c:f>
              <c:strCache>
                <c:ptCount val="1"/>
                <c:pt idx="0">
                  <c:v>Organi giurisdizionali</c:v>
                </c:pt>
              </c:strCache>
            </c:strRef>
          </c:tx>
          <c:spPr>
            <a:solidFill>
              <a:schemeClr val="accent5">
                <a:lumMod val="80000"/>
                <a:lumOff val="20000"/>
                <a:alpha val="85000"/>
              </a:schemeClr>
            </a:solidFill>
            <a:ln w="9525" cap="flat" cmpd="sng" algn="ctr">
              <a:solidFill>
                <a:schemeClr val="accent5">
                  <a:lumMod val="80000"/>
                  <a:lumOff val="20000"/>
                  <a:lumMod val="75000"/>
                </a:schemeClr>
              </a:solidFill>
              <a:round/>
            </a:ln>
            <a:effectLst/>
            <a:sp3d contourW="9525">
              <a:contourClr>
                <a:schemeClr val="accent5">
                  <a:lumMod val="80000"/>
                  <a:lumOff val="20000"/>
                  <a:lumMod val="75000"/>
                </a:schemeClr>
              </a:contourClr>
            </a:sp3d>
          </c:spPr>
          <c:invertIfNegative val="0"/>
          <c:val>
            <c:numRef>
              <c:f>Foglio2!$C$18</c:f>
              <c:numCache>
                <c:formatCode>General</c:formatCode>
                <c:ptCount val="1"/>
                <c:pt idx="0">
                  <c:v>23</c:v>
                </c:pt>
              </c:numCache>
            </c:numRef>
          </c:val>
          <c:extLst>
            <c:ext xmlns:c16="http://schemas.microsoft.com/office/drawing/2014/chart" uri="{C3380CC4-5D6E-409C-BE32-E72D297353CC}">
              <c16:uniqueId val="{00000020-C227-4C25-90D4-EF9985213B64}"/>
            </c:ext>
          </c:extLst>
        </c:ser>
        <c:dLbls>
          <c:showLegendKey val="0"/>
          <c:showVal val="0"/>
          <c:showCatName val="0"/>
          <c:showSerName val="0"/>
          <c:showPercent val="0"/>
          <c:showBubbleSize val="0"/>
        </c:dLbls>
        <c:gapWidth val="150"/>
        <c:shape val="box"/>
        <c:axId val="1788182575"/>
        <c:axId val="1917697407"/>
        <c:axId val="0"/>
      </c:bar3DChart>
      <c:catAx>
        <c:axId val="1788182575"/>
        <c:scaling>
          <c:orientation val="minMax"/>
        </c:scaling>
        <c:delete val="1"/>
        <c:axPos val="l"/>
        <c:title>
          <c:tx>
            <c:rich>
              <a:bodyPr rot="-5400000" spcFirstLastPara="1" vertOverflow="ellipsis" vert="horz" wrap="square" anchor="ctr" anchorCtr="1"/>
              <a:lstStyle/>
              <a:p>
                <a:pPr>
                  <a:defRPr sz="900" b="1" i="0" u="none" strike="noStrike" kern="1200" baseline="0">
                    <a:solidFill>
                      <a:schemeClr val="dk1">
                        <a:lumMod val="75000"/>
                        <a:lumOff val="25000"/>
                      </a:schemeClr>
                    </a:solidFill>
                    <a:latin typeface="+mn-lt"/>
                    <a:ea typeface="+mn-ea"/>
                    <a:cs typeface="+mn-cs"/>
                  </a:defRPr>
                </a:pPr>
                <a:r>
                  <a:rPr lang="en-US"/>
                  <a:t>STAKEHOLDER</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dk1">
                      <a:lumMod val="75000"/>
                      <a:lumOff val="25000"/>
                    </a:schemeClr>
                  </a:solidFill>
                  <a:latin typeface="+mn-lt"/>
                  <a:ea typeface="+mn-ea"/>
                  <a:cs typeface="+mn-cs"/>
                </a:defRPr>
              </a:pPr>
              <a:endParaRPr lang="it-IT"/>
            </a:p>
          </c:txPr>
        </c:title>
        <c:numFmt formatCode="General" sourceLinked="1"/>
        <c:majorTickMark val="none"/>
        <c:minorTickMark val="none"/>
        <c:tickLblPos val="nextTo"/>
        <c:crossAx val="1917697407"/>
        <c:crosses val="autoZero"/>
        <c:auto val="1"/>
        <c:lblAlgn val="ctr"/>
        <c:lblOffset val="100"/>
        <c:noMultiLvlLbl val="0"/>
      </c:catAx>
      <c:valAx>
        <c:axId val="1917697407"/>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it-IT"/>
          </a:p>
        </c:txPr>
        <c:crossAx val="1788182575"/>
        <c:crosses val="autoZero"/>
        <c:crossBetween val="between"/>
      </c:valAx>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it-IT"/>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it-I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hyperlink" Target="#Sommario!A1"/></Relationships>
</file>

<file path=xl/drawings/_rels/drawing11.xml.rels><?xml version="1.0" encoding="UTF-8" standalone="yes"?>
<Relationships xmlns="http://schemas.openxmlformats.org/package/2006/relationships"><Relationship Id="rId1" Type="http://schemas.openxmlformats.org/officeDocument/2006/relationships/hyperlink" Target="#Sommario!A1"/></Relationships>
</file>

<file path=xl/drawings/_rels/drawing12.xml.rels><?xml version="1.0" encoding="UTF-8" standalone="yes"?>
<Relationships xmlns="http://schemas.openxmlformats.org/package/2006/relationships"><Relationship Id="rId1" Type="http://schemas.openxmlformats.org/officeDocument/2006/relationships/hyperlink" Target="#Sommario!A1"/></Relationships>
</file>

<file path=xl/drawings/_rels/drawing13.xml.rels><?xml version="1.0" encoding="UTF-8" standalone="yes"?>
<Relationships xmlns="http://schemas.openxmlformats.org/package/2006/relationships"><Relationship Id="rId1" Type="http://schemas.openxmlformats.org/officeDocument/2006/relationships/hyperlink" Target="#Sommario!A1"/></Relationships>
</file>

<file path=xl/drawings/_rels/drawing14.xml.rels><?xml version="1.0" encoding="UTF-8" standalone="yes"?>
<Relationships xmlns="http://schemas.openxmlformats.org/package/2006/relationships"><Relationship Id="rId1" Type="http://schemas.openxmlformats.org/officeDocument/2006/relationships/hyperlink" Target="#Sommario!A1"/></Relationships>
</file>

<file path=xl/drawings/_rels/drawing15.xml.rels><?xml version="1.0" encoding="UTF-8" standalone="yes"?>
<Relationships xmlns="http://schemas.openxmlformats.org/package/2006/relationships"><Relationship Id="rId1" Type="http://schemas.openxmlformats.org/officeDocument/2006/relationships/hyperlink" Target="#Sommario!A1"/></Relationships>
</file>

<file path=xl/drawings/_rels/drawing16.xml.rels><?xml version="1.0" encoding="UTF-8" standalone="yes"?>
<Relationships xmlns="http://schemas.openxmlformats.org/package/2006/relationships"><Relationship Id="rId1" Type="http://schemas.openxmlformats.org/officeDocument/2006/relationships/hyperlink" Target="#Sommario!A1"/></Relationships>
</file>

<file path=xl/drawings/_rels/drawing17.xml.rels><?xml version="1.0" encoding="UTF-8" standalone="yes"?>
<Relationships xmlns="http://schemas.openxmlformats.org/package/2006/relationships"><Relationship Id="rId1" Type="http://schemas.openxmlformats.org/officeDocument/2006/relationships/hyperlink" Target="#Sommario!A1"/></Relationships>
</file>

<file path=xl/drawings/_rels/drawing18.xml.rels><?xml version="1.0" encoding="UTF-8" standalone="yes"?>
<Relationships xmlns="http://schemas.openxmlformats.org/package/2006/relationships"><Relationship Id="rId1" Type="http://schemas.openxmlformats.org/officeDocument/2006/relationships/hyperlink" Target="#Sommario!A1"/></Relationships>
</file>

<file path=xl/drawings/_rels/drawing19.xml.rels><?xml version="1.0" encoding="UTF-8" standalone="yes"?>
<Relationships xmlns="http://schemas.openxmlformats.org/package/2006/relationships"><Relationship Id="rId1" Type="http://schemas.openxmlformats.org/officeDocument/2006/relationships/hyperlink" Target="#Sommario!A1"/></Relationships>
</file>

<file path=xl/drawings/_rels/drawing2.xml.rels><?xml version="1.0" encoding="UTF-8" standalone="yes"?>
<Relationships xmlns="http://schemas.openxmlformats.org/package/2006/relationships"><Relationship Id="rId8" Type="http://schemas.openxmlformats.org/officeDocument/2006/relationships/hyperlink" Target="#PCG!A1"/><Relationship Id="rId13" Type="http://schemas.openxmlformats.org/officeDocument/2006/relationships/hyperlink" Target="#ST!A1"/><Relationship Id="rId18" Type="http://schemas.openxmlformats.org/officeDocument/2006/relationships/hyperlink" Target="#CGL!A1"/><Relationship Id="rId26" Type="http://schemas.openxmlformats.org/officeDocument/2006/relationships/hyperlink" Target="#UI!A1"/><Relationship Id="rId3" Type="http://schemas.openxmlformats.org/officeDocument/2006/relationships/hyperlink" Target="#E!A1"/><Relationship Id="rId21" Type="http://schemas.openxmlformats.org/officeDocument/2006/relationships/hyperlink" Target="#CGSA!A1"/><Relationship Id="rId7" Type="http://schemas.openxmlformats.org/officeDocument/2006/relationships/hyperlink" Target="#P!A1"/><Relationship Id="rId12" Type="http://schemas.openxmlformats.org/officeDocument/2006/relationships/hyperlink" Target="#TII!A1"/><Relationship Id="rId17" Type="http://schemas.openxmlformats.org/officeDocument/2006/relationships/hyperlink" Target="#'C'!A1"/><Relationship Id="rId25" Type="http://schemas.openxmlformats.org/officeDocument/2006/relationships/hyperlink" Target="#BOSL!A1"/><Relationship Id="rId2" Type="http://schemas.openxmlformats.org/officeDocument/2006/relationships/hyperlink" Target="#CWSS!A1"/><Relationship Id="rId16" Type="http://schemas.openxmlformats.org/officeDocument/2006/relationships/hyperlink" Target="#UPD!A1"/><Relationship Id="rId20" Type="http://schemas.openxmlformats.org/officeDocument/2006/relationships/hyperlink" Target="#CGTE!A1"/><Relationship Id="rId29" Type="http://schemas.openxmlformats.org/officeDocument/2006/relationships/hyperlink" Target="#PSPIIS!A1"/><Relationship Id="rId1" Type="http://schemas.openxmlformats.org/officeDocument/2006/relationships/hyperlink" Target="#AS!A1"/><Relationship Id="rId6" Type="http://schemas.openxmlformats.org/officeDocument/2006/relationships/hyperlink" Target="#O!A1"/><Relationship Id="rId11" Type="http://schemas.openxmlformats.org/officeDocument/2006/relationships/hyperlink" Target="#SR!A1"/><Relationship Id="rId24" Type="http://schemas.openxmlformats.org/officeDocument/2006/relationships/hyperlink" Target="#BCSF!A1"/><Relationship Id="rId32" Type="http://schemas.openxmlformats.org/officeDocument/2006/relationships/image" Target="../media/image2.png"/><Relationship Id="rId5" Type="http://schemas.openxmlformats.org/officeDocument/2006/relationships/hyperlink" Target="#IARMCA!A1"/><Relationship Id="rId15" Type="http://schemas.openxmlformats.org/officeDocument/2006/relationships/hyperlink" Target="#SPCA!A1"/><Relationship Id="rId23" Type="http://schemas.openxmlformats.org/officeDocument/2006/relationships/hyperlink" Target="#RU!A1"/><Relationship Id="rId28" Type="http://schemas.openxmlformats.org/officeDocument/2006/relationships/image" Target="../media/image1.png"/><Relationship Id="rId10" Type="http://schemas.openxmlformats.org/officeDocument/2006/relationships/hyperlink" Target="#RSCUA!A1"/><Relationship Id="rId19" Type="http://schemas.openxmlformats.org/officeDocument/2006/relationships/hyperlink" Target="#CGML!A1"/><Relationship Id="rId31" Type="http://schemas.openxmlformats.org/officeDocument/2006/relationships/hyperlink" Target="#RPCT!A1"/><Relationship Id="rId4" Type="http://schemas.openxmlformats.org/officeDocument/2006/relationships/hyperlink" Target="#FAI!A1"/><Relationship Id="rId9" Type="http://schemas.openxmlformats.org/officeDocument/2006/relationships/hyperlink" Target="#PA!A1"/><Relationship Id="rId14" Type="http://schemas.openxmlformats.org/officeDocument/2006/relationships/hyperlink" Target="#SDG!A1"/><Relationship Id="rId22" Type="http://schemas.openxmlformats.org/officeDocument/2006/relationships/hyperlink" Target="#UIFS!A1"/><Relationship Id="rId27" Type="http://schemas.openxmlformats.org/officeDocument/2006/relationships/hyperlink" Target="#SPD!A1"/><Relationship Id="rId30" Type="http://schemas.openxmlformats.org/officeDocument/2006/relationships/hyperlink" Target="#UARPD!A1"/></Relationships>
</file>

<file path=xl/drawings/_rels/drawing20.xml.rels><?xml version="1.0" encoding="UTF-8" standalone="yes"?>
<Relationships xmlns="http://schemas.openxmlformats.org/package/2006/relationships"><Relationship Id="rId1" Type="http://schemas.openxmlformats.org/officeDocument/2006/relationships/hyperlink" Target="#Sommario!A1"/></Relationships>
</file>

<file path=xl/drawings/_rels/drawing21.xml.rels><?xml version="1.0" encoding="UTF-8" standalone="yes"?>
<Relationships xmlns="http://schemas.openxmlformats.org/package/2006/relationships"><Relationship Id="rId1" Type="http://schemas.openxmlformats.org/officeDocument/2006/relationships/hyperlink" Target="#Sommario!A1"/></Relationships>
</file>

<file path=xl/drawings/_rels/drawing22.xml.rels><?xml version="1.0" encoding="UTF-8" standalone="yes"?>
<Relationships xmlns="http://schemas.openxmlformats.org/package/2006/relationships"><Relationship Id="rId1" Type="http://schemas.openxmlformats.org/officeDocument/2006/relationships/hyperlink" Target="#Sommario!A1"/></Relationships>
</file>

<file path=xl/drawings/_rels/drawing23.xml.rels><?xml version="1.0" encoding="UTF-8" standalone="yes"?>
<Relationships xmlns="http://schemas.openxmlformats.org/package/2006/relationships"><Relationship Id="rId1" Type="http://schemas.openxmlformats.org/officeDocument/2006/relationships/hyperlink" Target="#Sommario!A1"/></Relationships>
</file>

<file path=xl/drawings/_rels/drawing24.xml.rels><?xml version="1.0" encoding="UTF-8" standalone="yes"?>
<Relationships xmlns="http://schemas.openxmlformats.org/package/2006/relationships"><Relationship Id="rId1" Type="http://schemas.openxmlformats.org/officeDocument/2006/relationships/hyperlink" Target="#Sommario!A1"/></Relationships>
</file>

<file path=xl/drawings/_rels/drawing25.xml.rels><?xml version="1.0" encoding="UTF-8" standalone="yes"?>
<Relationships xmlns="http://schemas.openxmlformats.org/package/2006/relationships"><Relationship Id="rId1" Type="http://schemas.openxmlformats.org/officeDocument/2006/relationships/hyperlink" Target="#Sommario!A1"/></Relationships>
</file>

<file path=xl/drawings/_rels/drawing26.xml.rels><?xml version="1.0" encoding="UTF-8" standalone="yes"?>
<Relationships xmlns="http://schemas.openxmlformats.org/package/2006/relationships"><Relationship Id="rId1" Type="http://schemas.openxmlformats.org/officeDocument/2006/relationships/hyperlink" Target="#Sommario!A1"/></Relationships>
</file>

<file path=xl/drawings/_rels/drawing27.xml.rels><?xml version="1.0" encoding="UTF-8" standalone="yes"?>
<Relationships xmlns="http://schemas.openxmlformats.org/package/2006/relationships"><Relationship Id="rId1" Type="http://schemas.openxmlformats.org/officeDocument/2006/relationships/hyperlink" Target="#Sommario!A1"/></Relationships>
</file>

<file path=xl/drawings/_rels/drawing28.xml.rels><?xml version="1.0" encoding="UTF-8" standalone="yes"?>
<Relationships xmlns="http://schemas.openxmlformats.org/package/2006/relationships"><Relationship Id="rId1" Type="http://schemas.openxmlformats.org/officeDocument/2006/relationships/hyperlink" Target="#Sommario!A1"/></Relationships>
</file>

<file path=xl/drawings/_rels/drawing29.xml.rels><?xml version="1.0" encoding="UTF-8" standalone="yes"?>
<Relationships xmlns="http://schemas.openxmlformats.org/package/2006/relationships"><Relationship Id="rId1" Type="http://schemas.openxmlformats.org/officeDocument/2006/relationships/hyperlink" Target="#Sommario!A1"/></Relationships>
</file>

<file path=xl/drawings/_rels/drawing3.xml.rels><?xml version="1.0" encoding="UTF-8" standalone="yes"?>
<Relationships xmlns="http://schemas.openxmlformats.org/package/2006/relationships"><Relationship Id="rId1" Type="http://schemas.openxmlformats.org/officeDocument/2006/relationships/hyperlink" Target="#Sommario!A1"/></Relationships>
</file>

<file path=xl/drawings/_rels/drawing30.xml.rels><?xml version="1.0" encoding="UTF-8" standalone="yes"?>
<Relationships xmlns="http://schemas.openxmlformats.org/package/2006/relationships"><Relationship Id="rId1" Type="http://schemas.openxmlformats.org/officeDocument/2006/relationships/hyperlink" Target="#Sommario!A1"/></Relationships>
</file>

<file path=xl/drawings/_rels/drawing31.xml.rels><?xml version="1.0" encoding="UTF-8" standalone="yes"?>
<Relationships xmlns="http://schemas.openxmlformats.org/package/2006/relationships"><Relationship Id="rId1" Type="http://schemas.openxmlformats.org/officeDocument/2006/relationships/hyperlink" Target="#Sommario!A1"/></Relationships>
</file>

<file path=xl/drawings/_rels/drawing32.xml.rels><?xml version="1.0" encoding="UTF-8" standalone="yes"?>
<Relationships xmlns="http://schemas.openxmlformats.org/package/2006/relationships"><Relationship Id="rId1" Type="http://schemas.openxmlformats.org/officeDocument/2006/relationships/hyperlink" Target="#Sommario!A1"/></Relationships>
</file>

<file path=xl/drawings/_rels/drawing33.xml.rels><?xml version="1.0" encoding="UTF-8" standalone="yes"?>
<Relationships xmlns="http://schemas.openxmlformats.org/package/2006/relationships"><Relationship Id="rId1" Type="http://schemas.openxmlformats.org/officeDocument/2006/relationships/hyperlink" Target="#Sommario!A1"/></Relationships>
</file>

<file path=xl/drawings/_rels/drawing4.xml.rels><?xml version="1.0" encoding="UTF-8" standalone="yes"?>
<Relationships xmlns="http://schemas.openxmlformats.org/package/2006/relationships"><Relationship Id="rId1" Type="http://schemas.openxmlformats.org/officeDocument/2006/relationships/hyperlink" Target="#Sommario!A1"/></Relationships>
</file>

<file path=xl/drawings/_rels/drawing5.xml.rels><?xml version="1.0" encoding="UTF-8" standalone="yes"?>
<Relationships xmlns="http://schemas.openxmlformats.org/package/2006/relationships"><Relationship Id="rId1" Type="http://schemas.openxmlformats.org/officeDocument/2006/relationships/hyperlink" Target="#Sommario!A1"/></Relationships>
</file>

<file path=xl/drawings/_rels/drawing6.xml.rels><?xml version="1.0" encoding="UTF-8" standalone="yes"?>
<Relationships xmlns="http://schemas.openxmlformats.org/package/2006/relationships"><Relationship Id="rId1" Type="http://schemas.openxmlformats.org/officeDocument/2006/relationships/hyperlink" Target="#Sommario!A1"/></Relationships>
</file>

<file path=xl/drawings/_rels/drawing7.xml.rels><?xml version="1.0" encoding="UTF-8" standalone="yes"?>
<Relationships xmlns="http://schemas.openxmlformats.org/package/2006/relationships"><Relationship Id="rId1" Type="http://schemas.openxmlformats.org/officeDocument/2006/relationships/hyperlink" Target="#Sommario!A1"/></Relationships>
</file>

<file path=xl/drawings/_rels/drawing8.xml.rels><?xml version="1.0" encoding="UTF-8" standalone="yes"?>
<Relationships xmlns="http://schemas.openxmlformats.org/package/2006/relationships"><Relationship Id="rId1" Type="http://schemas.openxmlformats.org/officeDocument/2006/relationships/hyperlink" Target="#Sommario!A1"/></Relationships>
</file>

<file path=xl/drawings/_rels/drawing9.xml.rels><?xml version="1.0" encoding="UTF-8" standalone="yes"?>
<Relationships xmlns="http://schemas.openxmlformats.org/package/2006/relationships"><Relationship Id="rId1" Type="http://schemas.openxmlformats.org/officeDocument/2006/relationships/hyperlink" Target="#Sommario!A1"/></Relationships>
</file>

<file path=xl/drawings/drawing1.xml><?xml version="1.0" encoding="utf-8"?>
<xdr:wsDr xmlns:xdr="http://schemas.openxmlformats.org/drawingml/2006/spreadsheetDrawing" xmlns:a="http://schemas.openxmlformats.org/drawingml/2006/main">
  <xdr:twoCellAnchor>
    <xdr:from>
      <xdr:col>1</xdr:col>
      <xdr:colOff>22224</xdr:colOff>
      <xdr:row>19</xdr:row>
      <xdr:rowOff>139700</xdr:rowOff>
    </xdr:from>
    <xdr:to>
      <xdr:col>7</xdr:col>
      <xdr:colOff>495299</xdr:colOff>
      <xdr:row>40</xdr:row>
      <xdr:rowOff>165100</xdr:rowOff>
    </xdr:to>
    <xdr:graphicFrame macro="">
      <xdr:nvGraphicFramePr>
        <xdr:cNvPr id="2" name="Grafico 1">
          <a:extLst>
            <a:ext uri="{FF2B5EF4-FFF2-40B4-BE49-F238E27FC236}">
              <a16:creationId xmlns:a16="http://schemas.microsoft.com/office/drawing/2014/main" id="{0907CE61-BE1D-43E1-8CD7-21EF01D0244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6</xdr:col>
      <xdr:colOff>0</xdr:colOff>
      <xdr:row>4</xdr:row>
      <xdr:rowOff>0</xdr:rowOff>
    </xdr:from>
    <xdr:to>
      <xdr:col>8</xdr:col>
      <xdr:colOff>266700</xdr:colOff>
      <xdr:row>4</xdr:row>
      <xdr:rowOff>942975</xdr:rowOff>
    </xdr:to>
    <xdr:sp macro="" textlink="">
      <xdr:nvSpPr>
        <xdr:cNvPr id="2" name="Freccia a sinistra 1">
          <a:hlinkClick xmlns:r="http://schemas.openxmlformats.org/officeDocument/2006/relationships" r:id="rId1"/>
          <a:extLst>
            <a:ext uri="{FF2B5EF4-FFF2-40B4-BE49-F238E27FC236}">
              <a16:creationId xmlns:a16="http://schemas.microsoft.com/office/drawing/2014/main" id="{E802B6D5-4203-429D-B1CA-03272C085207}"/>
            </a:ext>
          </a:extLst>
        </xdr:cNvPr>
        <xdr:cNvSpPr/>
      </xdr:nvSpPr>
      <xdr:spPr>
        <a:xfrm>
          <a:off x="15954375" y="1133475"/>
          <a:ext cx="1447800" cy="9429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200" b="1"/>
            <a:t>Torna al Sommario</a:t>
          </a:r>
        </a:p>
      </xdr:txBody>
    </xdr:sp>
    <xdr:clientData/>
  </xdr:twoCellAnchor>
  <xdr:twoCellAnchor>
    <xdr:from>
      <xdr:col>6</xdr:col>
      <xdr:colOff>0</xdr:colOff>
      <xdr:row>4</xdr:row>
      <xdr:rowOff>0</xdr:rowOff>
    </xdr:from>
    <xdr:to>
      <xdr:col>8</xdr:col>
      <xdr:colOff>266700</xdr:colOff>
      <xdr:row>4</xdr:row>
      <xdr:rowOff>942975</xdr:rowOff>
    </xdr:to>
    <xdr:sp macro="" textlink="">
      <xdr:nvSpPr>
        <xdr:cNvPr id="3" name="Freccia a sinistra 2">
          <a:hlinkClick xmlns:r="http://schemas.openxmlformats.org/officeDocument/2006/relationships" r:id="rId1"/>
          <a:extLst>
            <a:ext uri="{FF2B5EF4-FFF2-40B4-BE49-F238E27FC236}">
              <a16:creationId xmlns:a16="http://schemas.microsoft.com/office/drawing/2014/main" id="{07A96487-A30C-420A-A811-03774EE3C14F}"/>
            </a:ext>
          </a:extLst>
        </xdr:cNvPr>
        <xdr:cNvSpPr/>
      </xdr:nvSpPr>
      <xdr:spPr>
        <a:xfrm>
          <a:off x="16764000" y="1130300"/>
          <a:ext cx="1511300" cy="9429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200" b="1"/>
            <a:t>Torna al Sommario</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3</xdr:col>
      <xdr:colOff>285750</xdr:colOff>
      <xdr:row>4</xdr:row>
      <xdr:rowOff>152400</xdr:rowOff>
    </xdr:from>
    <xdr:to>
      <xdr:col>5</xdr:col>
      <xdr:colOff>552450</xdr:colOff>
      <xdr:row>4</xdr:row>
      <xdr:rowOff>1095375</xdr:rowOff>
    </xdr:to>
    <xdr:sp macro="" textlink="">
      <xdr:nvSpPr>
        <xdr:cNvPr id="2" name="Freccia a sinistra 1">
          <a:hlinkClick xmlns:r="http://schemas.openxmlformats.org/officeDocument/2006/relationships" r:id="rId1"/>
          <a:extLst>
            <a:ext uri="{FF2B5EF4-FFF2-40B4-BE49-F238E27FC236}">
              <a16:creationId xmlns:a16="http://schemas.microsoft.com/office/drawing/2014/main" id="{46EE3CA7-E64B-48E7-9EC6-FCC92D73B541}"/>
            </a:ext>
          </a:extLst>
        </xdr:cNvPr>
        <xdr:cNvSpPr/>
      </xdr:nvSpPr>
      <xdr:spPr>
        <a:xfrm>
          <a:off x="15087600" y="1343025"/>
          <a:ext cx="1447800" cy="9429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200" b="1"/>
            <a:t>Torna al Sommario</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4</xdr:col>
      <xdr:colOff>0</xdr:colOff>
      <xdr:row>4</xdr:row>
      <xdr:rowOff>533400</xdr:rowOff>
    </xdr:from>
    <xdr:to>
      <xdr:col>6</xdr:col>
      <xdr:colOff>228600</xdr:colOff>
      <xdr:row>5</xdr:row>
      <xdr:rowOff>142875</xdr:rowOff>
    </xdr:to>
    <xdr:sp macro="" textlink="">
      <xdr:nvSpPr>
        <xdr:cNvPr id="2" name="Freccia a sinistra 1">
          <a:hlinkClick xmlns:r="http://schemas.openxmlformats.org/officeDocument/2006/relationships" r:id="rId1"/>
          <a:extLst>
            <a:ext uri="{FF2B5EF4-FFF2-40B4-BE49-F238E27FC236}">
              <a16:creationId xmlns:a16="http://schemas.microsoft.com/office/drawing/2014/main" id="{E681B579-39CE-4E33-9205-56175E3078CB}"/>
            </a:ext>
          </a:extLst>
        </xdr:cNvPr>
        <xdr:cNvSpPr/>
      </xdr:nvSpPr>
      <xdr:spPr>
        <a:xfrm>
          <a:off x="15563850" y="1676400"/>
          <a:ext cx="1466850" cy="12096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200" b="1"/>
            <a:t>Torna al Sommario</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4</xdr:col>
      <xdr:colOff>0</xdr:colOff>
      <xdr:row>4</xdr:row>
      <xdr:rowOff>0</xdr:rowOff>
    </xdr:from>
    <xdr:to>
      <xdr:col>6</xdr:col>
      <xdr:colOff>266700</xdr:colOff>
      <xdr:row>4</xdr:row>
      <xdr:rowOff>942975</xdr:rowOff>
    </xdr:to>
    <xdr:sp macro="" textlink="">
      <xdr:nvSpPr>
        <xdr:cNvPr id="2" name="Freccia a sinistra 1">
          <a:hlinkClick xmlns:r="http://schemas.openxmlformats.org/officeDocument/2006/relationships" r:id="rId1"/>
          <a:extLst>
            <a:ext uri="{FF2B5EF4-FFF2-40B4-BE49-F238E27FC236}">
              <a16:creationId xmlns:a16="http://schemas.microsoft.com/office/drawing/2014/main" id="{0A700F22-8B67-46AD-AB06-F9AF9638028C}"/>
            </a:ext>
          </a:extLst>
        </xdr:cNvPr>
        <xdr:cNvSpPr/>
      </xdr:nvSpPr>
      <xdr:spPr>
        <a:xfrm>
          <a:off x="15621000" y="1143000"/>
          <a:ext cx="1447800" cy="9429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200" b="1"/>
            <a:t>Torna al Sommario</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3</xdr:col>
      <xdr:colOff>266700</xdr:colOff>
      <xdr:row>3</xdr:row>
      <xdr:rowOff>0</xdr:rowOff>
    </xdr:from>
    <xdr:to>
      <xdr:col>6</xdr:col>
      <xdr:colOff>255548</xdr:colOff>
      <xdr:row>4</xdr:row>
      <xdr:rowOff>628650</xdr:rowOff>
    </xdr:to>
    <xdr:sp macro="" textlink="">
      <xdr:nvSpPr>
        <xdr:cNvPr id="2" name="Freccia a sinistra 1">
          <a:hlinkClick xmlns:r="http://schemas.openxmlformats.org/officeDocument/2006/relationships" r:id="rId1"/>
          <a:extLst>
            <a:ext uri="{FF2B5EF4-FFF2-40B4-BE49-F238E27FC236}">
              <a16:creationId xmlns:a16="http://schemas.microsoft.com/office/drawing/2014/main" id="{D819A956-26CB-45DB-94F4-D771A0C4F2D4}"/>
            </a:ext>
          </a:extLst>
        </xdr:cNvPr>
        <xdr:cNvSpPr/>
      </xdr:nvSpPr>
      <xdr:spPr>
        <a:xfrm>
          <a:off x="10356850" y="628650"/>
          <a:ext cx="1817648" cy="8890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200" b="1"/>
            <a:t>Torna al Sommario</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5</xdr:col>
      <xdr:colOff>0</xdr:colOff>
      <xdr:row>4</xdr:row>
      <xdr:rowOff>0</xdr:rowOff>
    </xdr:from>
    <xdr:to>
      <xdr:col>7</xdr:col>
      <xdr:colOff>264695</xdr:colOff>
      <xdr:row>4</xdr:row>
      <xdr:rowOff>942975</xdr:rowOff>
    </xdr:to>
    <xdr:sp macro="" textlink="">
      <xdr:nvSpPr>
        <xdr:cNvPr id="2" name="Freccia a sinistra 1">
          <a:hlinkClick xmlns:r="http://schemas.openxmlformats.org/officeDocument/2006/relationships" r:id="rId1"/>
          <a:extLst>
            <a:ext uri="{FF2B5EF4-FFF2-40B4-BE49-F238E27FC236}">
              <a16:creationId xmlns:a16="http://schemas.microsoft.com/office/drawing/2014/main" id="{856C1D55-9DF0-49D4-A3C3-48BA43AC72AA}"/>
            </a:ext>
          </a:extLst>
        </xdr:cNvPr>
        <xdr:cNvSpPr/>
      </xdr:nvSpPr>
      <xdr:spPr>
        <a:xfrm>
          <a:off x="15991974" y="1153026"/>
          <a:ext cx="1447800" cy="9429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200" b="1"/>
            <a:t>Torna al Sommario</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4</xdr:col>
      <xdr:colOff>-1</xdr:colOff>
      <xdr:row>5</xdr:row>
      <xdr:rowOff>0</xdr:rowOff>
    </xdr:from>
    <xdr:to>
      <xdr:col>7</xdr:col>
      <xdr:colOff>174624</xdr:colOff>
      <xdr:row>5</xdr:row>
      <xdr:rowOff>754063</xdr:rowOff>
    </xdr:to>
    <xdr:sp macro="" textlink="">
      <xdr:nvSpPr>
        <xdr:cNvPr id="2" name="Freccia a sinistra 1">
          <a:hlinkClick xmlns:r="http://schemas.openxmlformats.org/officeDocument/2006/relationships" r:id="rId1"/>
          <a:extLst>
            <a:ext uri="{FF2B5EF4-FFF2-40B4-BE49-F238E27FC236}">
              <a16:creationId xmlns:a16="http://schemas.microsoft.com/office/drawing/2014/main" id="{50BFB226-848B-4E44-AAAA-3526498167CD}"/>
            </a:ext>
          </a:extLst>
        </xdr:cNvPr>
        <xdr:cNvSpPr/>
      </xdr:nvSpPr>
      <xdr:spPr>
        <a:xfrm>
          <a:off x="16089312" y="2444750"/>
          <a:ext cx="1984375" cy="75406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200" b="1"/>
            <a:t>Torna al Sommario</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5</xdr:col>
      <xdr:colOff>0</xdr:colOff>
      <xdr:row>4</xdr:row>
      <xdr:rowOff>0</xdr:rowOff>
    </xdr:from>
    <xdr:to>
      <xdr:col>7</xdr:col>
      <xdr:colOff>266700</xdr:colOff>
      <xdr:row>5</xdr:row>
      <xdr:rowOff>409575</xdr:rowOff>
    </xdr:to>
    <xdr:sp macro="" textlink="">
      <xdr:nvSpPr>
        <xdr:cNvPr id="3" name="Freccia a sinistra 2">
          <a:hlinkClick xmlns:r="http://schemas.openxmlformats.org/officeDocument/2006/relationships" r:id="rId1"/>
          <a:extLst>
            <a:ext uri="{FF2B5EF4-FFF2-40B4-BE49-F238E27FC236}">
              <a16:creationId xmlns:a16="http://schemas.microsoft.com/office/drawing/2014/main" id="{3FFE6889-B1EA-4A58-B253-BFDFB4EA9DE0}"/>
            </a:ext>
          </a:extLst>
        </xdr:cNvPr>
        <xdr:cNvSpPr/>
      </xdr:nvSpPr>
      <xdr:spPr>
        <a:xfrm>
          <a:off x="15992475" y="1304925"/>
          <a:ext cx="1447800" cy="9429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200" b="1"/>
            <a:t>Torna al Sommario</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6</xdr:col>
      <xdr:colOff>0</xdr:colOff>
      <xdr:row>5</xdr:row>
      <xdr:rowOff>0</xdr:rowOff>
    </xdr:from>
    <xdr:to>
      <xdr:col>8</xdr:col>
      <xdr:colOff>272143</xdr:colOff>
      <xdr:row>6</xdr:row>
      <xdr:rowOff>137886</xdr:rowOff>
    </xdr:to>
    <xdr:sp macro="" textlink="">
      <xdr:nvSpPr>
        <xdr:cNvPr id="3" name="Freccia a sinistra 2">
          <a:hlinkClick xmlns:r="http://schemas.openxmlformats.org/officeDocument/2006/relationships" r:id="rId1"/>
          <a:extLst>
            <a:ext uri="{FF2B5EF4-FFF2-40B4-BE49-F238E27FC236}">
              <a16:creationId xmlns:a16="http://schemas.microsoft.com/office/drawing/2014/main" id="{58F62299-EB30-4FBC-97E2-5FB21C29AC3E}"/>
            </a:ext>
          </a:extLst>
        </xdr:cNvPr>
        <xdr:cNvSpPr/>
      </xdr:nvSpPr>
      <xdr:spPr>
        <a:xfrm>
          <a:off x="16544018" y="1689554"/>
          <a:ext cx="1428750" cy="9429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200" b="1"/>
            <a:t>Torna al Sommario</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5</xdr:col>
      <xdr:colOff>0</xdr:colOff>
      <xdr:row>3</xdr:row>
      <xdr:rowOff>0</xdr:rowOff>
    </xdr:from>
    <xdr:to>
      <xdr:col>7</xdr:col>
      <xdr:colOff>235098</xdr:colOff>
      <xdr:row>4</xdr:row>
      <xdr:rowOff>561975</xdr:rowOff>
    </xdr:to>
    <xdr:sp macro="" textlink="">
      <xdr:nvSpPr>
        <xdr:cNvPr id="3" name="Freccia a sinistra 2">
          <a:hlinkClick xmlns:r="http://schemas.openxmlformats.org/officeDocument/2006/relationships" r:id="rId1"/>
          <a:extLst>
            <a:ext uri="{FF2B5EF4-FFF2-40B4-BE49-F238E27FC236}">
              <a16:creationId xmlns:a16="http://schemas.microsoft.com/office/drawing/2014/main" id="{C4CFF1E2-4953-49DC-8521-AAABF5ACA703}"/>
            </a:ext>
          </a:extLst>
        </xdr:cNvPr>
        <xdr:cNvSpPr/>
      </xdr:nvSpPr>
      <xdr:spPr>
        <a:xfrm>
          <a:off x="15240000" y="831850"/>
          <a:ext cx="1454298" cy="9429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200" b="1"/>
            <a:t>Torna al Sommario</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2</xdr:row>
      <xdr:rowOff>0</xdr:rowOff>
    </xdr:from>
    <xdr:to>
      <xdr:col>2</xdr:col>
      <xdr:colOff>603250</xdr:colOff>
      <xdr:row>2</xdr:row>
      <xdr:rowOff>247650</xdr:rowOff>
    </xdr:to>
    <xdr:sp macro="" textlink="">
      <xdr:nvSpPr>
        <xdr:cNvPr id="7" name="Elaborazione 6">
          <a:hlinkClick xmlns:r="http://schemas.openxmlformats.org/officeDocument/2006/relationships" r:id="rId1"/>
          <a:extLst>
            <a:ext uri="{FF2B5EF4-FFF2-40B4-BE49-F238E27FC236}">
              <a16:creationId xmlns:a16="http://schemas.microsoft.com/office/drawing/2014/main" id="{0EB054B1-6F03-4526-A1EA-DF2FC45DFC81}"/>
            </a:ext>
          </a:extLst>
        </xdr:cNvPr>
        <xdr:cNvSpPr/>
      </xdr:nvSpPr>
      <xdr:spPr>
        <a:xfrm>
          <a:off x="4102100" y="260350"/>
          <a:ext cx="603250" cy="247650"/>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100"/>
            <a:t>Apri</a:t>
          </a:r>
        </a:p>
      </xdr:txBody>
    </xdr:sp>
    <xdr:clientData/>
  </xdr:twoCellAnchor>
  <xdr:twoCellAnchor>
    <xdr:from>
      <xdr:col>2</xdr:col>
      <xdr:colOff>0</xdr:colOff>
      <xdr:row>6</xdr:row>
      <xdr:rowOff>0</xdr:rowOff>
    </xdr:from>
    <xdr:to>
      <xdr:col>2</xdr:col>
      <xdr:colOff>603250</xdr:colOff>
      <xdr:row>6</xdr:row>
      <xdr:rowOff>247650</xdr:rowOff>
    </xdr:to>
    <xdr:sp macro="" textlink="">
      <xdr:nvSpPr>
        <xdr:cNvPr id="9" name="Elaborazione 8">
          <a:hlinkClick xmlns:r="http://schemas.openxmlformats.org/officeDocument/2006/relationships" r:id="rId2"/>
          <a:extLst>
            <a:ext uri="{FF2B5EF4-FFF2-40B4-BE49-F238E27FC236}">
              <a16:creationId xmlns:a16="http://schemas.microsoft.com/office/drawing/2014/main" id="{12B1017F-E5E3-4452-8820-B534E990DCDC}"/>
            </a:ext>
          </a:extLst>
        </xdr:cNvPr>
        <xdr:cNvSpPr/>
      </xdr:nvSpPr>
      <xdr:spPr>
        <a:xfrm>
          <a:off x="4102100" y="1060450"/>
          <a:ext cx="603250" cy="247650"/>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100"/>
            <a:t>Apri</a:t>
          </a:r>
        </a:p>
      </xdr:txBody>
    </xdr:sp>
    <xdr:clientData/>
  </xdr:twoCellAnchor>
  <xdr:twoCellAnchor>
    <xdr:from>
      <xdr:col>2</xdr:col>
      <xdr:colOff>0</xdr:colOff>
      <xdr:row>7</xdr:row>
      <xdr:rowOff>0</xdr:rowOff>
    </xdr:from>
    <xdr:to>
      <xdr:col>2</xdr:col>
      <xdr:colOff>603250</xdr:colOff>
      <xdr:row>7</xdr:row>
      <xdr:rowOff>247650</xdr:rowOff>
    </xdr:to>
    <xdr:sp macro="" textlink="">
      <xdr:nvSpPr>
        <xdr:cNvPr id="10" name="Elaborazione 9">
          <a:hlinkClick xmlns:r="http://schemas.openxmlformats.org/officeDocument/2006/relationships" r:id="rId3"/>
          <a:extLst>
            <a:ext uri="{FF2B5EF4-FFF2-40B4-BE49-F238E27FC236}">
              <a16:creationId xmlns:a16="http://schemas.microsoft.com/office/drawing/2014/main" id="{285A33AE-BE12-4B0A-A430-347337DBDC90}"/>
            </a:ext>
          </a:extLst>
        </xdr:cNvPr>
        <xdr:cNvSpPr/>
      </xdr:nvSpPr>
      <xdr:spPr>
        <a:xfrm>
          <a:off x="4102100" y="1327150"/>
          <a:ext cx="603250" cy="247650"/>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100"/>
            <a:t>Apri</a:t>
          </a:r>
        </a:p>
      </xdr:txBody>
    </xdr:sp>
    <xdr:clientData/>
  </xdr:twoCellAnchor>
  <xdr:twoCellAnchor>
    <xdr:from>
      <xdr:col>2</xdr:col>
      <xdr:colOff>0</xdr:colOff>
      <xdr:row>8</xdr:row>
      <xdr:rowOff>0</xdr:rowOff>
    </xdr:from>
    <xdr:to>
      <xdr:col>2</xdr:col>
      <xdr:colOff>603250</xdr:colOff>
      <xdr:row>8</xdr:row>
      <xdr:rowOff>247650</xdr:rowOff>
    </xdr:to>
    <xdr:sp macro="" textlink="">
      <xdr:nvSpPr>
        <xdr:cNvPr id="11" name="Elaborazione 10">
          <a:hlinkClick xmlns:r="http://schemas.openxmlformats.org/officeDocument/2006/relationships" r:id="rId4"/>
          <a:extLst>
            <a:ext uri="{FF2B5EF4-FFF2-40B4-BE49-F238E27FC236}">
              <a16:creationId xmlns:a16="http://schemas.microsoft.com/office/drawing/2014/main" id="{18575C87-491F-46BA-A348-40C945C8786D}"/>
            </a:ext>
          </a:extLst>
        </xdr:cNvPr>
        <xdr:cNvSpPr/>
      </xdr:nvSpPr>
      <xdr:spPr>
        <a:xfrm>
          <a:off x="4102100" y="1593850"/>
          <a:ext cx="603250" cy="247650"/>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100"/>
            <a:t>Apri</a:t>
          </a:r>
        </a:p>
      </xdr:txBody>
    </xdr:sp>
    <xdr:clientData/>
  </xdr:twoCellAnchor>
  <xdr:twoCellAnchor>
    <xdr:from>
      <xdr:col>2</xdr:col>
      <xdr:colOff>0</xdr:colOff>
      <xdr:row>9</xdr:row>
      <xdr:rowOff>0</xdr:rowOff>
    </xdr:from>
    <xdr:to>
      <xdr:col>2</xdr:col>
      <xdr:colOff>603250</xdr:colOff>
      <xdr:row>9</xdr:row>
      <xdr:rowOff>247650</xdr:rowOff>
    </xdr:to>
    <xdr:sp macro="" textlink="">
      <xdr:nvSpPr>
        <xdr:cNvPr id="12" name="Elaborazione 11">
          <a:hlinkClick xmlns:r="http://schemas.openxmlformats.org/officeDocument/2006/relationships" r:id="rId5"/>
          <a:extLst>
            <a:ext uri="{FF2B5EF4-FFF2-40B4-BE49-F238E27FC236}">
              <a16:creationId xmlns:a16="http://schemas.microsoft.com/office/drawing/2014/main" id="{D3502ECC-13F5-457F-B86A-FAAB84F7850B}"/>
            </a:ext>
          </a:extLst>
        </xdr:cNvPr>
        <xdr:cNvSpPr/>
      </xdr:nvSpPr>
      <xdr:spPr>
        <a:xfrm>
          <a:off x="4102100" y="1860550"/>
          <a:ext cx="603250" cy="247650"/>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100"/>
            <a:t>Apri</a:t>
          </a:r>
        </a:p>
      </xdr:txBody>
    </xdr:sp>
    <xdr:clientData/>
  </xdr:twoCellAnchor>
  <xdr:twoCellAnchor>
    <xdr:from>
      <xdr:col>2</xdr:col>
      <xdr:colOff>0</xdr:colOff>
      <xdr:row>10</xdr:row>
      <xdr:rowOff>0</xdr:rowOff>
    </xdr:from>
    <xdr:to>
      <xdr:col>2</xdr:col>
      <xdr:colOff>603250</xdr:colOff>
      <xdr:row>10</xdr:row>
      <xdr:rowOff>247650</xdr:rowOff>
    </xdr:to>
    <xdr:sp macro="" textlink="">
      <xdr:nvSpPr>
        <xdr:cNvPr id="13" name="Elaborazione 12">
          <a:hlinkClick xmlns:r="http://schemas.openxmlformats.org/officeDocument/2006/relationships" r:id="rId6"/>
          <a:extLst>
            <a:ext uri="{FF2B5EF4-FFF2-40B4-BE49-F238E27FC236}">
              <a16:creationId xmlns:a16="http://schemas.microsoft.com/office/drawing/2014/main" id="{7C7F9D6E-79F9-420C-835A-48796AE712A4}"/>
            </a:ext>
          </a:extLst>
        </xdr:cNvPr>
        <xdr:cNvSpPr/>
      </xdr:nvSpPr>
      <xdr:spPr>
        <a:xfrm>
          <a:off x="4102100" y="2127250"/>
          <a:ext cx="603250" cy="247650"/>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100"/>
            <a:t>Apri</a:t>
          </a:r>
        </a:p>
      </xdr:txBody>
    </xdr:sp>
    <xdr:clientData/>
  </xdr:twoCellAnchor>
  <xdr:twoCellAnchor>
    <xdr:from>
      <xdr:col>2</xdr:col>
      <xdr:colOff>0</xdr:colOff>
      <xdr:row>11</xdr:row>
      <xdr:rowOff>0</xdr:rowOff>
    </xdr:from>
    <xdr:to>
      <xdr:col>2</xdr:col>
      <xdr:colOff>603250</xdr:colOff>
      <xdr:row>11</xdr:row>
      <xdr:rowOff>247650</xdr:rowOff>
    </xdr:to>
    <xdr:sp macro="" textlink="">
      <xdr:nvSpPr>
        <xdr:cNvPr id="14" name="Elaborazione 13">
          <a:hlinkClick xmlns:r="http://schemas.openxmlformats.org/officeDocument/2006/relationships" r:id="rId7"/>
          <a:extLst>
            <a:ext uri="{FF2B5EF4-FFF2-40B4-BE49-F238E27FC236}">
              <a16:creationId xmlns:a16="http://schemas.microsoft.com/office/drawing/2014/main" id="{68394FBD-F4B4-4F53-9121-DE59F3CF86F5}"/>
            </a:ext>
          </a:extLst>
        </xdr:cNvPr>
        <xdr:cNvSpPr/>
      </xdr:nvSpPr>
      <xdr:spPr>
        <a:xfrm>
          <a:off x="4102100" y="2393950"/>
          <a:ext cx="603250" cy="247650"/>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100"/>
            <a:t>Apri</a:t>
          </a:r>
        </a:p>
      </xdr:txBody>
    </xdr:sp>
    <xdr:clientData/>
  </xdr:twoCellAnchor>
  <xdr:twoCellAnchor>
    <xdr:from>
      <xdr:col>2</xdr:col>
      <xdr:colOff>0</xdr:colOff>
      <xdr:row>12</xdr:row>
      <xdr:rowOff>0</xdr:rowOff>
    </xdr:from>
    <xdr:to>
      <xdr:col>2</xdr:col>
      <xdr:colOff>603250</xdr:colOff>
      <xdr:row>12</xdr:row>
      <xdr:rowOff>247650</xdr:rowOff>
    </xdr:to>
    <xdr:sp macro="" textlink="">
      <xdr:nvSpPr>
        <xdr:cNvPr id="15" name="Elaborazione 14">
          <a:hlinkClick xmlns:r="http://schemas.openxmlformats.org/officeDocument/2006/relationships" r:id="rId8"/>
          <a:extLst>
            <a:ext uri="{FF2B5EF4-FFF2-40B4-BE49-F238E27FC236}">
              <a16:creationId xmlns:a16="http://schemas.microsoft.com/office/drawing/2014/main" id="{FFB37E96-3A5E-480C-A744-363007B05D7F}"/>
            </a:ext>
          </a:extLst>
        </xdr:cNvPr>
        <xdr:cNvSpPr/>
      </xdr:nvSpPr>
      <xdr:spPr>
        <a:xfrm>
          <a:off x="4102100" y="2660650"/>
          <a:ext cx="603250" cy="247650"/>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100"/>
            <a:t>Apri</a:t>
          </a:r>
        </a:p>
      </xdr:txBody>
    </xdr:sp>
    <xdr:clientData/>
  </xdr:twoCellAnchor>
  <xdr:twoCellAnchor>
    <xdr:from>
      <xdr:col>2</xdr:col>
      <xdr:colOff>0</xdr:colOff>
      <xdr:row>13</xdr:row>
      <xdr:rowOff>0</xdr:rowOff>
    </xdr:from>
    <xdr:to>
      <xdr:col>2</xdr:col>
      <xdr:colOff>603250</xdr:colOff>
      <xdr:row>13</xdr:row>
      <xdr:rowOff>247650</xdr:rowOff>
    </xdr:to>
    <xdr:sp macro="" textlink="">
      <xdr:nvSpPr>
        <xdr:cNvPr id="16" name="Elaborazione 15">
          <a:hlinkClick xmlns:r="http://schemas.openxmlformats.org/officeDocument/2006/relationships" r:id="rId9"/>
          <a:extLst>
            <a:ext uri="{FF2B5EF4-FFF2-40B4-BE49-F238E27FC236}">
              <a16:creationId xmlns:a16="http://schemas.microsoft.com/office/drawing/2014/main" id="{7DC5F5D2-16C5-434B-9CF9-92658A227BF8}"/>
            </a:ext>
          </a:extLst>
        </xdr:cNvPr>
        <xdr:cNvSpPr/>
      </xdr:nvSpPr>
      <xdr:spPr>
        <a:xfrm>
          <a:off x="4102100" y="2927350"/>
          <a:ext cx="603250" cy="247650"/>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100"/>
            <a:t>Apri</a:t>
          </a:r>
        </a:p>
      </xdr:txBody>
    </xdr:sp>
    <xdr:clientData/>
  </xdr:twoCellAnchor>
  <xdr:twoCellAnchor>
    <xdr:from>
      <xdr:col>2</xdr:col>
      <xdr:colOff>0</xdr:colOff>
      <xdr:row>14</xdr:row>
      <xdr:rowOff>127000</xdr:rowOff>
    </xdr:from>
    <xdr:to>
      <xdr:col>2</xdr:col>
      <xdr:colOff>603250</xdr:colOff>
      <xdr:row>14</xdr:row>
      <xdr:rowOff>374650</xdr:rowOff>
    </xdr:to>
    <xdr:sp macro="" textlink="">
      <xdr:nvSpPr>
        <xdr:cNvPr id="18" name="Elaborazione 17">
          <a:hlinkClick xmlns:r="http://schemas.openxmlformats.org/officeDocument/2006/relationships" r:id="rId5"/>
          <a:extLst>
            <a:ext uri="{FF2B5EF4-FFF2-40B4-BE49-F238E27FC236}">
              <a16:creationId xmlns:a16="http://schemas.microsoft.com/office/drawing/2014/main" id="{18FD4E66-2551-41B2-BBDA-BD0FA90D9479}"/>
            </a:ext>
          </a:extLst>
        </xdr:cNvPr>
        <xdr:cNvSpPr/>
      </xdr:nvSpPr>
      <xdr:spPr>
        <a:xfrm>
          <a:off x="7569200" y="4597400"/>
          <a:ext cx="603250" cy="247650"/>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100"/>
            <a:t>Apri</a:t>
          </a:r>
        </a:p>
      </xdr:txBody>
    </xdr:sp>
    <xdr:clientData/>
  </xdr:twoCellAnchor>
  <xdr:twoCellAnchor>
    <xdr:from>
      <xdr:col>2</xdr:col>
      <xdr:colOff>0</xdr:colOff>
      <xdr:row>16</xdr:row>
      <xdr:rowOff>0</xdr:rowOff>
    </xdr:from>
    <xdr:to>
      <xdr:col>2</xdr:col>
      <xdr:colOff>603250</xdr:colOff>
      <xdr:row>16</xdr:row>
      <xdr:rowOff>247650</xdr:rowOff>
    </xdr:to>
    <xdr:sp macro="" textlink="">
      <xdr:nvSpPr>
        <xdr:cNvPr id="19" name="Elaborazione 18">
          <a:hlinkClick xmlns:r="http://schemas.openxmlformats.org/officeDocument/2006/relationships" r:id="rId10"/>
          <a:extLst>
            <a:ext uri="{FF2B5EF4-FFF2-40B4-BE49-F238E27FC236}">
              <a16:creationId xmlns:a16="http://schemas.microsoft.com/office/drawing/2014/main" id="{0868FEF5-2ECA-4AF0-A0C5-ED230E2A91CF}"/>
            </a:ext>
          </a:extLst>
        </xdr:cNvPr>
        <xdr:cNvSpPr/>
      </xdr:nvSpPr>
      <xdr:spPr>
        <a:xfrm>
          <a:off x="4102100" y="3727450"/>
          <a:ext cx="603250" cy="247650"/>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100"/>
            <a:t>Apri</a:t>
          </a:r>
        </a:p>
      </xdr:txBody>
    </xdr:sp>
    <xdr:clientData/>
  </xdr:twoCellAnchor>
  <xdr:twoCellAnchor>
    <xdr:from>
      <xdr:col>2</xdr:col>
      <xdr:colOff>0</xdr:colOff>
      <xdr:row>19</xdr:row>
      <xdr:rowOff>0</xdr:rowOff>
    </xdr:from>
    <xdr:to>
      <xdr:col>2</xdr:col>
      <xdr:colOff>603250</xdr:colOff>
      <xdr:row>19</xdr:row>
      <xdr:rowOff>247650</xdr:rowOff>
    </xdr:to>
    <xdr:sp macro="" textlink="">
      <xdr:nvSpPr>
        <xdr:cNvPr id="21" name="Elaborazione 20">
          <a:hlinkClick xmlns:r="http://schemas.openxmlformats.org/officeDocument/2006/relationships" r:id="rId11"/>
          <a:extLst>
            <a:ext uri="{FF2B5EF4-FFF2-40B4-BE49-F238E27FC236}">
              <a16:creationId xmlns:a16="http://schemas.microsoft.com/office/drawing/2014/main" id="{2C32044E-76E7-42A7-BBCB-6AE7C85E2925}"/>
            </a:ext>
          </a:extLst>
        </xdr:cNvPr>
        <xdr:cNvSpPr/>
      </xdr:nvSpPr>
      <xdr:spPr>
        <a:xfrm>
          <a:off x="4102100" y="4260850"/>
          <a:ext cx="603250" cy="247650"/>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100"/>
            <a:t>Apri</a:t>
          </a:r>
        </a:p>
      </xdr:txBody>
    </xdr:sp>
    <xdr:clientData/>
  </xdr:twoCellAnchor>
  <xdr:twoCellAnchor>
    <xdr:from>
      <xdr:col>2</xdr:col>
      <xdr:colOff>0</xdr:colOff>
      <xdr:row>21</xdr:row>
      <xdr:rowOff>0</xdr:rowOff>
    </xdr:from>
    <xdr:to>
      <xdr:col>2</xdr:col>
      <xdr:colOff>603250</xdr:colOff>
      <xdr:row>21</xdr:row>
      <xdr:rowOff>247650</xdr:rowOff>
    </xdr:to>
    <xdr:sp macro="" textlink="">
      <xdr:nvSpPr>
        <xdr:cNvPr id="22" name="Elaborazione 21">
          <a:hlinkClick xmlns:r="http://schemas.openxmlformats.org/officeDocument/2006/relationships" r:id="rId12"/>
          <a:extLst>
            <a:ext uri="{FF2B5EF4-FFF2-40B4-BE49-F238E27FC236}">
              <a16:creationId xmlns:a16="http://schemas.microsoft.com/office/drawing/2014/main" id="{FE1E4043-E175-47D5-8078-837C5AF5D556}"/>
            </a:ext>
          </a:extLst>
        </xdr:cNvPr>
        <xdr:cNvSpPr/>
      </xdr:nvSpPr>
      <xdr:spPr>
        <a:xfrm>
          <a:off x="4102100" y="4527550"/>
          <a:ext cx="603250" cy="247650"/>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100"/>
            <a:t>Apri</a:t>
          </a:r>
        </a:p>
      </xdr:txBody>
    </xdr:sp>
    <xdr:clientData/>
  </xdr:twoCellAnchor>
  <xdr:twoCellAnchor>
    <xdr:from>
      <xdr:col>2</xdr:col>
      <xdr:colOff>0</xdr:colOff>
      <xdr:row>20</xdr:row>
      <xdr:rowOff>0</xdr:rowOff>
    </xdr:from>
    <xdr:to>
      <xdr:col>2</xdr:col>
      <xdr:colOff>603250</xdr:colOff>
      <xdr:row>20</xdr:row>
      <xdr:rowOff>247650</xdr:rowOff>
    </xdr:to>
    <xdr:sp macro="" textlink="">
      <xdr:nvSpPr>
        <xdr:cNvPr id="23" name="Elaborazione 22">
          <a:hlinkClick xmlns:r="http://schemas.openxmlformats.org/officeDocument/2006/relationships" r:id="rId13"/>
          <a:extLst>
            <a:ext uri="{FF2B5EF4-FFF2-40B4-BE49-F238E27FC236}">
              <a16:creationId xmlns:a16="http://schemas.microsoft.com/office/drawing/2014/main" id="{5F401A2E-D7BC-4770-B706-B4DBD54ED87C}"/>
            </a:ext>
          </a:extLst>
        </xdr:cNvPr>
        <xdr:cNvSpPr/>
      </xdr:nvSpPr>
      <xdr:spPr>
        <a:xfrm>
          <a:off x="4102100" y="4794250"/>
          <a:ext cx="603250" cy="247650"/>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100"/>
            <a:t>Apri</a:t>
          </a:r>
        </a:p>
      </xdr:txBody>
    </xdr:sp>
    <xdr:clientData/>
  </xdr:twoCellAnchor>
  <xdr:twoCellAnchor>
    <xdr:from>
      <xdr:col>2</xdr:col>
      <xdr:colOff>34924</xdr:colOff>
      <xdr:row>23</xdr:row>
      <xdr:rowOff>19050</xdr:rowOff>
    </xdr:from>
    <xdr:to>
      <xdr:col>3</xdr:col>
      <xdr:colOff>6350</xdr:colOff>
      <xdr:row>23</xdr:row>
      <xdr:rowOff>257175</xdr:rowOff>
    </xdr:to>
    <xdr:sp macro="" textlink="">
      <xdr:nvSpPr>
        <xdr:cNvPr id="24" name="Elaborazione 23">
          <a:hlinkClick xmlns:r="http://schemas.openxmlformats.org/officeDocument/2006/relationships" r:id="rId14"/>
          <a:extLst>
            <a:ext uri="{FF2B5EF4-FFF2-40B4-BE49-F238E27FC236}">
              <a16:creationId xmlns:a16="http://schemas.microsoft.com/office/drawing/2014/main" id="{C2468619-41D8-490F-BB71-278D46390E4A}"/>
            </a:ext>
          </a:extLst>
        </xdr:cNvPr>
        <xdr:cNvSpPr/>
      </xdr:nvSpPr>
      <xdr:spPr>
        <a:xfrm>
          <a:off x="6353174" y="6076950"/>
          <a:ext cx="581026" cy="238125"/>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100"/>
            <a:t>Apri</a:t>
          </a:r>
        </a:p>
      </xdr:txBody>
    </xdr:sp>
    <xdr:clientData/>
  </xdr:twoCellAnchor>
  <xdr:twoCellAnchor>
    <xdr:from>
      <xdr:col>2</xdr:col>
      <xdr:colOff>25400</xdr:colOff>
      <xdr:row>24</xdr:row>
      <xdr:rowOff>12700</xdr:rowOff>
    </xdr:from>
    <xdr:to>
      <xdr:col>3</xdr:col>
      <xdr:colOff>0</xdr:colOff>
      <xdr:row>25</xdr:row>
      <xdr:rowOff>0</xdr:rowOff>
    </xdr:to>
    <xdr:sp macro="" textlink="">
      <xdr:nvSpPr>
        <xdr:cNvPr id="26" name="Elaborazione 25">
          <a:hlinkClick xmlns:r="http://schemas.openxmlformats.org/officeDocument/2006/relationships" r:id="rId15"/>
          <a:extLst>
            <a:ext uri="{FF2B5EF4-FFF2-40B4-BE49-F238E27FC236}">
              <a16:creationId xmlns:a16="http://schemas.microsoft.com/office/drawing/2014/main" id="{5F1C813D-6355-46C4-9232-F23F29BE98CC}"/>
            </a:ext>
          </a:extLst>
        </xdr:cNvPr>
        <xdr:cNvSpPr/>
      </xdr:nvSpPr>
      <xdr:spPr>
        <a:xfrm>
          <a:off x="7594600" y="7607300"/>
          <a:ext cx="584200" cy="254000"/>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100"/>
            <a:t>Apri</a:t>
          </a:r>
        </a:p>
      </xdr:txBody>
    </xdr:sp>
    <xdr:clientData/>
  </xdr:twoCellAnchor>
  <xdr:twoCellAnchor>
    <xdr:from>
      <xdr:col>2</xdr:col>
      <xdr:colOff>0</xdr:colOff>
      <xdr:row>26</xdr:row>
      <xdr:rowOff>0</xdr:rowOff>
    </xdr:from>
    <xdr:to>
      <xdr:col>2</xdr:col>
      <xdr:colOff>603250</xdr:colOff>
      <xdr:row>26</xdr:row>
      <xdr:rowOff>247650</xdr:rowOff>
    </xdr:to>
    <xdr:sp macro="" textlink="">
      <xdr:nvSpPr>
        <xdr:cNvPr id="28" name="Elaborazione 27">
          <a:hlinkClick xmlns:r="http://schemas.openxmlformats.org/officeDocument/2006/relationships" r:id="rId16"/>
          <a:extLst>
            <a:ext uri="{FF2B5EF4-FFF2-40B4-BE49-F238E27FC236}">
              <a16:creationId xmlns:a16="http://schemas.microsoft.com/office/drawing/2014/main" id="{182357A7-8914-4CE4-9DAD-9D7F49D901E2}"/>
            </a:ext>
          </a:extLst>
        </xdr:cNvPr>
        <xdr:cNvSpPr/>
      </xdr:nvSpPr>
      <xdr:spPr>
        <a:xfrm>
          <a:off x="4743450" y="6648450"/>
          <a:ext cx="603250" cy="247650"/>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100"/>
            <a:t>Apri</a:t>
          </a:r>
        </a:p>
      </xdr:txBody>
    </xdr:sp>
    <xdr:clientData/>
  </xdr:twoCellAnchor>
  <xdr:twoCellAnchor>
    <xdr:from>
      <xdr:col>2</xdr:col>
      <xdr:colOff>0</xdr:colOff>
      <xdr:row>5</xdr:row>
      <xdr:rowOff>95250</xdr:rowOff>
    </xdr:from>
    <xdr:to>
      <xdr:col>2</xdr:col>
      <xdr:colOff>603250</xdr:colOff>
      <xdr:row>5</xdr:row>
      <xdr:rowOff>342900</xdr:rowOff>
    </xdr:to>
    <xdr:sp macro="" textlink="">
      <xdr:nvSpPr>
        <xdr:cNvPr id="30" name="Elaborazione 29">
          <a:hlinkClick xmlns:r="http://schemas.openxmlformats.org/officeDocument/2006/relationships" r:id="rId17"/>
          <a:extLst>
            <a:ext uri="{FF2B5EF4-FFF2-40B4-BE49-F238E27FC236}">
              <a16:creationId xmlns:a16="http://schemas.microsoft.com/office/drawing/2014/main" id="{5986F06D-646A-43ED-8B01-583F847E0EBC}"/>
            </a:ext>
          </a:extLst>
        </xdr:cNvPr>
        <xdr:cNvSpPr/>
      </xdr:nvSpPr>
      <xdr:spPr>
        <a:xfrm>
          <a:off x="4743450" y="939800"/>
          <a:ext cx="603250" cy="247650"/>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100"/>
            <a:t>Apri</a:t>
          </a:r>
        </a:p>
      </xdr:txBody>
    </xdr:sp>
    <xdr:clientData/>
  </xdr:twoCellAnchor>
  <xdr:twoCellAnchor>
    <xdr:from>
      <xdr:col>2</xdr:col>
      <xdr:colOff>0</xdr:colOff>
      <xdr:row>31</xdr:row>
      <xdr:rowOff>0</xdr:rowOff>
    </xdr:from>
    <xdr:to>
      <xdr:col>2</xdr:col>
      <xdr:colOff>603250</xdr:colOff>
      <xdr:row>31</xdr:row>
      <xdr:rowOff>247650</xdr:rowOff>
    </xdr:to>
    <xdr:sp macro="" textlink="">
      <xdr:nvSpPr>
        <xdr:cNvPr id="31" name="Elaborazione 30">
          <a:hlinkClick xmlns:r="http://schemas.openxmlformats.org/officeDocument/2006/relationships" r:id="rId18"/>
          <a:extLst>
            <a:ext uri="{FF2B5EF4-FFF2-40B4-BE49-F238E27FC236}">
              <a16:creationId xmlns:a16="http://schemas.microsoft.com/office/drawing/2014/main" id="{C603EE93-CD89-4E35-97BF-5FC905FE6311}"/>
            </a:ext>
          </a:extLst>
        </xdr:cNvPr>
        <xdr:cNvSpPr/>
      </xdr:nvSpPr>
      <xdr:spPr>
        <a:xfrm>
          <a:off x="4743450" y="7461250"/>
          <a:ext cx="603250" cy="247650"/>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100"/>
            <a:t>Apri</a:t>
          </a:r>
        </a:p>
      </xdr:txBody>
    </xdr:sp>
    <xdr:clientData/>
  </xdr:twoCellAnchor>
  <xdr:twoCellAnchor>
    <xdr:from>
      <xdr:col>2</xdr:col>
      <xdr:colOff>0</xdr:colOff>
      <xdr:row>32</xdr:row>
      <xdr:rowOff>0</xdr:rowOff>
    </xdr:from>
    <xdr:to>
      <xdr:col>2</xdr:col>
      <xdr:colOff>603250</xdr:colOff>
      <xdr:row>32</xdr:row>
      <xdr:rowOff>247650</xdr:rowOff>
    </xdr:to>
    <xdr:sp macro="" textlink="">
      <xdr:nvSpPr>
        <xdr:cNvPr id="32" name="Elaborazione 31">
          <a:hlinkClick xmlns:r="http://schemas.openxmlformats.org/officeDocument/2006/relationships" r:id="rId19"/>
          <a:extLst>
            <a:ext uri="{FF2B5EF4-FFF2-40B4-BE49-F238E27FC236}">
              <a16:creationId xmlns:a16="http://schemas.microsoft.com/office/drawing/2014/main" id="{F13FA24C-3385-43A2-A202-D076C9CC4EE5}"/>
            </a:ext>
          </a:extLst>
        </xdr:cNvPr>
        <xdr:cNvSpPr/>
      </xdr:nvSpPr>
      <xdr:spPr>
        <a:xfrm>
          <a:off x="4743450" y="7721600"/>
          <a:ext cx="603250" cy="247650"/>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100"/>
            <a:t>Apri</a:t>
          </a:r>
        </a:p>
      </xdr:txBody>
    </xdr:sp>
    <xdr:clientData/>
  </xdr:twoCellAnchor>
  <xdr:twoCellAnchor>
    <xdr:from>
      <xdr:col>2</xdr:col>
      <xdr:colOff>0</xdr:colOff>
      <xdr:row>33</xdr:row>
      <xdr:rowOff>0</xdr:rowOff>
    </xdr:from>
    <xdr:to>
      <xdr:col>2</xdr:col>
      <xdr:colOff>603250</xdr:colOff>
      <xdr:row>33</xdr:row>
      <xdr:rowOff>247650</xdr:rowOff>
    </xdr:to>
    <xdr:sp macro="" textlink="">
      <xdr:nvSpPr>
        <xdr:cNvPr id="33" name="Elaborazione 32">
          <a:hlinkClick xmlns:r="http://schemas.openxmlformats.org/officeDocument/2006/relationships" r:id="rId20"/>
          <a:extLst>
            <a:ext uri="{FF2B5EF4-FFF2-40B4-BE49-F238E27FC236}">
              <a16:creationId xmlns:a16="http://schemas.microsoft.com/office/drawing/2014/main" id="{9DB5ED39-3BA1-4BBB-BC72-F20D721C1B15}"/>
            </a:ext>
          </a:extLst>
        </xdr:cNvPr>
        <xdr:cNvSpPr/>
      </xdr:nvSpPr>
      <xdr:spPr>
        <a:xfrm>
          <a:off x="4743450" y="7981950"/>
          <a:ext cx="603250" cy="247650"/>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100"/>
            <a:t>Apri</a:t>
          </a:r>
        </a:p>
      </xdr:txBody>
    </xdr:sp>
    <xdr:clientData/>
  </xdr:twoCellAnchor>
  <xdr:twoCellAnchor>
    <xdr:from>
      <xdr:col>2</xdr:col>
      <xdr:colOff>0</xdr:colOff>
      <xdr:row>34</xdr:row>
      <xdr:rowOff>0</xdr:rowOff>
    </xdr:from>
    <xdr:to>
      <xdr:col>2</xdr:col>
      <xdr:colOff>603250</xdr:colOff>
      <xdr:row>34</xdr:row>
      <xdr:rowOff>247650</xdr:rowOff>
    </xdr:to>
    <xdr:sp macro="" textlink="">
      <xdr:nvSpPr>
        <xdr:cNvPr id="34" name="Elaborazione 33">
          <a:hlinkClick xmlns:r="http://schemas.openxmlformats.org/officeDocument/2006/relationships" r:id="rId21"/>
          <a:extLst>
            <a:ext uri="{FF2B5EF4-FFF2-40B4-BE49-F238E27FC236}">
              <a16:creationId xmlns:a16="http://schemas.microsoft.com/office/drawing/2014/main" id="{1633B25D-9B4A-46FB-879A-B1A2AF260F0E}"/>
            </a:ext>
          </a:extLst>
        </xdr:cNvPr>
        <xdr:cNvSpPr/>
      </xdr:nvSpPr>
      <xdr:spPr>
        <a:xfrm>
          <a:off x="4743450" y="8242300"/>
          <a:ext cx="603250" cy="247650"/>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100"/>
            <a:t>Apri</a:t>
          </a:r>
        </a:p>
      </xdr:txBody>
    </xdr:sp>
    <xdr:clientData/>
  </xdr:twoCellAnchor>
  <xdr:twoCellAnchor>
    <xdr:from>
      <xdr:col>2</xdr:col>
      <xdr:colOff>12701</xdr:colOff>
      <xdr:row>27</xdr:row>
      <xdr:rowOff>19050</xdr:rowOff>
    </xdr:from>
    <xdr:to>
      <xdr:col>2</xdr:col>
      <xdr:colOff>584201</xdr:colOff>
      <xdr:row>27</xdr:row>
      <xdr:rowOff>247650</xdr:rowOff>
    </xdr:to>
    <xdr:sp macro="" textlink="">
      <xdr:nvSpPr>
        <xdr:cNvPr id="29" name="Elaborazione 28">
          <a:hlinkClick xmlns:r="http://schemas.openxmlformats.org/officeDocument/2006/relationships" r:id="rId22"/>
          <a:extLst>
            <a:ext uri="{FF2B5EF4-FFF2-40B4-BE49-F238E27FC236}">
              <a16:creationId xmlns:a16="http://schemas.microsoft.com/office/drawing/2014/main" id="{B014FBAA-9893-4CDD-BF3E-2CEE6425DB5E}"/>
            </a:ext>
          </a:extLst>
        </xdr:cNvPr>
        <xdr:cNvSpPr/>
      </xdr:nvSpPr>
      <xdr:spPr>
        <a:xfrm>
          <a:off x="7581901" y="8724900"/>
          <a:ext cx="571500" cy="228600"/>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100"/>
            <a:t>Apri</a:t>
          </a:r>
        </a:p>
      </xdr:txBody>
    </xdr:sp>
    <xdr:clientData/>
  </xdr:twoCellAnchor>
  <xdr:twoCellAnchor>
    <xdr:from>
      <xdr:col>2</xdr:col>
      <xdr:colOff>19051</xdr:colOff>
      <xdr:row>17</xdr:row>
      <xdr:rowOff>19050</xdr:rowOff>
    </xdr:from>
    <xdr:to>
      <xdr:col>3</xdr:col>
      <xdr:colOff>1</xdr:colOff>
      <xdr:row>17</xdr:row>
      <xdr:rowOff>228600</xdr:rowOff>
    </xdr:to>
    <xdr:sp macro="" textlink="">
      <xdr:nvSpPr>
        <xdr:cNvPr id="35" name="Elaborazione 34">
          <a:hlinkClick xmlns:r="http://schemas.openxmlformats.org/officeDocument/2006/relationships" r:id="rId23"/>
          <a:extLst>
            <a:ext uri="{FF2B5EF4-FFF2-40B4-BE49-F238E27FC236}">
              <a16:creationId xmlns:a16="http://schemas.microsoft.com/office/drawing/2014/main" id="{D6E93F65-7DF0-41DC-9886-EF95EDD4A644}"/>
            </a:ext>
          </a:extLst>
        </xdr:cNvPr>
        <xdr:cNvSpPr/>
      </xdr:nvSpPr>
      <xdr:spPr>
        <a:xfrm>
          <a:off x="6334126" y="4933950"/>
          <a:ext cx="590550" cy="209550"/>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100"/>
            <a:t>Apri</a:t>
          </a:r>
        </a:p>
      </xdr:txBody>
    </xdr:sp>
    <xdr:clientData/>
  </xdr:twoCellAnchor>
  <xdr:twoCellAnchor>
    <xdr:from>
      <xdr:col>2</xdr:col>
      <xdr:colOff>9525</xdr:colOff>
      <xdr:row>3</xdr:row>
      <xdr:rowOff>19050</xdr:rowOff>
    </xdr:from>
    <xdr:to>
      <xdr:col>3</xdr:col>
      <xdr:colOff>3175</xdr:colOff>
      <xdr:row>3</xdr:row>
      <xdr:rowOff>266700</xdr:rowOff>
    </xdr:to>
    <xdr:sp macro="" textlink="">
      <xdr:nvSpPr>
        <xdr:cNvPr id="36" name="Elaborazione 35">
          <a:hlinkClick xmlns:r="http://schemas.openxmlformats.org/officeDocument/2006/relationships" r:id="rId24"/>
          <a:extLst>
            <a:ext uri="{FF2B5EF4-FFF2-40B4-BE49-F238E27FC236}">
              <a16:creationId xmlns:a16="http://schemas.microsoft.com/office/drawing/2014/main" id="{BF2ECEF4-883D-40DC-8C4F-44EDC16914AD}"/>
            </a:ext>
          </a:extLst>
        </xdr:cNvPr>
        <xdr:cNvSpPr/>
      </xdr:nvSpPr>
      <xdr:spPr>
        <a:xfrm>
          <a:off x="6324600" y="838200"/>
          <a:ext cx="603250" cy="247650"/>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100"/>
            <a:t>Apri</a:t>
          </a:r>
        </a:p>
      </xdr:txBody>
    </xdr:sp>
    <xdr:clientData/>
  </xdr:twoCellAnchor>
  <xdr:twoCellAnchor>
    <xdr:from>
      <xdr:col>2</xdr:col>
      <xdr:colOff>0</xdr:colOff>
      <xdr:row>4</xdr:row>
      <xdr:rowOff>38100</xdr:rowOff>
    </xdr:from>
    <xdr:to>
      <xdr:col>2</xdr:col>
      <xdr:colOff>603250</xdr:colOff>
      <xdr:row>5</xdr:row>
      <xdr:rowOff>0</xdr:rowOff>
    </xdr:to>
    <xdr:sp macro="" textlink="">
      <xdr:nvSpPr>
        <xdr:cNvPr id="37" name="Elaborazione 36">
          <a:hlinkClick xmlns:r="http://schemas.openxmlformats.org/officeDocument/2006/relationships" r:id="rId25"/>
          <a:extLst>
            <a:ext uri="{FF2B5EF4-FFF2-40B4-BE49-F238E27FC236}">
              <a16:creationId xmlns:a16="http://schemas.microsoft.com/office/drawing/2014/main" id="{D70074AA-6EBB-40AC-B7E8-F007784503AC}"/>
            </a:ext>
          </a:extLst>
        </xdr:cNvPr>
        <xdr:cNvSpPr/>
      </xdr:nvSpPr>
      <xdr:spPr>
        <a:xfrm>
          <a:off x="6315075" y="1143000"/>
          <a:ext cx="603250" cy="247650"/>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100"/>
            <a:t>Apri</a:t>
          </a:r>
        </a:p>
      </xdr:txBody>
    </xdr:sp>
    <xdr:clientData/>
  </xdr:twoCellAnchor>
  <xdr:twoCellAnchor>
    <xdr:from>
      <xdr:col>2</xdr:col>
      <xdr:colOff>19049</xdr:colOff>
      <xdr:row>28</xdr:row>
      <xdr:rowOff>0</xdr:rowOff>
    </xdr:from>
    <xdr:to>
      <xdr:col>2</xdr:col>
      <xdr:colOff>600074</xdr:colOff>
      <xdr:row>29</xdr:row>
      <xdr:rowOff>0</xdr:rowOff>
    </xdr:to>
    <xdr:sp macro="" textlink="">
      <xdr:nvSpPr>
        <xdr:cNvPr id="38" name="Elaborazione 37">
          <a:hlinkClick xmlns:r="http://schemas.openxmlformats.org/officeDocument/2006/relationships" r:id="rId26"/>
          <a:extLst>
            <a:ext uri="{FF2B5EF4-FFF2-40B4-BE49-F238E27FC236}">
              <a16:creationId xmlns:a16="http://schemas.microsoft.com/office/drawing/2014/main" id="{79BCF8C0-1CFD-4C3E-966A-29F0BC9831DA}"/>
            </a:ext>
          </a:extLst>
        </xdr:cNvPr>
        <xdr:cNvSpPr/>
      </xdr:nvSpPr>
      <xdr:spPr>
        <a:xfrm>
          <a:off x="7588249" y="8928100"/>
          <a:ext cx="581025" cy="266700"/>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100"/>
            <a:t>Apri</a:t>
          </a:r>
        </a:p>
      </xdr:txBody>
    </xdr:sp>
    <xdr:clientData/>
  </xdr:twoCellAnchor>
  <xdr:twoCellAnchor editAs="oneCell">
    <xdr:from>
      <xdr:col>2</xdr:col>
      <xdr:colOff>12700</xdr:colOff>
      <xdr:row>18</xdr:row>
      <xdr:rowOff>31750</xdr:rowOff>
    </xdr:from>
    <xdr:to>
      <xdr:col>3</xdr:col>
      <xdr:colOff>6656</xdr:colOff>
      <xdr:row>18</xdr:row>
      <xdr:rowOff>251225</xdr:rowOff>
    </xdr:to>
    <xdr:pic>
      <xdr:nvPicPr>
        <xdr:cNvPr id="2" name="Immagine 1">
          <a:hlinkClick xmlns:r="http://schemas.openxmlformats.org/officeDocument/2006/relationships" r:id="rId27"/>
          <a:extLst>
            <a:ext uri="{FF2B5EF4-FFF2-40B4-BE49-F238E27FC236}">
              <a16:creationId xmlns:a16="http://schemas.microsoft.com/office/drawing/2014/main" id="{68B728C4-B090-856C-9356-110FEBC7BA55}"/>
            </a:ext>
          </a:extLst>
        </xdr:cNvPr>
        <xdr:cNvPicPr>
          <a:picLocks noChangeAspect="1"/>
        </xdr:cNvPicPr>
      </xdr:nvPicPr>
      <xdr:blipFill>
        <a:blip xmlns:r="http://schemas.openxmlformats.org/officeDocument/2006/relationships" r:embed="rId28"/>
        <a:stretch>
          <a:fillRect/>
        </a:stretch>
      </xdr:blipFill>
      <xdr:spPr>
        <a:xfrm>
          <a:off x="7581900" y="5899150"/>
          <a:ext cx="603556" cy="219475"/>
        </a:xfrm>
        <a:prstGeom prst="rect">
          <a:avLst/>
        </a:prstGeom>
      </xdr:spPr>
    </xdr:pic>
    <xdr:clientData/>
  </xdr:twoCellAnchor>
  <xdr:twoCellAnchor editAs="oneCell">
    <xdr:from>
      <xdr:col>1</xdr:col>
      <xdr:colOff>6483349</xdr:colOff>
      <xdr:row>15</xdr:row>
      <xdr:rowOff>215900</xdr:rowOff>
    </xdr:from>
    <xdr:to>
      <xdr:col>3</xdr:col>
      <xdr:colOff>19050</xdr:colOff>
      <xdr:row>15</xdr:row>
      <xdr:rowOff>508000</xdr:rowOff>
    </xdr:to>
    <xdr:pic>
      <xdr:nvPicPr>
        <xdr:cNvPr id="3" name="Immagine 2">
          <a:hlinkClick xmlns:r="http://schemas.openxmlformats.org/officeDocument/2006/relationships" r:id="rId29"/>
          <a:extLst>
            <a:ext uri="{FF2B5EF4-FFF2-40B4-BE49-F238E27FC236}">
              <a16:creationId xmlns:a16="http://schemas.microsoft.com/office/drawing/2014/main" id="{0E073A7E-4EF9-51EC-74F0-434F88490061}"/>
            </a:ext>
          </a:extLst>
        </xdr:cNvPr>
        <xdr:cNvPicPr>
          <a:picLocks noChangeAspect="1"/>
        </xdr:cNvPicPr>
      </xdr:nvPicPr>
      <xdr:blipFill>
        <a:blip xmlns:r="http://schemas.openxmlformats.org/officeDocument/2006/relationships" r:embed="rId28"/>
        <a:stretch>
          <a:fillRect/>
        </a:stretch>
      </xdr:blipFill>
      <xdr:spPr>
        <a:xfrm>
          <a:off x="7562849" y="5207000"/>
          <a:ext cx="635001" cy="292100"/>
        </a:xfrm>
        <a:prstGeom prst="rect">
          <a:avLst/>
        </a:prstGeom>
      </xdr:spPr>
    </xdr:pic>
    <xdr:clientData/>
  </xdr:twoCellAnchor>
  <xdr:twoCellAnchor editAs="oneCell">
    <xdr:from>
      <xdr:col>1</xdr:col>
      <xdr:colOff>6483350</xdr:colOff>
      <xdr:row>25</xdr:row>
      <xdr:rowOff>57150</xdr:rowOff>
    </xdr:from>
    <xdr:to>
      <xdr:col>2</xdr:col>
      <xdr:colOff>596900</xdr:colOff>
      <xdr:row>25</xdr:row>
      <xdr:rowOff>317500</xdr:rowOff>
    </xdr:to>
    <xdr:pic>
      <xdr:nvPicPr>
        <xdr:cNvPr id="5" name="Immagine 4">
          <a:hlinkClick xmlns:r="http://schemas.openxmlformats.org/officeDocument/2006/relationships" r:id="rId30"/>
          <a:extLst>
            <a:ext uri="{FF2B5EF4-FFF2-40B4-BE49-F238E27FC236}">
              <a16:creationId xmlns:a16="http://schemas.microsoft.com/office/drawing/2014/main" id="{8FA6AB8A-C7A3-C3A1-B9F1-73E248B17834}"/>
            </a:ext>
          </a:extLst>
        </xdr:cNvPr>
        <xdr:cNvPicPr>
          <a:picLocks noChangeAspect="1"/>
        </xdr:cNvPicPr>
      </xdr:nvPicPr>
      <xdr:blipFill>
        <a:blip xmlns:r="http://schemas.openxmlformats.org/officeDocument/2006/relationships" r:embed="rId28"/>
        <a:stretch>
          <a:fillRect/>
        </a:stretch>
      </xdr:blipFill>
      <xdr:spPr>
        <a:xfrm>
          <a:off x="7562850" y="8229600"/>
          <a:ext cx="603250" cy="260350"/>
        </a:xfrm>
        <a:prstGeom prst="rect">
          <a:avLst/>
        </a:prstGeom>
      </xdr:spPr>
    </xdr:pic>
    <xdr:clientData/>
  </xdr:twoCellAnchor>
  <xdr:twoCellAnchor editAs="oneCell">
    <xdr:from>
      <xdr:col>2</xdr:col>
      <xdr:colOff>0</xdr:colOff>
      <xdr:row>29</xdr:row>
      <xdr:rowOff>114300</xdr:rowOff>
    </xdr:from>
    <xdr:to>
      <xdr:col>2</xdr:col>
      <xdr:colOff>591363</xdr:colOff>
      <xdr:row>29</xdr:row>
      <xdr:rowOff>394740</xdr:rowOff>
    </xdr:to>
    <xdr:pic>
      <xdr:nvPicPr>
        <xdr:cNvPr id="6" name="Immagine 5">
          <a:hlinkClick xmlns:r="http://schemas.openxmlformats.org/officeDocument/2006/relationships" r:id="rId31"/>
          <a:extLst>
            <a:ext uri="{FF2B5EF4-FFF2-40B4-BE49-F238E27FC236}">
              <a16:creationId xmlns:a16="http://schemas.microsoft.com/office/drawing/2014/main" id="{929E9B84-D114-A454-BA88-178B8A704A31}"/>
            </a:ext>
          </a:extLst>
        </xdr:cNvPr>
        <xdr:cNvPicPr>
          <a:picLocks noChangeAspect="1"/>
        </xdr:cNvPicPr>
      </xdr:nvPicPr>
      <xdr:blipFill>
        <a:blip xmlns:r="http://schemas.openxmlformats.org/officeDocument/2006/relationships" r:embed="rId32"/>
        <a:stretch>
          <a:fillRect/>
        </a:stretch>
      </xdr:blipFill>
      <xdr:spPr>
        <a:xfrm>
          <a:off x="7569200" y="9042400"/>
          <a:ext cx="591363" cy="28044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4</xdr:col>
      <xdr:colOff>0</xdr:colOff>
      <xdr:row>4</xdr:row>
      <xdr:rowOff>0</xdr:rowOff>
    </xdr:from>
    <xdr:to>
      <xdr:col>6</xdr:col>
      <xdr:colOff>266700</xdr:colOff>
      <xdr:row>4</xdr:row>
      <xdr:rowOff>942975</xdr:rowOff>
    </xdr:to>
    <xdr:sp macro="" textlink="">
      <xdr:nvSpPr>
        <xdr:cNvPr id="3" name="Freccia a sinistra 2">
          <a:hlinkClick xmlns:r="http://schemas.openxmlformats.org/officeDocument/2006/relationships" r:id="rId1"/>
          <a:extLst>
            <a:ext uri="{FF2B5EF4-FFF2-40B4-BE49-F238E27FC236}">
              <a16:creationId xmlns:a16="http://schemas.microsoft.com/office/drawing/2014/main" id="{202C40DE-D5AA-4F9C-AAAC-C75B2A63328B}"/>
            </a:ext>
          </a:extLst>
        </xdr:cNvPr>
        <xdr:cNvSpPr/>
      </xdr:nvSpPr>
      <xdr:spPr>
        <a:xfrm>
          <a:off x="15897225" y="1133475"/>
          <a:ext cx="1447800" cy="9429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200" b="1"/>
            <a:t>Torna al Sommario</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4</xdr:col>
      <xdr:colOff>0</xdr:colOff>
      <xdr:row>5</xdr:row>
      <xdr:rowOff>0</xdr:rowOff>
    </xdr:from>
    <xdr:to>
      <xdr:col>6</xdr:col>
      <xdr:colOff>266700</xdr:colOff>
      <xdr:row>6</xdr:row>
      <xdr:rowOff>142875</xdr:rowOff>
    </xdr:to>
    <xdr:sp macro="" textlink="">
      <xdr:nvSpPr>
        <xdr:cNvPr id="2" name="Freccia a sinistra 1">
          <a:hlinkClick xmlns:r="http://schemas.openxmlformats.org/officeDocument/2006/relationships" r:id="rId1"/>
          <a:extLst>
            <a:ext uri="{FF2B5EF4-FFF2-40B4-BE49-F238E27FC236}">
              <a16:creationId xmlns:a16="http://schemas.microsoft.com/office/drawing/2014/main" id="{C31AD24B-AAF2-4E8F-9F4F-FA8EE848C0F2}"/>
            </a:ext>
          </a:extLst>
        </xdr:cNvPr>
        <xdr:cNvSpPr/>
      </xdr:nvSpPr>
      <xdr:spPr>
        <a:xfrm>
          <a:off x="16002000" y="1562100"/>
          <a:ext cx="1447800" cy="9429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200" b="1"/>
            <a:t>Torna al Sommario</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4</xdr:col>
      <xdr:colOff>0</xdr:colOff>
      <xdr:row>4</xdr:row>
      <xdr:rowOff>0</xdr:rowOff>
    </xdr:from>
    <xdr:to>
      <xdr:col>6</xdr:col>
      <xdr:colOff>273788</xdr:colOff>
      <xdr:row>4</xdr:row>
      <xdr:rowOff>942975</xdr:rowOff>
    </xdr:to>
    <xdr:sp macro="" textlink="">
      <xdr:nvSpPr>
        <xdr:cNvPr id="2" name="Freccia a sinistra 1">
          <a:hlinkClick xmlns:r="http://schemas.openxmlformats.org/officeDocument/2006/relationships" r:id="rId1"/>
          <a:extLst>
            <a:ext uri="{FF2B5EF4-FFF2-40B4-BE49-F238E27FC236}">
              <a16:creationId xmlns:a16="http://schemas.microsoft.com/office/drawing/2014/main" id="{3FDC5C25-C411-4155-B2F6-5675A7202279}"/>
            </a:ext>
          </a:extLst>
        </xdr:cNvPr>
        <xdr:cNvSpPr/>
      </xdr:nvSpPr>
      <xdr:spPr>
        <a:xfrm>
          <a:off x="18673430" y="1284767"/>
          <a:ext cx="1447800" cy="9429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200" b="1"/>
            <a:t>Torna al Sommario</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4</xdr:col>
      <xdr:colOff>0</xdr:colOff>
      <xdr:row>4</xdr:row>
      <xdr:rowOff>0</xdr:rowOff>
    </xdr:from>
    <xdr:to>
      <xdr:col>6</xdr:col>
      <xdr:colOff>228600</xdr:colOff>
      <xdr:row>4</xdr:row>
      <xdr:rowOff>942975</xdr:rowOff>
    </xdr:to>
    <xdr:sp macro="" textlink="">
      <xdr:nvSpPr>
        <xdr:cNvPr id="3" name="Freccia a sinistra 2">
          <a:hlinkClick xmlns:r="http://schemas.openxmlformats.org/officeDocument/2006/relationships" r:id="rId1"/>
          <a:extLst>
            <a:ext uri="{FF2B5EF4-FFF2-40B4-BE49-F238E27FC236}">
              <a16:creationId xmlns:a16="http://schemas.microsoft.com/office/drawing/2014/main" id="{031EAA1D-774E-4404-B730-0467A07C4CD7}"/>
            </a:ext>
          </a:extLst>
        </xdr:cNvPr>
        <xdr:cNvSpPr/>
      </xdr:nvSpPr>
      <xdr:spPr>
        <a:xfrm>
          <a:off x="15516225" y="1143000"/>
          <a:ext cx="1447800" cy="9429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200" b="1"/>
            <a:t>Torna al Sommario</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4</xdr:col>
      <xdr:colOff>0</xdr:colOff>
      <xdr:row>4</xdr:row>
      <xdr:rowOff>0</xdr:rowOff>
    </xdr:from>
    <xdr:to>
      <xdr:col>6</xdr:col>
      <xdr:colOff>228600</xdr:colOff>
      <xdr:row>4</xdr:row>
      <xdr:rowOff>942975</xdr:rowOff>
    </xdr:to>
    <xdr:sp macro="" textlink="">
      <xdr:nvSpPr>
        <xdr:cNvPr id="2" name="Freccia a sinistra 1">
          <a:hlinkClick xmlns:r="http://schemas.openxmlformats.org/officeDocument/2006/relationships" r:id="rId1"/>
          <a:extLst>
            <a:ext uri="{FF2B5EF4-FFF2-40B4-BE49-F238E27FC236}">
              <a16:creationId xmlns:a16="http://schemas.microsoft.com/office/drawing/2014/main" id="{045CD4BF-ABC5-459C-ADE6-68B38F94DC69}"/>
            </a:ext>
          </a:extLst>
        </xdr:cNvPr>
        <xdr:cNvSpPr/>
      </xdr:nvSpPr>
      <xdr:spPr>
        <a:xfrm>
          <a:off x="15516225" y="1143000"/>
          <a:ext cx="1447800" cy="9429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200" b="1"/>
            <a:t>Torna al Sommario</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5</xdr:col>
      <xdr:colOff>0</xdr:colOff>
      <xdr:row>2</xdr:row>
      <xdr:rowOff>0</xdr:rowOff>
    </xdr:from>
    <xdr:to>
      <xdr:col>7</xdr:col>
      <xdr:colOff>240742</xdr:colOff>
      <xdr:row>4</xdr:row>
      <xdr:rowOff>378530</xdr:rowOff>
    </xdr:to>
    <xdr:sp macro="" textlink="">
      <xdr:nvSpPr>
        <xdr:cNvPr id="3" name="Freccia a sinistra 2">
          <a:hlinkClick xmlns:r="http://schemas.openxmlformats.org/officeDocument/2006/relationships" r:id="rId1"/>
          <a:extLst>
            <a:ext uri="{FF2B5EF4-FFF2-40B4-BE49-F238E27FC236}">
              <a16:creationId xmlns:a16="http://schemas.microsoft.com/office/drawing/2014/main" id="{F587031C-74EA-4592-B762-4DFFE66C634A}"/>
            </a:ext>
          </a:extLst>
        </xdr:cNvPr>
        <xdr:cNvSpPr/>
      </xdr:nvSpPr>
      <xdr:spPr>
        <a:xfrm>
          <a:off x="22090944" y="564444"/>
          <a:ext cx="1454298" cy="9429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200" b="1"/>
            <a:t>Torna al Sommario</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4</xdr:col>
      <xdr:colOff>0</xdr:colOff>
      <xdr:row>4</xdr:row>
      <xdr:rowOff>0</xdr:rowOff>
    </xdr:from>
    <xdr:to>
      <xdr:col>6</xdr:col>
      <xdr:colOff>266700</xdr:colOff>
      <xdr:row>4</xdr:row>
      <xdr:rowOff>942975</xdr:rowOff>
    </xdr:to>
    <xdr:sp macro="" textlink="">
      <xdr:nvSpPr>
        <xdr:cNvPr id="3" name="Freccia a sinistra 2">
          <a:hlinkClick xmlns:r="http://schemas.openxmlformats.org/officeDocument/2006/relationships" r:id="rId1"/>
          <a:extLst>
            <a:ext uri="{FF2B5EF4-FFF2-40B4-BE49-F238E27FC236}">
              <a16:creationId xmlns:a16="http://schemas.microsoft.com/office/drawing/2014/main" id="{4E58D604-ECED-49BC-8599-64EBC0D55BDF}"/>
            </a:ext>
          </a:extLst>
        </xdr:cNvPr>
        <xdr:cNvSpPr/>
      </xdr:nvSpPr>
      <xdr:spPr>
        <a:xfrm>
          <a:off x="15601950" y="1143000"/>
          <a:ext cx="1447800" cy="9429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200" b="1"/>
            <a:t>Torna al Sommario</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3</xdr:col>
      <xdr:colOff>0</xdr:colOff>
      <xdr:row>4</xdr:row>
      <xdr:rowOff>0</xdr:rowOff>
    </xdr:from>
    <xdr:to>
      <xdr:col>3</xdr:col>
      <xdr:colOff>1447800</xdr:colOff>
      <xdr:row>4</xdr:row>
      <xdr:rowOff>942975</xdr:rowOff>
    </xdr:to>
    <xdr:sp macro="" textlink="">
      <xdr:nvSpPr>
        <xdr:cNvPr id="3" name="Freccia a sinistra 2">
          <a:hlinkClick xmlns:r="http://schemas.openxmlformats.org/officeDocument/2006/relationships" r:id="rId1"/>
          <a:extLst>
            <a:ext uri="{FF2B5EF4-FFF2-40B4-BE49-F238E27FC236}">
              <a16:creationId xmlns:a16="http://schemas.microsoft.com/office/drawing/2014/main" id="{623ABA05-B5F0-4FAE-A6BF-00AD9A5EAED4}"/>
            </a:ext>
          </a:extLst>
        </xdr:cNvPr>
        <xdr:cNvSpPr/>
      </xdr:nvSpPr>
      <xdr:spPr>
        <a:xfrm>
          <a:off x="12992100" y="1028700"/>
          <a:ext cx="1447800" cy="9429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200" b="1"/>
            <a:t>Torna al Sommario</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4</xdr:col>
      <xdr:colOff>0</xdr:colOff>
      <xdr:row>4</xdr:row>
      <xdr:rowOff>0</xdr:rowOff>
    </xdr:from>
    <xdr:to>
      <xdr:col>6</xdr:col>
      <xdr:colOff>216808</xdr:colOff>
      <xdr:row>4</xdr:row>
      <xdr:rowOff>942975</xdr:rowOff>
    </xdr:to>
    <xdr:sp macro="" textlink="">
      <xdr:nvSpPr>
        <xdr:cNvPr id="4" name="Freccia a sinistra 3">
          <a:hlinkClick xmlns:r="http://schemas.openxmlformats.org/officeDocument/2006/relationships" r:id="rId1"/>
          <a:extLst>
            <a:ext uri="{FF2B5EF4-FFF2-40B4-BE49-F238E27FC236}">
              <a16:creationId xmlns:a16="http://schemas.microsoft.com/office/drawing/2014/main" id="{0ED1705E-23A3-4C0A-9527-519296AC9665}"/>
            </a:ext>
          </a:extLst>
        </xdr:cNvPr>
        <xdr:cNvSpPr/>
      </xdr:nvSpPr>
      <xdr:spPr>
        <a:xfrm>
          <a:off x="13294179" y="734786"/>
          <a:ext cx="1441450" cy="9429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200" b="1"/>
            <a:t>Torna al Sommario</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4</xdr:col>
      <xdr:colOff>0</xdr:colOff>
      <xdr:row>4</xdr:row>
      <xdr:rowOff>0</xdr:rowOff>
    </xdr:from>
    <xdr:to>
      <xdr:col>6</xdr:col>
      <xdr:colOff>235098</xdr:colOff>
      <xdr:row>5</xdr:row>
      <xdr:rowOff>422275</xdr:rowOff>
    </xdr:to>
    <xdr:sp macro="" textlink="">
      <xdr:nvSpPr>
        <xdr:cNvPr id="2" name="Freccia a sinistra 1">
          <a:hlinkClick xmlns:r="http://schemas.openxmlformats.org/officeDocument/2006/relationships" r:id="rId1"/>
          <a:extLst>
            <a:ext uri="{FF2B5EF4-FFF2-40B4-BE49-F238E27FC236}">
              <a16:creationId xmlns:a16="http://schemas.microsoft.com/office/drawing/2014/main" id="{8CFF2766-46CB-413D-A1C7-121027C99D3F}"/>
            </a:ext>
          </a:extLst>
        </xdr:cNvPr>
        <xdr:cNvSpPr/>
      </xdr:nvSpPr>
      <xdr:spPr>
        <a:xfrm>
          <a:off x="14795500" y="889000"/>
          <a:ext cx="1454298" cy="9429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200" b="1"/>
            <a:t>Torna al Sommario</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28575</xdr:colOff>
      <xdr:row>4</xdr:row>
      <xdr:rowOff>266700</xdr:rowOff>
    </xdr:from>
    <xdr:to>
      <xdr:col>7</xdr:col>
      <xdr:colOff>276225</xdr:colOff>
      <xdr:row>5</xdr:row>
      <xdr:rowOff>228600</xdr:rowOff>
    </xdr:to>
    <xdr:sp macro="" textlink="">
      <xdr:nvSpPr>
        <xdr:cNvPr id="3" name="Freccia a sinistra 2">
          <a:hlinkClick xmlns:r="http://schemas.openxmlformats.org/officeDocument/2006/relationships" r:id="rId1"/>
          <a:extLst>
            <a:ext uri="{FF2B5EF4-FFF2-40B4-BE49-F238E27FC236}">
              <a16:creationId xmlns:a16="http://schemas.microsoft.com/office/drawing/2014/main" id="{F810E6E9-B1B0-46DF-83E2-A2E10C10E6E6}"/>
            </a:ext>
          </a:extLst>
        </xdr:cNvPr>
        <xdr:cNvSpPr/>
      </xdr:nvSpPr>
      <xdr:spPr>
        <a:xfrm>
          <a:off x="14039850" y="1295400"/>
          <a:ext cx="1447800" cy="9429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200" b="1"/>
            <a:t>Torna al Sommario</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4</xdr:col>
      <xdr:colOff>0</xdr:colOff>
      <xdr:row>4</xdr:row>
      <xdr:rowOff>0</xdr:rowOff>
    </xdr:from>
    <xdr:to>
      <xdr:col>6</xdr:col>
      <xdr:colOff>266700</xdr:colOff>
      <xdr:row>4</xdr:row>
      <xdr:rowOff>942975</xdr:rowOff>
    </xdr:to>
    <xdr:sp macro="" textlink="">
      <xdr:nvSpPr>
        <xdr:cNvPr id="2" name="Freccia a sinistra 1">
          <a:hlinkClick xmlns:r="http://schemas.openxmlformats.org/officeDocument/2006/relationships" r:id="rId1"/>
          <a:extLst>
            <a:ext uri="{FF2B5EF4-FFF2-40B4-BE49-F238E27FC236}">
              <a16:creationId xmlns:a16="http://schemas.microsoft.com/office/drawing/2014/main" id="{4E7F7B33-F032-4660-B405-04834AC57312}"/>
            </a:ext>
          </a:extLst>
        </xdr:cNvPr>
        <xdr:cNvSpPr/>
      </xdr:nvSpPr>
      <xdr:spPr>
        <a:xfrm>
          <a:off x="15335250" y="1143000"/>
          <a:ext cx="1447800" cy="9429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200" b="1"/>
            <a:t>Torna al Sommario</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3</xdr:col>
      <xdr:colOff>0</xdr:colOff>
      <xdr:row>4</xdr:row>
      <xdr:rowOff>0</xdr:rowOff>
    </xdr:from>
    <xdr:to>
      <xdr:col>5</xdr:col>
      <xdr:colOff>266700</xdr:colOff>
      <xdr:row>4</xdr:row>
      <xdr:rowOff>942975</xdr:rowOff>
    </xdr:to>
    <xdr:sp macro="" textlink="">
      <xdr:nvSpPr>
        <xdr:cNvPr id="2" name="Freccia a sinistra 1">
          <a:hlinkClick xmlns:r="http://schemas.openxmlformats.org/officeDocument/2006/relationships" r:id="rId1"/>
          <a:extLst>
            <a:ext uri="{FF2B5EF4-FFF2-40B4-BE49-F238E27FC236}">
              <a16:creationId xmlns:a16="http://schemas.microsoft.com/office/drawing/2014/main" id="{994C5B43-A319-4C38-92CA-CA9A2224AFCB}"/>
            </a:ext>
          </a:extLst>
        </xdr:cNvPr>
        <xdr:cNvSpPr/>
      </xdr:nvSpPr>
      <xdr:spPr>
        <a:xfrm>
          <a:off x="14611350" y="1143000"/>
          <a:ext cx="1447800" cy="9429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200" b="1"/>
            <a:t>Torna al Sommario</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5</xdr:col>
      <xdr:colOff>0</xdr:colOff>
      <xdr:row>4</xdr:row>
      <xdr:rowOff>0</xdr:rowOff>
    </xdr:from>
    <xdr:to>
      <xdr:col>7</xdr:col>
      <xdr:colOff>266700</xdr:colOff>
      <xdr:row>5</xdr:row>
      <xdr:rowOff>371475</xdr:rowOff>
    </xdr:to>
    <xdr:sp macro="" textlink="">
      <xdr:nvSpPr>
        <xdr:cNvPr id="2" name="Freccia a sinistra 1">
          <a:hlinkClick xmlns:r="http://schemas.openxmlformats.org/officeDocument/2006/relationships" r:id="rId1"/>
          <a:extLst>
            <a:ext uri="{FF2B5EF4-FFF2-40B4-BE49-F238E27FC236}">
              <a16:creationId xmlns:a16="http://schemas.microsoft.com/office/drawing/2014/main" id="{E079813B-2D30-497B-BA3A-F17CB4163BFC}"/>
            </a:ext>
          </a:extLst>
        </xdr:cNvPr>
        <xdr:cNvSpPr/>
      </xdr:nvSpPr>
      <xdr:spPr>
        <a:xfrm>
          <a:off x="15601950" y="1152525"/>
          <a:ext cx="1447800" cy="9429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200" b="1"/>
            <a:t>Torna al Sommario</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4</xdr:col>
      <xdr:colOff>0</xdr:colOff>
      <xdr:row>6</xdr:row>
      <xdr:rowOff>0</xdr:rowOff>
    </xdr:from>
    <xdr:to>
      <xdr:col>6</xdr:col>
      <xdr:colOff>266700</xdr:colOff>
      <xdr:row>6</xdr:row>
      <xdr:rowOff>942975</xdr:rowOff>
    </xdr:to>
    <xdr:sp macro="" textlink="">
      <xdr:nvSpPr>
        <xdr:cNvPr id="3" name="Freccia a sinistra 2">
          <a:hlinkClick xmlns:r="http://schemas.openxmlformats.org/officeDocument/2006/relationships" r:id="rId1"/>
          <a:extLst>
            <a:ext uri="{FF2B5EF4-FFF2-40B4-BE49-F238E27FC236}">
              <a16:creationId xmlns:a16="http://schemas.microsoft.com/office/drawing/2014/main" id="{4AFB8439-DA4B-4CF9-A1DE-2F6F54DC618D}"/>
            </a:ext>
          </a:extLst>
        </xdr:cNvPr>
        <xdr:cNvSpPr/>
      </xdr:nvSpPr>
      <xdr:spPr>
        <a:xfrm>
          <a:off x="15306675" y="2476500"/>
          <a:ext cx="1447800" cy="9429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200" b="1"/>
            <a:t>Torna al Sommario</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0</xdr:colOff>
      <xdr:row>5</xdr:row>
      <xdr:rowOff>0</xdr:rowOff>
    </xdr:from>
    <xdr:to>
      <xdr:col>7</xdr:col>
      <xdr:colOff>266700</xdr:colOff>
      <xdr:row>6</xdr:row>
      <xdr:rowOff>314325</xdr:rowOff>
    </xdr:to>
    <xdr:sp macro="" textlink="">
      <xdr:nvSpPr>
        <xdr:cNvPr id="3" name="Freccia a sinistra 2">
          <a:hlinkClick xmlns:r="http://schemas.openxmlformats.org/officeDocument/2006/relationships" r:id="rId1"/>
          <a:extLst>
            <a:ext uri="{FF2B5EF4-FFF2-40B4-BE49-F238E27FC236}">
              <a16:creationId xmlns:a16="http://schemas.microsoft.com/office/drawing/2014/main" id="{F10D67B7-BF4D-4029-902E-6B7AFBCD7C96}"/>
            </a:ext>
          </a:extLst>
        </xdr:cNvPr>
        <xdr:cNvSpPr/>
      </xdr:nvSpPr>
      <xdr:spPr>
        <a:xfrm>
          <a:off x="16287750" y="1143000"/>
          <a:ext cx="1447800" cy="9429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200" b="1"/>
            <a:t>Torna al Sommario</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0</xdr:colOff>
      <xdr:row>3</xdr:row>
      <xdr:rowOff>0</xdr:rowOff>
    </xdr:from>
    <xdr:to>
      <xdr:col>7</xdr:col>
      <xdr:colOff>266700</xdr:colOff>
      <xdr:row>7</xdr:row>
      <xdr:rowOff>219075</xdr:rowOff>
    </xdr:to>
    <xdr:sp macro="" textlink="">
      <xdr:nvSpPr>
        <xdr:cNvPr id="4" name="Freccia a sinistra 3">
          <a:hlinkClick xmlns:r="http://schemas.openxmlformats.org/officeDocument/2006/relationships" r:id="rId1"/>
          <a:extLst>
            <a:ext uri="{FF2B5EF4-FFF2-40B4-BE49-F238E27FC236}">
              <a16:creationId xmlns:a16="http://schemas.microsoft.com/office/drawing/2014/main" id="{CB6E3EF9-CE74-4E9C-A929-3EC77D0E71B0}"/>
            </a:ext>
          </a:extLst>
        </xdr:cNvPr>
        <xdr:cNvSpPr/>
      </xdr:nvSpPr>
      <xdr:spPr>
        <a:xfrm>
          <a:off x="15982950" y="457200"/>
          <a:ext cx="1447800" cy="9429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200" b="1"/>
            <a:t>Torna al Sommario</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0</xdr:colOff>
      <xdr:row>4</xdr:row>
      <xdr:rowOff>0</xdr:rowOff>
    </xdr:from>
    <xdr:to>
      <xdr:col>7</xdr:col>
      <xdr:colOff>228600</xdr:colOff>
      <xdr:row>7</xdr:row>
      <xdr:rowOff>142875</xdr:rowOff>
    </xdr:to>
    <xdr:sp macro="" textlink="">
      <xdr:nvSpPr>
        <xdr:cNvPr id="3" name="Freccia a sinistra 2">
          <a:hlinkClick xmlns:r="http://schemas.openxmlformats.org/officeDocument/2006/relationships" r:id="rId1"/>
          <a:extLst>
            <a:ext uri="{FF2B5EF4-FFF2-40B4-BE49-F238E27FC236}">
              <a16:creationId xmlns:a16="http://schemas.microsoft.com/office/drawing/2014/main" id="{E0053BEE-FE43-4D8D-ACE4-CCFC6E528FE9}"/>
            </a:ext>
          </a:extLst>
        </xdr:cNvPr>
        <xdr:cNvSpPr/>
      </xdr:nvSpPr>
      <xdr:spPr>
        <a:xfrm>
          <a:off x="16383000" y="1295400"/>
          <a:ext cx="1447800" cy="9429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200" b="1"/>
            <a:t>Torna al Sommario</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0</xdr:colOff>
      <xdr:row>3</xdr:row>
      <xdr:rowOff>0</xdr:rowOff>
    </xdr:from>
    <xdr:to>
      <xdr:col>6</xdr:col>
      <xdr:colOff>228600</xdr:colOff>
      <xdr:row>4</xdr:row>
      <xdr:rowOff>552450</xdr:rowOff>
    </xdr:to>
    <xdr:sp macro="" textlink="">
      <xdr:nvSpPr>
        <xdr:cNvPr id="2" name="Freccia a sinistra 1">
          <a:hlinkClick xmlns:r="http://schemas.openxmlformats.org/officeDocument/2006/relationships" r:id="rId1"/>
          <a:extLst>
            <a:ext uri="{FF2B5EF4-FFF2-40B4-BE49-F238E27FC236}">
              <a16:creationId xmlns:a16="http://schemas.microsoft.com/office/drawing/2014/main" id="{90A3757F-1E47-46E1-B78E-AC947E3C792B}"/>
            </a:ext>
          </a:extLst>
        </xdr:cNvPr>
        <xdr:cNvSpPr/>
      </xdr:nvSpPr>
      <xdr:spPr>
        <a:xfrm>
          <a:off x="16678275" y="762000"/>
          <a:ext cx="1447800" cy="9429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200" b="1"/>
            <a:t>Torna al Sommario</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0</xdr:colOff>
      <xdr:row>4</xdr:row>
      <xdr:rowOff>0</xdr:rowOff>
    </xdr:from>
    <xdr:to>
      <xdr:col>7</xdr:col>
      <xdr:colOff>266700</xdr:colOff>
      <xdr:row>5</xdr:row>
      <xdr:rowOff>409575</xdr:rowOff>
    </xdr:to>
    <xdr:sp macro="" textlink="">
      <xdr:nvSpPr>
        <xdr:cNvPr id="2" name="Freccia a sinistra 1">
          <a:hlinkClick xmlns:r="http://schemas.openxmlformats.org/officeDocument/2006/relationships" r:id="rId1"/>
          <a:extLst>
            <a:ext uri="{FF2B5EF4-FFF2-40B4-BE49-F238E27FC236}">
              <a16:creationId xmlns:a16="http://schemas.microsoft.com/office/drawing/2014/main" id="{0E546DBA-A185-4CC1-8906-B45644DE998A}"/>
            </a:ext>
          </a:extLst>
        </xdr:cNvPr>
        <xdr:cNvSpPr/>
      </xdr:nvSpPr>
      <xdr:spPr>
        <a:xfrm>
          <a:off x="16021050" y="1190625"/>
          <a:ext cx="1447800" cy="9429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200" b="1"/>
            <a:t>Torna al Sommario</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323850</xdr:colOff>
      <xdr:row>4</xdr:row>
      <xdr:rowOff>47625</xdr:rowOff>
    </xdr:from>
    <xdr:to>
      <xdr:col>5</xdr:col>
      <xdr:colOff>552450</xdr:colOff>
      <xdr:row>4</xdr:row>
      <xdr:rowOff>990600</xdr:rowOff>
    </xdr:to>
    <xdr:sp macro="" textlink="">
      <xdr:nvSpPr>
        <xdr:cNvPr id="3" name="Freccia a sinistra 2">
          <a:hlinkClick xmlns:r="http://schemas.openxmlformats.org/officeDocument/2006/relationships" r:id="rId1"/>
          <a:extLst>
            <a:ext uri="{FF2B5EF4-FFF2-40B4-BE49-F238E27FC236}">
              <a16:creationId xmlns:a16="http://schemas.microsoft.com/office/drawing/2014/main" id="{B365414E-CE80-4A02-AED1-2A6C82B4C324}"/>
            </a:ext>
          </a:extLst>
        </xdr:cNvPr>
        <xdr:cNvSpPr/>
      </xdr:nvSpPr>
      <xdr:spPr>
        <a:xfrm>
          <a:off x="16459200" y="1219200"/>
          <a:ext cx="1447800" cy="9429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200" b="1"/>
            <a:t>Torna al Sommario</a:t>
          </a:r>
        </a:p>
      </xdr:txBody>
    </xdr:sp>
    <xdr:clientData/>
  </xdr:twoCellAnchor>
</xdr:wsDr>
</file>

<file path=xl/tables/table1.xml><?xml version="1.0" encoding="utf-8"?>
<table xmlns="http://schemas.openxmlformats.org/spreadsheetml/2006/main" id="2" name="Tabella13" displayName="Tabella13" ref="A282:C323" totalsRowShown="0" headerRowDxfId="13" dataDxfId="11" headerRowBorderDxfId="12" tableBorderDxfId="10">
  <tableColumns count="3">
    <tableColumn id="1" name="Attività" dataDxfId="9"/>
    <tableColumn id="2" name="Stakeholder" dataDxfId="8"/>
    <tableColumn id="3" name="Note" dataDxfId="7"/>
  </tableColumns>
  <tableStyleInfo name="TableStyleLight1" showFirstColumn="0" showLastColumn="0" showRowStripes="1" showColumnStripes="0"/>
</table>
</file>

<file path=xl/tables/table2.xml><?xml version="1.0" encoding="utf-8"?>
<table xmlns="http://schemas.openxmlformats.org/spreadsheetml/2006/main" id="1" name="Tabella1" displayName="Tabella1" ref="A4:C51" totalsRowShown="0" headerRowDxfId="6" dataDxfId="4" headerRowBorderDxfId="5" tableBorderDxfId="3">
  <tableColumns count="3">
    <tableColumn id="1" name="Attività" dataDxfId="2"/>
    <tableColumn id="2" name="Stakeholder" dataDxfId="1"/>
    <tableColumn id="3" name="Note" dataDxfId="0"/>
  </tableColumns>
  <tableStyleInfo name="TableStyleLight1" showFirstColumn="0" showLastColumn="0" showRowStripes="1" showColumnStripes="0"/>
</table>
</file>

<file path=xl/theme/theme1.xml><?xml version="1.0" encoding="utf-8"?>
<a:theme xmlns:a="http://schemas.openxmlformats.org/drawingml/2006/main" name="Office 2013 - Tema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0.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2.bin"/></Relationships>
</file>

<file path=xl/worksheets/_rels/sheet2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18.xml"/><Relationship Id="rId1" Type="http://schemas.openxmlformats.org/officeDocument/2006/relationships/printerSettings" Target="../printerSettings/printerSettings13.bin"/></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5.bin"/></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7.bin"/></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8.bin"/></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19.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0.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1.bin"/></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18"/>
  <sheetViews>
    <sheetView topLeftCell="A17" workbookViewId="0">
      <selection activeCell="C19" sqref="C19"/>
    </sheetView>
  </sheetViews>
  <sheetFormatPr defaultRowHeight="14.4"/>
  <cols>
    <col min="2" max="2" width="27.44140625" customWidth="1"/>
  </cols>
  <sheetData>
    <row r="2" spans="2:14">
      <c r="B2" s="72" t="s">
        <v>688</v>
      </c>
      <c r="C2" s="72">
        <v>20</v>
      </c>
      <c r="D2">
        <f>COUNTIF('Riepilogo Generale'!B7:'Riepilogo Generale'!B433,"*Poste Italiane*")</f>
        <v>19</v>
      </c>
      <c r="E2">
        <f>COUNTIF('Riepilogo Generale'!B7:'Riepilogo Generale'!B433,"*Poste Italiane SPA*")</f>
        <v>0</v>
      </c>
      <c r="K2" t="s">
        <v>699</v>
      </c>
    </row>
    <row r="3" spans="2:14">
      <c r="B3" s="72" t="s">
        <v>689</v>
      </c>
      <c r="C3" s="72">
        <v>19</v>
      </c>
      <c r="D3">
        <f>COUNTIF('Riepilogo Generale'!B7:'Riepilogo Generale'!B433,"*Università*")</f>
        <v>19</v>
      </c>
      <c r="E3">
        <f>COUNTIF('Riepilogo Generale'!B7:'Riepilogo Generale'!B433,"*Istituti Scolastici*")</f>
        <v>3</v>
      </c>
    </row>
    <row r="4" spans="2:14">
      <c r="B4" s="72" t="s">
        <v>690</v>
      </c>
      <c r="C4" s="72">
        <f>D4+E4+F4+G4+H4+I4</f>
        <v>67</v>
      </c>
      <c r="D4">
        <f>COUNTIF('Riepilogo Generale'!B7:'Riepilogo Generale'!B433,"*INAIL*")</f>
        <v>18</v>
      </c>
      <c r="E4">
        <f>COUNTIF('Riepilogo Generale'!B7:'Riepilogo Generale'!B433,"*AGID*")</f>
        <v>3</v>
      </c>
      <c r="F4">
        <f>COUNTIF('Riepilogo Generale'!$B$7:'Riepilogo Generale'!B433,"*Governo*")</f>
        <v>11</v>
      </c>
      <c r="G4">
        <f>COUNTIF('Riepilogo Generale'!$B$7:'Riepilogo Generale'!B433,"*parlamento*")</f>
        <v>12</v>
      </c>
      <c r="H4">
        <f>COUNTIF('Riepilogo Generale'!$B$7:'Riepilogo Generale'!B433,"*presidenza del consiglio dei ministri*")</f>
        <v>15</v>
      </c>
      <c r="I4">
        <f>COUNTIF('Riepilogo Generale'!$B$7:'Riepilogo Generale'!$B$433,"*Garante per la protezione dei dati personali*")</f>
        <v>8</v>
      </c>
      <c r="J4">
        <f>COUNTIF('Riepilogo Generale'!$B$7:'Riepilogo Generale'!$B$433,"*Avvocatura generale dello stato*")</f>
        <v>1</v>
      </c>
    </row>
    <row r="5" spans="2:14">
      <c r="B5" s="72" t="s">
        <v>691</v>
      </c>
      <c r="C5" s="72">
        <f>SUM(D5:J5)</f>
        <v>89</v>
      </c>
      <c r="D5">
        <f>COUNTIF('Riepilogo Generale'!B7:'Riepilogo Generale'!B433,"*Ministero del lavoro e delle politiche sociali*")</f>
        <v>27</v>
      </c>
      <c r="E5">
        <f>COUNTIF('Riepilogo Generale'!B7:'Riepilogo Generale'!B433,"*Ministero dell'economia e delle finanze*")</f>
        <v>21</v>
      </c>
      <c r="F5">
        <f>COUNTIF('Riepilogo Generale'!$F$7:'Riepilogo Generale'!$B$433,"*Ministero della Giustizia*")</f>
        <v>5</v>
      </c>
      <c r="G5">
        <f>COUNTIF('Riepilogo Generale'!$F$7:'Riepilogo Generale'!$B$433,"*Ministeri*")</f>
        <v>10</v>
      </c>
      <c r="H5">
        <f>COUNTIF('Riepilogo Generale'!$B$7:'Riepilogo Generale'!B433,"*Ministero dell'Istruzione*")</f>
        <v>3</v>
      </c>
      <c r="I5">
        <f>COUNTIF('Riepilogo Generale'!$B$7:'Riepilogo Generale'!C433,"* Ministero delle infrastrutture e dei trasporti*")</f>
        <v>2</v>
      </c>
      <c r="J5">
        <f>COUNTIF('Riepilogo Generale'!$B$7:'Riepilogo Generale'!D429,"*Ministero dell'Economia e delle Finanze*")</f>
        <v>21</v>
      </c>
    </row>
    <row r="6" spans="2:14">
      <c r="B6" s="72" t="s">
        <v>271</v>
      </c>
      <c r="C6" s="72">
        <v>8</v>
      </c>
      <c r="D6">
        <f>COUNTIF('Riepilogo Generale'!B7:'Riepilogo Generale'!B433,"*ANAC*")</f>
        <v>9</v>
      </c>
      <c r="E6">
        <f>COUNTIF('Riepilogo Generale'!B7:'Riepilogo Generale'!B433,"*AN.A.C.*")</f>
        <v>1</v>
      </c>
    </row>
    <row r="7" spans="2:14">
      <c r="B7" s="72" t="s">
        <v>700</v>
      </c>
      <c r="C7" s="72">
        <v>139</v>
      </c>
      <c r="D7">
        <f>COUNTIF('Riepilogo Generale'!B7:'Riepilogo Generale'!B433,"*cittadini*")</f>
        <v>31</v>
      </c>
      <c r="E7">
        <f>COUNTIF('Riepilogo Generale'!B7:'Riepilogo Generale'!B433,"*assicurati*")</f>
        <v>28</v>
      </c>
      <c r="F7">
        <f>COUNTIF('Riepilogo Generale'!B7:'Riepilogo Generale'!B433,"*pensionati*")</f>
        <v>9</v>
      </c>
      <c r="G7">
        <f>COUNTIF('Riepilogo Generale'!B7:'Riepilogo Generale'!B433,"*utenti*")</f>
        <v>3</v>
      </c>
      <c r="H7">
        <f>COUNTIF('Riepilogo Generale'!B7:'Riepilogo Generale'!B433,"*contribuenti del sistema previdenziale e assistenziale*")</f>
        <v>2</v>
      </c>
      <c r="I7">
        <f>COUNTIF('Riepilogo Generale'!B7:'Riepilogo Generale'!B433,"*contribuenti e i fruitori delle prestazioni sociali e creditizie del welfare integrativo*")</f>
        <v>1</v>
      </c>
      <c r="J7">
        <f>COUNTIF('Riepilogo Generale'!B7:'Riepilogo Generale'!B433,"*lavoratori dipendenti*")</f>
        <v>13</v>
      </c>
      <c r="K7">
        <f>COUNTIF('Riepilogo Generale'!B$7:'Riepilogo Generale'!B$433,"*parasubordinati*")</f>
        <v>11</v>
      </c>
      <c r="L7">
        <f>COUNTIF('Riepilogo Generale'!$B$7:'Riepilogo Generale'!$B$433,"*domestici*")</f>
        <v>7</v>
      </c>
      <c r="M7">
        <f>COUNTIF('Riepilogo Generale'!$B$7:'Riepilogo Generale'!$B$433,"*autonomi*")</f>
        <v>7</v>
      </c>
      <c r="N7">
        <f>COUNTIF('Riepilogo Generale'!$B$7:'Riepilogo Generale'!$B$433,"*imprese*")</f>
        <v>15</v>
      </c>
    </row>
    <row r="8" spans="2:14">
      <c r="B8" s="72" t="s">
        <v>28</v>
      </c>
      <c r="C8" s="72">
        <v>28</v>
      </c>
      <c r="D8">
        <f>COUNTIF('Riepilogo Generale'!B7:'Riepilogo Generale'!B433,"*Agenzia delle Entrate*")</f>
        <v>16</v>
      </c>
      <c r="E8">
        <f>COUNTIF('Riepilogo Generale'!B7:'Riepilogo Generale'!D429,"*Agenzia delle Entrate-Riscossione*")</f>
        <v>2</v>
      </c>
    </row>
    <row r="9" spans="2:14">
      <c r="B9" s="72" t="s">
        <v>379</v>
      </c>
      <c r="C9" s="72">
        <f>SUM(D4:D8)</f>
        <v>101</v>
      </c>
      <c r="D9">
        <f>COUNTIF('Riepilogo Generale'!$B$7:'Riepilogo Generale'!$B$433,K2)</f>
        <v>7</v>
      </c>
      <c r="E9">
        <f>COUNTIF('Riepilogo Generale'!$B$7:'Riepilogo Generale'!$B$433,"*banche*")</f>
        <v>9</v>
      </c>
      <c r="F9">
        <f>COUNTIF('Riepilogo Generale'!$B$7:'Riepilogo Generale'!$B$433,"*istituti bancari*")</f>
        <v>5</v>
      </c>
      <c r="G9">
        <f>COUNTIF('Riepilogo Generale'!$B$7:'Riepilogo Generale'!$B$433,"*istituti finanziari*")</f>
        <v>1</v>
      </c>
      <c r="H9">
        <f>COUNTIF('Riepilogo Generale'!$B$7:'Riepilogo Generale'!$B$433,"*finanziarie*")</f>
        <v>3</v>
      </c>
      <c r="I9">
        <f>COUNTIF('Riepilogo Generale'!$B$7:'Riepilogo Generale'!$B$433,"*ania*")</f>
        <v>1</v>
      </c>
      <c r="J9">
        <f>COUNTIF('Riepilogo Generale'!$B$7:'Riepilogo Generale'!$B$433,"*ivass*")</f>
        <v>1</v>
      </c>
    </row>
    <row r="10" spans="2:14">
      <c r="B10" s="72" t="s">
        <v>359</v>
      </c>
      <c r="C10" s="72">
        <f>SUM(D10:J10)</f>
        <v>34</v>
      </c>
      <c r="D10">
        <f>COUNTIF('Riepilogo Generale'!$B$7:'Riepilogo Generale'!$B$433,"*SINDACATI*")</f>
        <v>5</v>
      </c>
      <c r="E10">
        <f>COUNTIF('Riepilogo Generale'!$B$7:'Riepilogo Generale'!$B$433,"*organizzazioni sindacali*")</f>
        <v>17</v>
      </c>
      <c r="F10">
        <f>COUNTIF('Riepilogo Generale'!$B$7:'Riepilogo Generale'!$B$433,"*OO.SS. Rappresentative*")</f>
        <v>4</v>
      </c>
      <c r="G10">
        <f>COUNTIF('Riepilogo Generale'!$B$7:'Riepilogo Generale'!$B$433,"*R.S.U.*")</f>
        <v>2</v>
      </c>
      <c r="H10">
        <f>COUNTIF('Riepilogo Generale'!$B$7:'Riepilogo Generale'!$B$433,"*RSU*")</f>
        <v>1</v>
      </c>
      <c r="I10">
        <f>COUNTIF('Riepilogo Generale'!$B$7:'Riepilogo Generale'!$B$433,"*R.S.U*")</f>
        <v>3</v>
      </c>
      <c r="J10">
        <f>COUNTIF('Riepilogo Generale'!$B$7:'Riepilogo Generale'!$B$433,"*SINDACATI Nazionali*")</f>
        <v>2</v>
      </c>
    </row>
    <row r="11" spans="2:14">
      <c r="B11" s="72" t="s">
        <v>692</v>
      </c>
      <c r="C11" s="72">
        <v>20</v>
      </c>
      <c r="D11">
        <f>COUNTIF('Riepilogo Generale'!$B$7:'Riepilogo Generale'!$B$433,"*CAF*")</f>
        <v>19</v>
      </c>
      <c r="E11">
        <f>COUNTIF('Riepilogo Generale'!$B$7:'Riepilogo Generale'!$B$433,"*C.A.F.*")</f>
        <v>0</v>
      </c>
    </row>
    <row r="12" spans="2:14">
      <c r="B12" s="72" t="s">
        <v>693</v>
      </c>
      <c r="C12" s="72">
        <v>7</v>
      </c>
      <c r="D12">
        <f>COUNTIF('Riepilogo Generale'!$B$7:'Riepilogo Generale'!$B$433,"*ASL*")</f>
        <v>6</v>
      </c>
      <c r="E12">
        <f>COUNTIF('Riepilogo Generale'!$B$7:'Riepilogo Generale'!$B$433,"*A.S.L.*")</f>
        <v>1</v>
      </c>
    </row>
    <row r="13" spans="2:14">
      <c r="B13" s="72" t="s">
        <v>694</v>
      </c>
      <c r="C13" s="72">
        <f>SUM(D13:F13)</f>
        <v>45</v>
      </c>
      <c r="D13">
        <f>COUNTIF('Riepilogo Generale'!$B$7:'Riepilogo Generale'!$B$433,"*PATRONATI*")</f>
        <v>19</v>
      </c>
      <c r="E13">
        <f>COUNTIF('Riepilogo Generale'!$B$7:'Riepilogo Generale'!$B$433,"*PATRONATO*")</f>
        <v>14</v>
      </c>
      <c r="F13">
        <f>COUNTIF('Riepilogo Generale'!$B$7:'Riepilogo Generale'!$B$433,"*ENTI DI PATRONATO*")</f>
        <v>12</v>
      </c>
    </row>
    <row r="14" spans="2:14">
      <c r="B14" s="72" t="s">
        <v>695</v>
      </c>
      <c r="C14" s="72">
        <f>SUM(D14:H14)</f>
        <v>65</v>
      </c>
      <c r="D14">
        <f>COUNTIF('Riepilogo Generale'!$B$7:'Riepilogo Generale'!$B$433,"*Regioni*")</f>
        <v>13</v>
      </c>
      <c r="E14">
        <f>COUNTIF('Riepilogo Generale'!$B$7:'Riepilogo Generale'!$B$433,"*Comuni*")</f>
        <v>31</v>
      </c>
      <c r="F14">
        <f>COUNTIF('Riepilogo Generale'!$B$7:'Riepilogo Generale'!$B$433,"*Enti TERRITORIALI*")</f>
        <v>6</v>
      </c>
      <c r="G14">
        <f>COUNTIF('Riepilogo Generale'!$B$7:'Riepilogo Generale'!$B$433,"*Enti locali*")</f>
        <v>4</v>
      </c>
      <c r="H14">
        <f>COUNTIF('Riepilogo Generale'!$B$7:'Riepilogo Generale'!$B$433,"*Province autonome*")</f>
        <v>11</v>
      </c>
    </row>
    <row r="15" spans="2:14">
      <c r="B15" s="72" t="s">
        <v>696</v>
      </c>
      <c r="C15" s="72">
        <v>30</v>
      </c>
      <c r="D15">
        <f>COUNTIF('Riepilogo Generale'!$B$7:'Riepilogo Generale'!$B$433,"*CONSULENTI DEL LAVORO*")</f>
        <v>25</v>
      </c>
    </row>
    <row r="16" spans="2:14">
      <c r="B16" s="72" t="s">
        <v>101</v>
      </c>
      <c r="C16" s="72">
        <v>12</v>
      </c>
      <c r="D16">
        <f>COUNTIF('Riepilogo Generale'!$B$7:'Riepilogo Generale'!$B$433,"*ditte appaltatrici*")</f>
        <v>1</v>
      </c>
      <c r="E16">
        <f>COUNTIF('Riepilogo Generale'!$B$7:'Riepilogo Generale'!$B$433,"*Fornitori di servizi*")</f>
        <v>7</v>
      </c>
      <c r="F16">
        <f>COUNTIF('Riepilogo Generale'!$B$7:'Riepilogo Generale'!$B$433,"*appaltatori*")</f>
        <v>4</v>
      </c>
    </row>
    <row r="17" spans="2:9">
      <c r="B17" s="72" t="s">
        <v>697</v>
      </c>
      <c r="C17" s="72">
        <v>9</v>
      </c>
      <c r="D17">
        <f>COUNTIF('Riepilogo Generale'!$B$7:'Riepilogo Generale'!$B$433,"*AZIENDE*")</f>
        <v>6</v>
      </c>
    </row>
    <row r="18" spans="2:9">
      <c r="B18" s="72" t="s">
        <v>698</v>
      </c>
      <c r="C18" s="72">
        <v>23</v>
      </c>
      <c r="D18">
        <f>COUNTIF('Riepilogo Generale'!$B$7:'Riepilogo Generale'!$B$433,"*Guardia di Finanza*")</f>
        <v>5</v>
      </c>
      <c r="E18">
        <f>COUNTIF('Riepilogo Generale'!$B$7:'Riepilogo Generale'!$B$433,"*carabinieri*")</f>
        <v>4</v>
      </c>
      <c r="F18">
        <f>COUNTIF('Riepilogo Generale'!$B$7:'Riepilogo Generale'!$B$433,"*polizia di stato*")</f>
        <v>2</v>
      </c>
      <c r="G18">
        <f>COUNTIF('Riepilogo Generale'!$B$7:'Riepilogo Generale'!$B$433,"*organi giurisdizionali*")</f>
        <v>7</v>
      </c>
      <c r="H18">
        <f>COUNTIF('Riepilogo Generale'!$B$7:'Riepilogo Generale'!$B$433,"*procure*")</f>
        <v>1</v>
      </c>
      <c r="I18">
        <f>COUNTIF('Riepilogo Generale'!$B$7:'Riepilogo Generale'!$B$433,"*autorità giudiziaria*")</f>
        <v>0</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X132"/>
  <sheetViews>
    <sheetView zoomScale="80" zoomScaleNormal="80" workbookViewId="0">
      <selection activeCell="A8" sqref="A8:B11"/>
    </sheetView>
  </sheetViews>
  <sheetFormatPr defaultRowHeight="14.4"/>
  <cols>
    <col min="1" max="1" width="71.44140625" customWidth="1"/>
    <col min="2" max="2" width="100.6640625" customWidth="1"/>
    <col min="3" max="3" width="68.6640625" customWidth="1"/>
  </cols>
  <sheetData>
    <row r="1" spans="1:50">
      <c r="A1" s="354"/>
      <c r="B1" s="355"/>
      <c r="C1" s="355"/>
      <c r="D1" s="25"/>
      <c r="E1" s="6"/>
      <c r="F1" s="6"/>
      <c r="G1" s="6"/>
      <c r="H1" s="6"/>
      <c r="I1" s="6"/>
      <c r="J1" s="6"/>
      <c r="K1" s="6"/>
      <c r="L1" s="6"/>
      <c r="M1" s="6"/>
      <c r="N1" s="6"/>
      <c r="O1" s="6"/>
      <c r="P1" s="6"/>
      <c r="Q1" s="6"/>
      <c r="R1" s="6"/>
      <c r="S1" s="6"/>
    </row>
    <row r="2" spans="1:50" ht="30" customHeight="1">
      <c r="A2" s="313" t="s">
        <v>1110</v>
      </c>
      <c r="B2" s="313"/>
      <c r="C2" s="356"/>
      <c r="D2" s="25"/>
      <c r="E2" s="6"/>
      <c r="F2" s="6"/>
      <c r="G2" s="6"/>
      <c r="H2" s="6"/>
      <c r="I2" s="6"/>
      <c r="J2" s="6"/>
      <c r="K2" s="6"/>
      <c r="L2" s="6"/>
      <c r="M2" s="6"/>
      <c r="N2" s="6"/>
      <c r="O2" s="6"/>
      <c r="P2" s="6"/>
      <c r="Q2" s="6"/>
      <c r="R2" s="6"/>
      <c r="S2" s="6"/>
    </row>
    <row r="3" spans="1:50">
      <c r="A3" s="43"/>
      <c r="B3" s="44"/>
      <c r="C3" s="44"/>
      <c r="D3" s="25"/>
      <c r="E3" s="6"/>
      <c r="F3" s="6"/>
      <c r="G3" s="6"/>
      <c r="H3" s="6"/>
      <c r="I3" s="6"/>
      <c r="J3" s="6"/>
      <c r="K3" s="6"/>
      <c r="L3" s="6"/>
      <c r="M3" s="6"/>
      <c r="N3" s="6"/>
      <c r="O3" s="6"/>
      <c r="P3" s="6"/>
      <c r="Q3" s="6"/>
      <c r="R3" s="6"/>
      <c r="S3" s="6"/>
    </row>
    <row r="4" spans="1:50" ht="30" customHeight="1">
      <c r="A4" s="260" t="s">
        <v>0</v>
      </c>
      <c r="B4" s="260" t="s">
        <v>1</v>
      </c>
      <c r="C4" s="260" t="s">
        <v>2</v>
      </c>
      <c r="D4" s="25"/>
      <c r="E4" s="6"/>
      <c r="F4" s="6"/>
      <c r="G4" s="6"/>
      <c r="H4" s="6"/>
      <c r="I4" s="6"/>
      <c r="J4" s="6"/>
      <c r="K4" s="6"/>
      <c r="L4" s="6"/>
      <c r="M4" s="6"/>
      <c r="N4" s="6"/>
      <c r="O4" s="6"/>
      <c r="P4" s="6"/>
      <c r="Q4" s="6"/>
      <c r="R4" s="6"/>
      <c r="S4" s="6"/>
    </row>
    <row r="5" spans="1:50" ht="147">
      <c r="A5" s="41" t="s">
        <v>34</v>
      </c>
      <c r="B5" s="45" t="s">
        <v>50</v>
      </c>
      <c r="C5" s="46"/>
      <c r="D5" s="25"/>
      <c r="E5" s="6"/>
      <c r="F5" s="6"/>
      <c r="G5" s="6"/>
      <c r="H5" s="6"/>
      <c r="I5" s="6"/>
      <c r="J5" s="6"/>
      <c r="K5" s="6"/>
      <c r="L5" s="6"/>
      <c r="M5" s="6"/>
      <c r="N5" s="6"/>
      <c r="O5" s="6"/>
      <c r="P5" s="6"/>
      <c r="Q5" s="6"/>
      <c r="R5" s="6"/>
      <c r="S5" s="6"/>
    </row>
    <row r="6" spans="1:50" ht="42">
      <c r="A6" s="23" t="s">
        <v>35</v>
      </c>
      <c r="B6" s="22" t="s">
        <v>51</v>
      </c>
      <c r="C6" s="24"/>
      <c r="D6" s="25"/>
      <c r="E6" s="6"/>
      <c r="F6" s="6"/>
      <c r="G6" s="6"/>
      <c r="H6" s="6"/>
      <c r="I6" s="6"/>
      <c r="J6" s="6"/>
      <c r="K6" s="6"/>
      <c r="L6" s="6"/>
      <c r="M6" s="6"/>
      <c r="N6" s="6"/>
      <c r="O6" s="6"/>
      <c r="P6" s="6"/>
      <c r="Q6" s="6"/>
      <c r="R6" s="6"/>
      <c r="S6" s="6"/>
    </row>
    <row r="7" spans="1:50" ht="168">
      <c r="A7" s="26" t="s">
        <v>168</v>
      </c>
      <c r="B7" s="224" t="s">
        <v>1016</v>
      </c>
      <c r="C7" s="13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row>
    <row r="8" spans="1:50" ht="54.6" customHeight="1">
      <c r="C8" s="27"/>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row>
    <row r="9" spans="1:50" ht="30" customHeight="1">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row>
    <row r="10" spans="1:50" ht="48.6" customHeight="1">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row>
    <row r="11" spans="1:50">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row>
    <row r="12" spans="1:50">
      <c r="A12" s="6"/>
      <c r="B12" s="6"/>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row>
    <row r="13" spans="1:50">
      <c r="A13" s="6"/>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row>
    <row r="14" spans="1:50">
      <c r="A14" s="6"/>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row>
    <row r="15" spans="1:50">
      <c r="A15" s="6"/>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row>
    <row r="16" spans="1:50">
      <c r="A16" s="6"/>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row>
    <row r="17" spans="1:50">
      <c r="A17" s="6"/>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row>
    <row r="18" spans="1:50">
      <c r="A18" s="6"/>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row>
    <row r="19" spans="1:50">
      <c r="A19" s="6"/>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row>
    <row r="20" spans="1:50">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row>
    <row r="21" spans="1:50">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row>
    <row r="22" spans="1:50">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row>
    <row r="23" spans="1:50">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row>
    <row r="24" spans="1:50">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row>
    <row r="25" spans="1:50">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row>
    <row r="26" spans="1:50">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row>
    <row r="27" spans="1:50">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row>
    <row r="28" spans="1:50">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row>
    <row r="29" spans="1:50">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row>
    <row r="30" spans="1:50">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row>
    <row r="31" spans="1:50">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row>
    <row r="32" spans="1:50">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row>
    <row r="33" spans="4:50">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row>
    <row r="34" spans="4:50">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row>
    <row r="35" spans="4:50">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row>
    <row r="36" spans="4:50">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row>
    <row r="37" spans="4:50">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row>
    <row r="38" spans="4:50">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row>
    <row r="39" spans="4:50">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row>
    <row r="40" spans="4:50">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row>
    <row r="41" spans="4:50">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row>
    <row r="42" spans="4:50">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row>
    <row r="43" spans="4:50">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row>
    <row r="44" spans="4:50">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row>
    <row r="45" spans="4:50">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row>
    <row r="46" spans="4:50">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row>
    <row r="47" spans="4:50">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row>
    <row r="48" spans="4:50">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row>
    <row r="49" spans="4:50">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row>
    <row r="50" spans="4:50">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row>
    <row r="51" spans="4:50">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row>
    <row r="52" spans="4:50">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row>
    <row r="53" spans="4:50">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row>
    <row r="54" spans="4:50">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row>
    <row r="55" spans="4:50">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row>
    <row r="56" spans="4:50">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6"/>
    </row>
    <row r="57" spans="4:50">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row>
    <row r="58" spans="4:50">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6"/>
    </row>
    <row r="59" spans="4:50">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6"/>
    </row>
    <row r="60" spans="4:50">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c r="AP60" s="6"/>
      <c r="AQ60" s="6"/>
      <c r="AR60" s="6"/>
      <c r="AS60" s="6"/>
      <c r="AT60" s="6"/>
      <c r="AU60" s="6"/>
      <c r="AV60" s="6"/>
      <c r="AW60" s="6"/>
      <c r="AX60" s="6"/>
    </row>
    <row r="61" spans="4:50">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row>
    <row r="62" spans="4:50">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row>
    <row r="63" spans="4:50">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row>
    <row r="64" spans="4:50">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row>
    <row r="65" spans="4:50">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row>
    <row r="66" spans="4:50">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row>
    <row r="67" spans="4:50">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row>
    <row r="68" spans="4:50">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row>
    <row r="69" spans="4:50">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row>
    <row r="70" spans="4:50">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row>
    <row r="71" spans="4:50">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row>
    <row r="72" spans="4:50">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row>
    <row r="73" spans="4:50">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row>
    <row r="74" spans="4:50">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row>
    <row r="75" spans="4:50">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row>
    <row r="76" spans="4:50">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row>
    <row r="77" spans="4:50">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c r="AT77" s="6"/>
      <c r="AU77" s="6"/>
      <c r="AV77" s="6"/>
      <c r="AW77" s="6"/>
      <c r="AX77" s="6"/>
    </row>
    <row r="78" spans="4:50">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c r="AQ78" s="6"/>
      <c r="AR78" s="6"/>
      <c r="AS78" s="6"/>
      <c r="AT78" s="6"/>
      <c r="AU78" s="6"/>
      <c r="AV78" s="6"/>
      <c r="AW78" s="6"/>
      <c r="AX78" s="6"/>
    </row>
    <row r="79" spans="4:50">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6"/>
    </row>
    <row r="80" spans="4:50">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row>
    <row r="81" spans="4:50">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row>
    <row r="82" spans="4:50">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6"/>
      <c r="AM82" s="6"/>
      <c r="AN82" s="6"/>
      <c r="AO82" s="6"/>
      <c r="AP82" s="6"/>
      <c r="AQ82" s="6"/>
      <c r="AR82" s="6"/>
      <c r="AS82" s="6"/>
      <c r="AT82" s="6"/>
      <c r="AU82" s="6"/>
      <c r="AV82" s="6"/>
      <c r="AW82" s="6"/>
      <c r="AX82" s="6"/>
    </row>
    <row r="83" spans="4:50">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L83" s="6"/>
      <c r="AM83" s="6"/>
      <c r="AN83" s="6"/>
      <c r="AO83" s="6"/>
      <c r="AP83" s="6"/>
      <c r="AQ83" s="6"/>
      <c r="AR83" s="6"/>
      <c r="AS83" s="6"/>
      <c r="AT83" s="6"/>
      <c r="AU83" s="6"/>
      <c r="AV83" s="6"/>
      <c r="AW83" s="6"/>
      <c r="AX83" s="6"/>
    </row>
    <row r="84" spans="4:50">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6"/>
      <c r="AM84" s="6"/>
      <c r="AN84" s="6"/>
      <c r="AO84" s="6"/>
      <c r="AP84" s="6"/>
      <c r="AQ84" s="6"/>
      <c r="AR84" s="6"/>
      <c r="AS84" s="6"/>
      <c r="AT84" s="6"/>
      <c r="AU84" s="6"/>
      <c r="AV84" s="6"/>
      <c r="AW84" s="6"/>
      <c r="AX84" s="6"/>
    </row>
    <row r="85" spans="4:50">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c r="AR85" s="6"/>
      <c r="AS85" s="6"/>
      <c r="AT85" s="6"/>
      <c r="AU85" s="6"/>
      <c r="AV85" s="6"/>
      <c r="AW85" s="6"/>
      <c r="AX85" s="6"/>
    </row>
    <row r="86" spans="4:50">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c r="AP86" s="6"/>
      <c r="AQ86" s="6"/>
      <c r="AR86" s="6"/>
      <c r="AS86" s="6"/>
      <c r="AT86" s="6"/>
      <c r="AU86" s="6"/>
      <c r="AV86" s="6"/>
      <c r="AW86" s="6"/>
      <c r="AX86" s="6"/>
    </row>
    <row r="87" spans="4:50">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c r="AN87" s="6"/>
      <c r="AO87" s="6"/>
      <c r="AP87" s="6"/>
      <c r="AQ87" s="6"/>
      <c r="AR87" s="6"/>
      <c r="AS87" s="6"/>
      <c r="AT87" s="6"/>
      <c r="AU87" s="6"/>
      <c r="AV87" s="6"/>
      <c r="AW87" s="6"/>
      <c r="AX87" s="6"/>
    </row>
    <row r="88" spans="4:50">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c r="AP88" s="6"/>
      <c r="AQ88" s="6"/>
      <c r="AR88" s="6"/>
      <c r="AS88" s="6"/>
      <c r="AT88" s="6"/>
      <c r="AU88" s="6"/>
      <c r="AV88" s="6"/>
      <c r="AW88" s="6"/>
      <c r="AX88" s="6"/>
    </row>
    <row r="89" spans="4:50">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c r="AX89" s="6"/>
    </row>
    <row r="90" spans="4:50">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c r="AT90" s="6"/>
      <c r="AU90" s="6"/>
      <c r="AV90" s="6"/>
      <c r="AW90" s="6"/>
      <c r="AX90" s="6"/>
    </row>
    <row r="91" spans="4:50">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c r="AN91" s="6"/>
      <c r="AO91" s="6"/>
      <c r="AP91" s="6"/>
      <c r="AQ91" s="6"/>
      <c r="AR91" s="6"/>
      <c r="AS91" s="6"/>
      <c r="AT91" s="6"/>
      <c r="AU91" s="6"/>
      <c r="AV91" s="6"/>
      <c r="AW91" s="6"/>
      <c r="AX91" s="6"/>
    </row>
    <row r="92" spans="4:50">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c r="AN92" s="6"/>
      <c r="AO92" s="6"/>
      <c r="AP92" s="6"/>
      <c r="AQ92" s="6"/>
      <c r="AR92" s="6"/>
      <c r="AS92" s="6"/>
      <c r="AT92" s="6"/>
      <c r="AU92" s="6"/>
      <c r="AV92" s="6"/>
      <c r="AW92" s="6"/>
      <c r="AX92" s="6"/>
    </row>
    <row r="93" spans="4:50">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c r="AN93" s="6"/>
      <c r="AO93" s="6"/>
      <c r="AP93" s="6"/>
      <c r="AQ93" s="6"/>
      <c r="AR93" s="6"/>
      <c r="AS93" s="6"/>
      <c r="AT93" s="6"/>
      <c r="AU93" s="6"/>
      <c r="AV93" s="6"/>
      <c r="AW93" s="6"/>
      <c r="AX93" s="6"/>
    </row>
    <row r="94" spans="4:50">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c r="AP94" s="6"/>
      <c r="AQ94" s="6"/>
      <c r="AR94" s="6"/>
      <c r="AS94" s="6"/>
      <c r="AT94" s="6"/>
      <c r="AU94" s="6"/>
      <c r="AV94" s="6"/>
      <c r="AW94" s="6"/>
      <c r="AX94" s="6"/>
    </row>
    <row r="95" spans="4:50">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c r="AO95" s="6"/>
      <c r="AP95" s="6"/>
      <c r="AQ95" s="6"/>
      <c r="AR95" s="6"/>
      <c r="AS95" s="6"/>
      <c r="AT95" s="6"/>
      <c r="AU95" s="6"/>
      <c r="AV95" s="6"/>
      <c r="AW95" s="6"/>
      <c r="AX95" s="6"/>
    </row>
    <row r="96" spans="4:50">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AO96" s="6"/>
      <c r="AP96" s="6"/>
      <c r="AQ96" s="6"/>
      <c r="AR96" s="6"/>
      <c r="AS96" s="6"/>
      <c r="AT96" s="6"/>
      <c r="AU96" s="6"/>
      <c r="AV96" s="6"/>
      <c r="AW96" s="6"/>
      <c r="AX96" s="6"/>
    </row>
    <row r="97" spans="4:50">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6"/>
      <c r="AO97" s="6"/>
      <c r="AP97" s="6"/>
      <c r="AQ97" s="6"/>
      <c r="AR97" s="6"/>
      <c r="AS97" s="6"/>
      <c r="AT97" s="6"/>
      <c r="AU97" s="6"/>
      <c r="AV97" s="6"/>
      <c r="AW97" s="6"/>
      <c r="AX97" s="6"/>
    </row>
    <row r="98" spans="4:50">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6"/>
      <c r="AQ98" s="6"/>
      <c r="AR98" s="6"/>
      <c r="AS98" s="6"/>
      <c r="AT98" s="6"/>
      <c r="AU98" s="6"/>
      <c r="AV98" s="6"/>
      <c r="AW98" s="6"/>
      <c r="AX98" s="6"/>
    </row>
    <row r="99" spans="4:50">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c r="AL99" s="6"/>
      <c r="AM99" s="6"/>
      <c r="AN99" s="6"/>
      <c r="AO99" s="6"/>
      <c r="AP99" s="6"/>
      <c r="AQ99" s="6"/>
      <c r="AR99" s="6"/>
      <c r="AS99" s="6"/>
      <c r="AT99" s="6"/>
      <c r="AU99" s="6"/>
      <c r="AV99" s="6"/>
      <c r="AW99" s="6"/>
      <c r="AX99" s="6"/>
    </row>
    <row r="100" spans="4:50">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c r="AM100" s="6"/>
      <c r="AN100" s="6"/>
      <c r="AO100" s="6"/>
      <c r="AP100" s="6"/>
      <c r="AQ100" s="6"/>
      <c r="AR100" s="6"/>
      <c r="AS100" s="6"/>
      <c r="AT100" s="6"/>
      <c r="AU100" s="6"/>
      <c r="AV100" s="6"/>
      <c r="AW100" s="6"/>
      <c r="AX100" s="6"/>
    </row>
    <row r="101" spans="4:50">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c r="AN101" s="6"/>
      <c r="AO101" s="6"/>
      <c r="AP101" s="6"/>
      <c r="AQ101" s="6"/>
      <c r="AR101" s="6"/>
      <c r="AS101" s="6"/>
      <c r="AT101" s="6"/>
      <c r="AU101" s="6"/>
      <c r="AV101" s="6"/>
      <c r="AW101" s="6"/>
      <c r="AX101" s="6"/>
    </row>
    <row r="102" spans="4:50">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c r="AN102" s="6"/>
      <c r="AO102" s="6"/>
      <c r="AP102" s="6"/>
      <c r="AQ102" s="6"/>
      <c r="AR102" s="6"/>
      <c r="AS102" s="6"/>
      <c r="AT102" s="6"/>
      <c r="AU102" s="6"/>
      <c r="AV102" s="6"/>
      <c r="AW102" s="6"/>
      <c r="AX102" s="6"/>
    </row>
    <row r="103" spans="4:50">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6"/>
      <c r="AK103" s="6"/>
      <c r="AL103" s="6"/>
      <c r="AM103" s="6"/>
      <c r="AN103" s="6"/>
      <c r="AO103" s="6"/>
      <c r="AP103" s="6"/>
      <c r="AQ103" s="6"/>
      <c r="AR103" s="6"/>
      <c r="AS103" s="6"/>
      <c r="AT103" s="6"/>
      <c r="AU103" s="6"/>
      <c r="AV103" s="6"/>
      <c r="AW103" s="6"/>
      <c r="AX103" s="6"/>
    </row>
    <row r="104" spans="4:50">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6"/>
      <c r="AM104" s="6"/>
      <c r="AN104" s="6"/>
      <c r="AO104" s="6"/>
      <c r="AP104" s="6"/>
      <c r="AQ104" s="6"/>
      <c r="AR104" s="6"/>
      <c r="AS104" s="6"/>
      <c r="AT104" s="6"/>
      <c r="AU104" s="6"/>
      <c r="AV104" s="6"/>
      <c r="AW104" s="6"/>
      <c r="AX104" s="6"/>
    </row>
    <row r="105" spans="4:50">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6"/>
      <c r="AM105" s="6"/>
      <c r="AN105" s="6"/>
      <c r="AO105" s="6"/>
      <c r="AP105" s="6"/>
      <c r="AQ105" s="6"/>
      <c r="AR105" s="6"/>
      <c r="AS105" s="6"/>
      <c r="AT105" s="6"/>
      <c r="AU105" s="6"/>
      <c r="AV105" s="6"/>
      <c r="AW105" s="6"/>
      <c r="AX105" s="6"/>
    </row>
    <row r="106" spans="4:50">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6"/>
      <c r="AM106" s="6"/>
      <c r="AN106" s="6"/>
      <c r="AO106" s="6"/>
      <c r="AP106" s="6"/>
      <c r="AQ106" s="6"/>
      <c r="AR106" s="6"/>
      <c r="AS106" s="6"/>
      <c r="AT106" s="6"/>
      <c r="AU106" s="6"/>
      <c r="AV106" s="6"/>
      <c r="AW106" s="6"/>
      <c r="AX106" s="6"/>
    </row>
    <row r="107" spans="4:50">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6"/>
      <c r="AM107" s="6"/>
      <c r="AN107" s="6"/>
      <c r="AO107" s="6"/>
      <c r="AP107" s="6"/>
      <c r="AQ107" s="6"/>
      <c r="AR107" s="6"/>
      <c r="AS107" s="6"/>
      <c r="AT107" s="6"/>
      <c r="AU107" s="6"/>
      <c r="AV107" s="6"/>
      <c r="AW107" s="6"/>
      <c r="AX107" s="6"/>
    </row>
    <row r="108" spans="4:50">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6"/>
      <c r="AK108" s="6"/>
      <c r="AL108" s="6"/>
      <c r="AM108" s="6"/>
      <c r="AN108" s="6"/>
      <c r="AO108" s="6"/>
      <c r="AP108" s="6"/>
      <c r="AQ108" s="6"/>
      <c r="AR108" s="6"/>
      <c r="AS108" s="6"/>
      <c r="AT108" s="6"/>
      <c r="AU108" s="6"/>
      <c r="AV108" s="6"/>
      <c r="AW108" s="6"/>
      <c r="AX108" s="6"/>
    </row>
    <row r="109" spans="4:50">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L109" s="6"/>
      <c r="AM109" s="6"/>
      <c r="AN109" s="6"/>
      <c r="AO109" s="6"/>
      <c r="AP109" s="6"/>
      <c r="AQ109" s="6"/>
      <c r="AR109" s="6"/>
      <c r="AS109" s="6"/>
      <c r="AT109" s="6"/>
      <c r="AU109" s="6"/>
      <c r="AV109" s="6"/>
      <c r="AW109" s="6"/>
      <c r="AX109" s="6"/>
    </row>
    <row r="110" spans="4:50">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c r="AJ110" s="6"/>
      <c r="AK110" s="6"/>
      <c r="AL110" s="6"/>
      <c r="AM110" s="6"/>
      <c r="AN110" s="6"/>
      <c r="AO110" s="6"/>
      <c r="AP110" s="6"/>
      <c r="AQ110" s="6"/>
      <c r="AR110" s="6"/>
      <c r="AS110" s="6"/>
      <c r="AT110" s="6"/>
      <c r="AU110" s="6"/>
      <c r="AV110" s="6"/>
      <c r="AW110" s="6"/>
      <c r="AX110" s="6"/>
    </row>
    <row r="111" spans="4:50">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c r="AJ111" s="6"/>
      <c r="AK111" s="6"/>
      <c r="AL111" s="6"/>
      <c r="AM111" s="6"/>
      <c r="AN111" s="6"/>
      <c r="AO111" s="6"/>
      <c r="AP111" s="6"/>
      <c r="AQ111" s="6"/>
      <c r="AR111" s="6"/>
      <c r="AS111" s="6"/>
      <c r="AT111" s="6"/>
      <c r="AU111" s="6"/>
      <c r="AV111" s="6"/>
      <c r="AW111" s="6"/>
      <c r="AX111" s="6"/>
    </row>
    <row r="112" spans="4:50">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c r="AJ112" s="6"/>
      <c r="AK112" s="6"/>
      <c r="AL112" s="6"/>
      <c r="AM112" s="6"/>
      <c r="AN112" s="6"/>
      <c r="AO112" s="6"/>
      <c r="AP112" s="6"/>
      <c r="AQ112" s="6"/>
      <c r="AR112" s="6"/>
      <c r="AS112" s="6"/>
      <c r="AT112" s="6"/>
      <c r="AU112" s="6"/>
      <c r="AV112" s="6"/>
      <c r="AW112" s="6"/>
      <c r="AX112" s="6"/>
    </row>
    <row r="113" spans="4:50">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c r="AJ113" s="6"/>
      <c r="AK113" s="6"/>
      <c r="AL113" s="6"/>
      <c r="AM113" s="6"/>
      <c r="AN113" s="6"/>
      <c r="AO113" s="6"/>
      <c r="AP113" s="6"/>
      <c r="AQ113" s="6"/>
      <c r="AR113" s="6"/>
      <c r="AS113" s="6"/>
      <c r="AT113" s="6"/>
      <c r="AU113" s="6"/>
      <c r="AV113" s="6"/>
      <c r="AW113" s="6"/>
      <c r="AX113" s="6"/>
    </row>
    <row r="114" spans="4:50">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c r="AM114" s="6"/>
      <c r="AN114" s="6"/>
      <c r="AO114" s="6"/>
      <c r="AP114" s="6"/>
      <c r="AQ114" s="6"/>
      <c r="AR114" s="6"/>
      <c r="AS114" s="6"/>
      <c r="AT114" s="6"/>
      <c r="AU114" s="6"/>
      <c r="AV114" s="6"/>
      <c r="AW114" s="6"/>
      <c r="AX114" s="6"/>
    </row>
    <row r="115" spans="4:50">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6"/>
      <c r="AI115" s="6"/>
      <c r="AJ115" s="6"/>
      <c r="AK115" s="6"/>
      <c r="AL115" s="6"/>
      <c r="AM115" s="6"/>
      <c r="AN115" s="6"/>
      <c r="AO115" s="6"/>
      <c r="AP115" s="6"/>
      <c r="AQ115" s="6"/>
      <c r="AR115" s="6"/>
      <c r="AS115" s="6"/>
      <c r="AT115" s="6"/>
      <c r="AU115" s="6"/>
      <c r="AV115" s="6"/>
      <c r="AW115" s="6"/>
      <c r="AX115" s="6"/>
    </row>
    <row r="116" spans="4:50">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c r="AJ116" s="6"/>
      <c r="AK116" s="6"/>
      <c r="AL116" s="6"/>
      <c r="AM116" s="6"/>
      <c r="AN116" s="6"/>
      <c r="AO116" s="6"/>
      <c r="AP116" s="6"/>
      <c r="AQ116" s="6"/>
      <c r="AR116" s="6"/>
      <c r="AS116" s="6"/>
      <c r="AT116" s="6"/>
      <c r="AU116" s="6"/>
      <c r="AV116" s="6"/>
      <c r="AW116" s="6"/>
      <c r="AX116" s="6"/>
    </row>
    <row r="117" spans="4:50">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c r="AJ117" s="6"/>
      <c r="AK117" s="6"/>
      <c r="AL117" s="6"/>
      <c r="AM117" s="6"/>
      <c r="AN117" s="6"/>
      <c r="AO117" s="6"/>
      <c r="AP117" s="6"/>
      <c r="AQ117" s="6"/>
      <c r="AR117" s="6"/>
      <c r="AS117" s="6"/>
      <c r="AT117" s="6"/>
      <c r="AU117" s="6"/>
      <c r="AV117" s="6"/>
      <c r="AW117" s="6"/>
      <c r="AX117" s="6"/>
    </row>
    <row r="118" spans="4:50">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c r="AJ118" s="6"/>
      <c r="AK118" s="6"/>
      <c r="AL118" s="6"/>
      <c r="AM118" s="6"/>
      <c r="AN118" s="6"/>
      <c r="AO118" s="6"/>
      <c r="AP118" s="6"/>
      <c r="AQ118" s="6"/>
      <c r="AR118" s="6"/>
      <c r="AS118" s="6"/>
      <c r="AT118" s="6"/>
      <c r="AU118" s="6"/>
      <c r="AV118" s="6"/>
      <c r="AW118" s="6"/>
      <c r="AX118" s="6"/>
    </row>
    <row r="119" spans="4:50">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6"/>
      <c r="AK119" s="6"/>
      <c r="AL119" s="6"/>
      <c r="AM119" s="6"/>
      <c r="AN119" s="6"/>
      <c r="AO119" s="6"/>
      <c r="AP119" s="6"/>
      <c r="AQ119" s="6"/>
      <c r="AR119" s="6"/>
      <c r="AS119" s="6"/>
      <c r="AT119" s="6"/>
      <c r="AU119" s="6"/>
      <c r="AV119" s="6"/>
      <c r="AW119" s="6"/>
      <c r="AX119" s="6"/>
    </row>
    <row r="120" spans="4:50">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c r="AJ120" s="6"/>
      <c r="AK120" s="6"/>
      <c r="AL120" s="6"/>
      <c r="AM120" s="6"/>
      <c r="AN120" s="6"/>
      <c r="AO120" s="6"/>
      <c r="AP120" s="6"/>
      <c r="AQ120" s="6"/>
      <c r="AR120" s="6"/>
      <c r="AS120" s="6"/>
      <c r="AT120" s="6"/>
      <c r="AU120" s="6"/>
      <c r="AV120" s="6"/>
      <c r="AW120" s="6"/>
      <c r="AX120" s="6"/>
    </row>
    <row r="121" spans="4:50">
      <c r="D121" s="6"/>
      <c r="E121" s="6"/>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c r="AF121" s="6"/>
      <c r="AG121" s="6"/>
      <c r="AH121" s="6"/>
      <c r="AI121" s="6"/>
      <c r="AJ121" s="6"/>
      <c r="AK121" s="6"/>
      <c r="AL121" s="6"/>
      <c r="AM121" s="6"/>
      <c r="AN121" s="6"/>
      <c r="AO121" s="6"/>
      <c r="AP121" s="6"/>
      <c r="AQ121" s="6"/>
      <c r="AR121" s="6"/>
      <c r="AS121" s="6"/>
      <c r="AT121" s="6"/>
      <c r="AU121" s="6"/>
      <c r="AV121" s="6"/>
      <c r="AW121" s="6"/>
      <c r="AX121" s="6"/>
    </row>
    <row r="122" spans="4:50">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c r="AF122" s="6"/>
      <c r="AG122" s="6"/>
      <c r="AH122" s="6"/>
      <c r="AI122" s="6"/>
      <c r="AJ122" s="6"/>
      <c r="AK122" s="6"/>
      <c r="AL122" s="6"/>
      <c r="AM122" s="6"/>
      <c r="AN122" s="6"/>
      <c r="AO122" s="6"/>
      <c r="AP122" s="6"/>
      <c r="AQ122" s="6"/>
      <c r="AR122" s="6"/>
      <c r="AS122" s="6"/>
      <c r="AT122" s="6"/>
      <c r="AU122" s="6"/>
      <c r="AV122" s="6"/>
      <c r="AW122" s="6"/>
      <c r="AX122" s="6"/>
    </row>
    <row r="123" spans="4:50">
      <c r="D123" s="6"/>
      <c r="E123" s="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c r="AF123" s="6"/>
      <c r="AG123" s="6"/>
      <c r="AH123" s="6"/>
      <c r="AI123" s="6"/>
      <c r="AJ123" s="6"/>
      <c r="AK123" s="6"/>
      <c r="AL123" s="6"/>
      <c r="AM123" s="6"/>
      <c r="AN123" s="6"/>
      <c r="AO123" s="6"/>
      <c r="AP123" s="6"/>
      <c r="AQ123" s="6"/>
      <c r="AR123" s="6"/>
      <c r="AS123" s="6"/>
      <c r="AT123" s="6"/>
      <c r="AU123" s="6"/>
      <c r="AV123" s="6"/>
      <c r="AW123" s="6"/>
      <c r="AX123" s="6"/>
    </row>
    <row r="124" spans="4:50">
      <c r="D124" s="6"/>
      <c r="E124" s="6"/>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c r="AF124" s="6"/>
      <c r="AG124" s="6"/>
      <c r="AH124" s="6"/>
      <c r="AI124" s="6"/>
      <c r="AJ124" s="6"/>
      <c r="AK124" s="6"/>
      <c r="AL124" s="6"/>
      <c r="AM124" s="6"/>
      <c r="AN124" s="6"/>
      <c r="AO124" s="6"/>
      <c r="AP124" s="6"/>
      <c r="AQ124" s="6"/>
      <c r="AR124" s="6"/>
      <c r="AS124" s="6"/>
      <c r="AT124" s="6"/>
      <c r="AU124" s="6"/>
      <c r="AV124" s="6"/>
      <c r="AW124" s="6"/>
      <c r="AX124" s="6"/>
    </row>
    <row r="125" spans="4:50">
      <c r="D125" s="6"/>
      <c r="E125" s="6"/>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c r="AF125" s="6"/>
      <c r="AG125" s="6"/>
      <c r="AH125" s="6"/>
      <c r="AI125" s="6"/>
      <c r="AJ125" s="6"/>
      <c r="AK125" s="6"/>
      <c r="AL125" s="6"/>
      <c r="AM125" s="6"/>
      <c r="AN125" s="6"/>
      <c r="AO125" s="6"/>
      <c r="AP125" s="6"/>
      <c r="AQ125" s="6"/>
      <c r="AR125" s="6"/>
      <c r="AS125" s="6"/>
      <c r="AT125" s="6"/>
      <c r="AU125" s="6"/>
      <c r="AV125" s="6"/>
      <c r="AW125" s="6"/>
      <c r="AX125" s="6"/>
    </row>
    <row r="126" spans="4:50">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c r="AJ126" s="6"/>
      <c r="AK126" s="6"/>
      <c r="AL126" s="6"/>
      <c r="AM126" s="6"/>
      <c r="AN126" s="6"/>
      <c r="AO126" s="6"/>
      <c r="AP126" s="6"/>
      <c r="AQ126" s="6"/>
      <c r="AR126" s="6"/>
      <c r="AS126" s="6"/>
      <c r="AT126" s="6"/>
      <c r="AU126" s="6"/>
      <c r="AV126" s="6"/>
      <c r="AW126" s="6"/>
      <c r="AX126" s="6"/>
    </row>
    <row r="127" spans="4:50">
      <c r="D127" s="6"/>
      <c r="E127" s="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c r="AF127" s="6"/>
      <c r="AG127" s="6"/>
      <c r="AH127" s="6"/>
      <c r="AI127" s="6"/>
      <c r="AJ127" s="6"/>
      <c r="AK127" s="6"/>
      <c r="AL127" s="6"/>
      <c r="AM127" s="6"/>
      <c r="AN127" s="6"/>
      <c r="AO127" s="6"/>
      <c r="AP127" s="6"/>
      <c r="AQ127" s="6"/>
      <c r="AR127" s="6"/>
      <c r="AS127" s="6"/>
      <c r="AT127" s="6"/>
      <c r="AU127" s="6"/>
      <c r="AV127" s="6"/>
      <c r="AW127" s="6"/>
      <c r="AX127" s="6"/>
    </row>
    <row r="128" spans="4:50">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6"/>
      <c r="AJ128" s="6"/>
      <c r="AK128" s="6"/>
      <c r="AL128" s="6"/>
      <c r="AM128" s="6"/>
      <c r="AN128" s="6"/>
      <c r="AO128" s="6"/>
      <c r="AP128" s="6"/>
      <c r="AQ128" s="6"/>
      <c r="AR128" s="6"/>
      <c r="AS128" s="6"/>
      <c r="AT128" s="6"/>
      <c r="AU128" s="6"/>
      <c r="AV128" s="6"/>
      <c r="AW128" s="6"/>
      <c r="AX128" s="6"/>
    </row>
    <row r="129" spans="4:50">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6"/>
      <c r="AG129" s="6"/>
      <c r="AH129" s="6"/>
      <c r="AI129" s="6"/>
      <c r="AJ129" s="6"/>
      <c r="AK129" s="6"/>
      <c r="AL129" s="6"/>
      <c r="AM129" s="6"/>
      <c r="AN129" s="6"/>
      <c r="AO129" s="6"/>
      <c r="AP129" s="6"/>
      <c r="AQ129" s="6"/>
      <c r="AR129" s="6"/>
      <c r="AS129" s="6"/>
      <c r="AT129" s="6"/>
      <c r="AU129" s="6"/>
      <c r="AV129" s="6"/>
      <c r="AW129" s="6"/>
      <c r="AX129" s="6"/>
    </row>
    <row r="130" spans="4:50">
      <c r="D130" s="6"/>
      <c r="E130" s="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c r="AF130" s="6"/>
      <c r="AG130" s="6"/>
      <c r="AH130" s="6"/>
      <c r="AI130" s="6"/>
      <c r="AJ130" s="6"/>
      <c r="AK130" s="6"/>
      <c r="AL130" s="6"/>
      <c r="AM130" s="6"/>
      <c r="AN130" s="6"/>
      <c r="AO130" s="6"/>
      <c r="AP130" s="6"/>
      <c r="AQ130" s="6"/>
      <c r="AR130" s="6"/>
      <c r="AS130" s="6"/>
      <c r="AT130" s="6"/>
      <c r="AU130" s="6"/>
      <c r="AV130" s="6"/>
      <c r="AW130" s="6"/>
      <c r="AX130" s="6"/>
    </row>
    <row r="131" spans="4:50">
      <c r="D131" s="6"/>
      <c r="E131" s="6"/>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c r="AF131" s="6"/>
      <c r="AG131" s="6"/>
      <c r="AH131" s="6"/>
      <c r="AI131" s="6"/>
      <c r="AJ131" s="6"/>
      <c r="AK131" s="6"/>
      <c r="AL131" s="6"/>
      <c r="AM131" s="6"/>
      <c r="AN131" s="6"/>
      <c r="AO131" s="6"/>
      <c r="AP131" s="6"/>
      <c r="AQ131" s="6"/>
      <c r="AR131" s="6"/>
      <c r="AS131" s="6"/>
      <c r="AT131" s="6"/>
      <c r="AU131" s="6"/>
      <c r="AV131" s="6"/>
      <c r="AW131" s="6"/>
      <c r="AX131" s="6"/>
    </row>
    <row r="132" spans="4:50">
      <c r="D132" s="6"/>
      <c r="E132" s="6"/>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c r="AF132" s="6"/>
      <c r="AG132" s="6"/>
      <c r="AH132" s="6"/>
      <c r="AI132" s="6"/>
      <c r="AJ132" s="6"/>
      <c r="AK132" s="6"/>
      <c r="AL132" s="6"/>
      <c r="AM132" s="6"/>
      <c r="AN132" s="6"/>
      <c r="AO132" s="6"/>
      <c r="AP132" s="6"/>
      <c r="AQ132" s="6"/>
      <c r="AR132" s="6"/>
      <c r="AS132" s="6"/>
      <c r="AT132" s="6"/>
      <c r="AU132" s="6"/>
      <c r="AV132" s="6"/>
      <c r="AW132" s="6"/>
      <c r="AX132" s="6"/>
    </row>
  </sheetData>
  <mergeCells count="2">
    <mergeCell ref="A1:C1"/>
    <mergeCell ref="A2:C2"/>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B447"/>
  <sheetViews>
    <sheetView topLeftCell="C1" zoomScale="80" zoomScaleNormal="80" workbookViewId="0">
      <selection sqref="A1:C1"/>
    </sheetView>
  </sheetViews>
  <sheetFormatPr defaultColWidth="8.6640625" defaultRowHeight="21"/>
  <cols>
    <col min="1" max="1" width="71.6640625" style="117" customWidth="1"/>
    <col min="2" max="2" width="81.6640625" style="111" customWidth="1"/>
    <col min="3" max="3" width="69.33203125" style="111" customWidth="1"/>
    <col min="4" max="16384" width="8.6640625" style="111"/>
  </cols>
  <sheetData>
    <row r="1" spans="1:27" s="112" customFormat="1" ht="15" customHeight="1">
      <c r="A1" s="357" t="s">
        <v>1083</v>
      </c>
      <c r="B1" s="358"/>
      <c r="C1" s="359"/>
      <c r="D1" s="77"/>
      <c r="E1" s="77"/>
      <c r="F1" s="77"/>
      <c r="G1" s="77"/>
      <c r="H1" s="77"/>
      <c r="I1" s="77"/>
      <c r="J1" s="77"/>
      <c r="K1" s="77"/>
      <c r="L1" s="77"/>
      <c r="M1" s="77"/>
      <c r="N1" s="77"/>
      <c r="O1" s="77"/>
      <c r="P1" s="77"/>
      <c r="Q1" s="77"/>
    </row>
    <row r="2" spans="1:27" s="113" customFormat="1" ht="30" customHeight="1">
      <c r="A2" s="338" t="s">
        <v>536</v>
      </c>
      <c r="B2" s="338"/>
      <c r="C2" s="338"/>
      <c r="D2" s="81"/>
      <c r="E2" s="81"/>
      <c r="F2" s="81"/>
      <c r="G2" s="81"/>
      <c r="H2" s="81"/>
      <c r="I2" s="81"/>
      <c r="J2" s="81"/>
      <c r="K2" s="81"/>
      <c r="L2" s="81"/>
      <c r="M2" s="81"/>
      <c r="N2" s="81"/>
      <c r="O2" s="81"/>
      <c r="P2" s="81"/>
      <c r="Q2" s="81"/>
    </row>
    <row r="3" spans="1:27" ht="15" customHeight="1">
      <c r="A3" s="362"/>
      <c r="B3" s="363"/>
      <c r="C3" s="364"/>
      <c r="D3" s="77"/>
      <c r="E3" s="77"/>
      <c r="F3" s="77"/>
      <c r="G3" s="77"/>
      <c r="H3" s="77"/>
      <c r="I3" s="77"/>
      <c r="J3" s="77"/>
      <c r="K3" s="77"/>
      <c r="L3" s="77"/>
      <c r="M3" s="77"/>
      <c r="N3" s="77"/>
      <c r="O3" s="77"/>
      <c r="P3" s="77"/>
      <c r="Q3" s="77"/>
    </row>
    <row r="4" spans="1:27" ht="30" customHeight="1">
      <c r="A4" s="263" t="s">
        <v>0</v>
      </c>
      <c r="B4" s="264" t="s">
        <v>1</v>
      </c>
      <c r="C4" s="264" t="s">
        <v>2</v>
      </c>
      <c r="D4" s="77"/>
      <c r="E4" s="77"/>
      <c r="F4" s="77"/>
      <c r="G4" s="77"/>
      <c r="H4" s="77"/>
      <c r="I4" s="77"/>
      <c r="J4" s="77"/>
      <c r="K4" s="77"/>
      <c r="L4" s="77"/>
      <c r="M4" s="77"/>
      <c r="N4" s="77"/>
      <c r="O4" s="77"/>
      <c r="P4" s="77"/>
      <c r="Q4" s="77"/>
    </row>
    <row r="5" spans="1:27" ht="42">
      <c r="A5" s="119" t="s">
        <v>432</v>
      </c>
      <c r="B5" s="235" t="s">
        <v>433</v>
      </c>
      <c r="C5" s="235"/>
      <c r="D5" s="77"/>
      <c r="E5" s="77"/>
      <c r="F5" s="77"/>
      <c r="G5" s="77"/>
      <c r="H5" s="77"/>
      <c r="I5" s="77"/>
      <c r="J5" s="77"/>
      <c r="K5" s="77"/>
      <c r="L5" s="77"/>
      <c r="M5" s="77"/>
      <c r="N5" s="77"/>
      <c r="O5" s="77"/>
      <c r="P5" s="77"/>
      <c r="Q5" s="77"/>
    </row>
    <row r="6" spans="1:27" ht="42">
      <c r="A6" s="236" t="s">
        <v>434</v>
      </c>
      <c r="B6" s="237" t="s">
        <v>435</v>
      </c>
      <c r="C6" s="235"/>
      <c r="D6" s="77"/>
      <c r="E6" s="77"/>
      <c r="F6" s="77"/>
      <c r="G6" s="77"/>
      <c r="H6" s="77"/>
      <c r="I6" s="77"/>
      <c r="J6" s="77"/>
      <c r="K6" s="77"/>
      <c r="L6" s="77"/>
      <c r="M6" s="77"/>
      <c r="N6" s="77"/>
      <c r="O6" s="77"/>
      <c r="P6" s="77"/>
      <c r="Q6" s="77"/>
    </row>
    <row r="7" spans="1:27" ht="63">
      <c r="A7" s="119" t="s">
        <v>436</v>
      </c>
      <c r="B7" s="238" t="s">
        <v>437</v>
      </c>
      <c r="C7" s="235"/>
      <c r="D7" s="77"/>
      <c r="E7" s="77"/>
      <c r="F7" s="77"/>
      <c r="G7" s="77"/>
      <c r="H7" s="77"/>
      <c r="I7" s="77"/>
      <c r="J7" s="77"/>
      <c r="K7" s="77"/>
      <c r="L7" s="77"/>
      <c r="M7" s="77"/>
      <c r="N7" s="77"/>
      <c r="O7" s="77"/>
      <c r="P7" s="77"/>
      <c r="Q7" s="77"/>
    </row>
    <row r="8" spans="1:27" ht="84">
      <c r="A8" s="239" t="s">
        <v>438</v>
      </c>
      <c r="B8" s="235" t="s">
        <v>439</v>
      </c>
      <c r="C8" s="235"/>
      <c r="D8" s="77"/>
      <c r="E8" s="77"/>
      <c r="F8" s="77"/>
      <c r="G8" s="77"/>
      <c r="H8" s="77"/>
      <c r="I8" s="77"/>
      <c r="J8" s="77"/>
      <c r="K8" s="77"/>
      <c r="L8" s="77"/>
      <c r="M8" s="77"/>
      <c r="N8" s="77"/>
      <c r="O8" s="77"/>
      <c r="P8" s="77"/>
      <c r="Q8" s="77"/>
    </row>
    <row r="9" spans="1:27" s="116" customFormat="1" ht="42">
      <c r="A9" s="119" t="s">
        <v>440</v>
      </c>
      <c r="B9" s="235" t="s">
        <v>441</v>
      </c>
      <c r="C9" s="235" t="s">
        <v>442</v>
      </c>
      <c r="D9" s="82"/>
      <c r="E9" s="82"/>
      <c r="F9" s="82"/>
      <c r="G9" s="82"/>
      <c r="H9" s="82"/>
      <c r="I9" s="82"/>
      <c r="J9" s="82"/>
      <c r="K9" s="82"/>
      <c r="L9" s="82"/>
      <c r="M9" s="82"/>
      <c r="N9" s="82"/>
      <c r="O9" s="82"/>
      <c r="P9" s="82"/>
      <c r="Q9" s="82"/>
      <c r="R9" s="115"/>
      <c r="S9" s="115"/>
      <c r="T9" s="115"/>
      <c r="U9" s="115"/>
      <c r="V9" s="115"/>
      <c r="W9" s="115"/>
      <c r="X9" s="115"/>
      <c r="Y9" s="115"/>
      <c r="Z9" s="115"/>
      <c r="AA9" s="115"/>
    </row>
    <row r="10" spans="1:27" s="63" customFormat="1" ht="42">
      <c r="A10" s="119" t="s">
        <v>443</v>
      </c>
      <c r="B10" s="235" t="s">
        <v>444</v>
      </c>
      <c r="C10" s="235" t="s">
        <v>445</v>
      </c>
      <c r="D10" s="77"/>
      <c r="E10" s="77"/>
      <c r="F10" s="77"/>
      <c r="G10" s="77"/>
      <c r="H10" s="77"/>
      <c r="I10" s="77"/>
      <c r="J10" s="77"/>
      <c r="K10" s="77"/>
      <c r="L10" s="77"/>
      <c r="M10" s="77"/>
      <c r="N10" s="77"/>
      <c r="O10" s="77"/>
      <c r="P10" s="77"/>
      <c r="Q10" s="77"/>
      <c r="R10" s="111"/>
      <c r="S10" s="111"/>
      <c r="T10" s="111"/>
      <c r="U10" s="111"/>
      <c r="V10" s="111"/>
      <c r="W10" s="111"/>
      <c r="X10" s="111"/>
      <c r="Y10" s="111"/>
      <c r="Z10" s="111"/>
      <c r="AA10" s="111"/>
    </row>
    <row r="11" spans="1:27" ht="84">
      <c r="A11" s="119" t="s">
        <v>446</v>
      </c>
      <c r="B11" s="237" t="s">
        <v>447</v>
      </c>
      <c r="C11" s="235" t="s">
        <v>448</v>
      </c>
      <c r="D11" s="77"/>
      <c r="E11" s="77"/>
      <c r="F11" s="77"/>
      <c r="G11" s="77"/>
      <c r="H11" s="77"/>
      <c r="I11" s="77"/>
      <c r="J11" s="77"/>
      <c r="K11" s="77"/>
      <c r="L11" s="77"/>
      <c r="M11" s="77"/>
      <c r="N11" s="77"/>
      <c r="O11" s="77"/>
      <c r="P11" s="77"/>
      <c r="Q11" s="77"/>
    </row>
    <row r="12" spans="1:27" s="63" customFormat="1" ht="147">
      <c r="A12" s="119" t="s">
        <v>449</v>
      </c>
      <c r="B12" s="237" t="s">
        <v>450</v>
      </c>
      <c r="C12" s="235" t="s">
        <v>1058</v>
      </c>
      <c r="D12" s="77"/>
      <c r="E12" s="77"/>
      <c r="F12" s="77"/>
      <c r="G12" s="77"/>
      <c r="H12" s="77"/>
      <c r="I12" s="77"/>
      <c r="J12" s="77"/>
      <c r="K12" s="77"/>
      <c r="L12" s="77"/>
      <c r="M12" s="77"/>
      <c r="N12" s="77"/>
      <c r="O12" s="77"/>
      <c r="P12" s="77"/>
      <c r="Q12" s="77"/>
    </row>
    <row r="13" spans="1:27" ht="105">
      <c r="A13" s="119" t="s">
        <v>451</v>
      </c>
      <c r="B13" s="237" t="s">
        <v>452</v>
      </c>
      <c r="C13" s="235" t="s">
        <v>453</v>
      </c>
      <c r="D13" s="77"/>
      <c r="E13" s="77"/>
      <c r="F13" s="77"/>
      <c r="G13" s="77"/>
      <c r="H13" s="77"/>
      <c r="I13" s="77"/>
      <c r="J13" s="77"/>
      <c r="K13" s="77"/>
      <c r="L13" s="77"/>
      <c r="M13" s="77"/>
      <c r="N13" s="77"/>
      <c r="O13" s="77"/>
      <c r="P13" s="77"/>
      <c r="Q13" s="77"/>
    </row>
    <row r="14" spans="1:27" ht="63">
      <c r="A14" s="119" t="s">
        <v>454</v>
      </c>
      <c r="B14" s="237" t="s">
        <v>455</v>
      </c>
      <c r="C14" s="235"/>
      <c r="D14" s="77"/>
      <c r="E14" s="77"/>
      <c r="F14" s="77"/>
      <c r="G14" s="77"/>
      <c r="H14" s="77"/>
      <c r="I14" s="77"/>
      <c r="J14" s="77"/>
      <c r="K14" s="77"/>
      <c r="L14" s="77"/>
      <c r="M14" s="77"/>
      <c r="N14" s="77"/>
      <c r="O14" s="77"/>
      <c r="P14" s="77"/>
      <c r="Q14" s="77"/>
    </row>
    <row r="15" spans="1:27">
      <c r="A15" s="119" t="s">
        <v>456</v>
      </c>
      <c r="B15" s="237" t="s">
        <v>457</v>
      </c>
      <c r="C15" s="235"/>
      <c r="D15" s="77"/>
      <c r="E15" s="77"/>
      <c r="F15" s="77"/>
      <c r="G15" s="77"/>
      <c r="H15" s="77"/>
      <c r="I15" s="77"/>
      <c r="J15" s="77"/>
      <c r="K15" s="77"/>
      <c r="L15" s="77"/>
      <c r="M15" s="77"/>
      <c r="N15" s="77"/>
      <c r="O15" s="77"/>
      <c r="P15" s="77"/>
      <c r="Q15" s="77"/>
    </row>
    <row r="16" spans="1:27">
      <c r="A16" s="119" t="s">
        <v>458</v>
      </c>
      <c r="B16" s="237" t="s">
        <v>459</v>
      </c>
      <c r="C16" s="240"/>
      <c r="D16" s="77"/>
      <c r="E16" s="77"/>
      <c r="F16" s="77"/>
      <c r="G16" s="77"/>
      <c r="H16" s="77"/>
      <c r="I16" s="77"/>
      <c r="J16" s="77"/>
      <c r="K16" s="77"/>
      <c r="L16" s="77"/>
      <c r="M16" s="77"/>
      <c r="N16" s="77"/>
      <c r="O16" s="77"/>
      <c r="P16" s="77"/>
      <c r="Q16" s="77"/>
    </row>
    <row r="17" spans="1:17" ht="42">
      <c r="A17" s="119" t="s">
        <v>460</v>
      </c>
      <c r="B17" s="237" t="s">
        <v>461</v>
      </c>
      <c r="C17" s="240"/>
      <c r="D17" s="77"/>
      <c r="E17" s="77"/>
      <c r="F17" s="77"/>
      <c r="G17" s="77"/>
      <c r="H17" s="77"/>
      <c r="I17" s="77"/>
      <c r="J17" s="77"/>
      <c r="K17" s="77"/>
      <c r="L17" s="77"/>
      <c r="M17" s="77"/>
      <c r="N17" s="77"/>
      <c r="O17" s="77"/>
      <c r="P17" s="77"/>
      <c r="Q17" s="77"/>
    </row>
    <row r="18" spans="1:17">
      <c r="A18" s="119" t="s">
        <v>462</v>
      </c>
      <c r="B18" s="237" t="s">
        <v>463</v>
      </c>
      <c r="C18" s="240"/>
      <c r="D18" s="77"/>
      <c r="E18" s="77"/>
      <c r="F18" s="77"/>
      <c r="G18" s="77"/>
      <c r="H18" s="77"/>
      <c r="I18" s="77"/>
      <c r="J18" s="77"/>
      <c r="K18" s="77"/>
      <c r="L18" s="77"/>
      <c r="M18" s="77"/>
      <c r="N18" s="77"/>
      <c r="O18" s="77"/>
      <c r="P18" s="77"/>
      <c r="Q18" s="77"/>
    </row>
    <row r="19" spans="1:17">
      <c r="A19" s="119" t="s">
        <v>464</v>
      </c>
      <c r="B19" s="237" t="s">
        <v>465</v>
      </c>
      <c r="C19" s="240"/>
      <c r="D19" s="77"/>
      <c r="E19" s="77"/>
      <c r="F19" s="77"/>
      <c r="G19" s="77"/>
      <c r="H19" s="77"/>
      <c r="I19" s="77"/>
      <c r="J19" s="77"/>
      <c r="K19" s="77"/>
      <c r="L19" s="77"/>
      <c r="M19" s="77"/>
      <c r="N19" s="77"/>
      <c r="O19" s="77"/>
      <c r="P19" s="77"/>
      <c r="Q19" s="77"/>
    </row>
    <row r="20" spans="1:17" ht="63">
      <c r="A20" s="119" t="s">
        <v>466</v>
      </c>
      <c r="B20" s="237" t="s">
        <v>467</v>
      </c>
      <c r="C20" s="240"/>
      <c r="D20" s="77"/>
      <c r="E20" s="77"/>
      <c r="F20" s="77"/>
      <c r="G20" s="77"/>
      <c r="H20" s="77"/>
      <c r="I20" s="77"/>
      <c r="J20" s="77"/>
      <c r="K20" s="77"/>
      <c r="L20" s="77"/>
      <c r="M20" s="77"/>
      <c r="N20" s="77"/>
      <c r="O20" s="77"/>
      <c r="P20" s="77"/>
      <c r="Q20" s="77"/>
    </row>
    <row r="21" spans="1:17">
      <c r="A21" s="119" t="s">
        <v>468</v>
      </c>
      <c r="B21" s="235" t="s">
        <v>469</v>
      </c>
      <c r="C21" s="240"/>
      <c r="D21" s="77"/>
      <c r="E21" s="77"/>
      <c r="F21" s="77"/>
      <c r="G21" s="77"/>
      <c r="H21" s="77"/>
      <c r="I21" s="77"/>
      <c r="J21" s="77"/>
      <c r="K21" s="77"/>
      <c r="L21" s="77"/>
      <c r="M21" s="77"/>
      <c r="N21" s="77"/>
      <c r="O21" s="77"/>
      <c r="P21" s="77"/>
      <c r="Q21" s="77"/>
    </row>
    <row r="22" spans="1:17" ht="42">
      <c r="A22" s="119" t="s">
        <v>470</v>
      </c>
      <c r="B22" s="235" t="s">
        <v>469</v>
      </c>
      <c r="C22" s="240"/>
      <c r="D22" s="77"/>
      <c r="E22" s="77"/>
      <c r="F22" s="77"/>
      <c r="G22" s="77"/>
      <c r="H22" s="77"/>
      <c r="I22" s="77"/>
      <c r="J22" s="77"/>
      <c r="K22" s="77"/>
      <c r="L22" s="77"/>
      <c r="M22" s="77"/>
      <c r="N22" s="77"/>
      <c r="O22" s="77"/>
      <c r="P22" s="77"/>
      <c r="Q22" s="77"/>
    </row>
    <row r="23" spans="1:17" ht="42">
      <c r="A23" s="119" t="s">
        <v>537</v>
      </c>
      <c r="B23" s="235" t="s">
        <v>471</v>
      </c>
      <c r="C23" s="240"/>
      <c r="D23" s="77"/>
      <c r="E23" s="77"/>
      <c r="F23" s="77"/>
      <c r="G23" s="77"/>
      <c r="H23" s="77"/>
      <c r="I23" s="77"/>
      <c r="J23" s="77"/>
      <c r="K23" s="77"/>
      <c r="L23" s="77"/>
      <c r="M23" s="77"/>
      <c r="N23" s="77"/>
      <c r="O23" s="77"/>
      <c r="P23" s="77"/>
      <c r="Q23" s="77"/>
    </row>
    <row r="24" spans="1:17" ht="42">
      <c r="A24" s="119" t="s">
        <v>472</v>
      </c>
      <c r="B24" s="235" t="s">
        <v>471</v>
      </c>
      <c r="C24" s="240"/>
      <c r="D24" s="77"/>
      <c r="E24" s="77"/>
      <c r="F24" s="77"/>
      <c r="G24" s="77"/>
      <c r="H24" s="77"/>
      <c r="I24" s="77"/>
      <c r="J24" s="77"/>
      <c r="K24" s="77"/>
      <c r="L24" s="77"/>
      <c r="M24" s="77"/>
      <c r="N24" s="77"/>
      <c r="O24" s="77"/>
      <c r="P24" s="77"/>
      <c r="Q24" s="77"/>
    </row>
    <row r="25" spans="1:17" ht="63">
      <c r="A25" s="119" t="s">
        <v>473</v>
      </c>
      <c r="B25" s="235" t="s">
        <v>474</v>
      </c>
      <c r="C25" s="240"/>
      <c r="D25" s="77"/>
      <c r="E25" s="77"/>
      <c r="F25" s="77"/>
      <c r="G25" s="77"/>
      <c r="H25" s="77"/>
      <c r="I25" s="77"/>
      <c r="J25" s="77"/>
      <c r="K25" s="77"/>
      <c r="L25" s="77"/>
      <c r="M25" s="77"/>
      <c r="N25" s="77"/>
      <c r="O25" s="77"/>
      <c r="P25" s="77"/>
      <c r="Q25" s="77"/>
    </row>
    <row r="26" spans="1:17" ht="42">
      <c r="A26" s="119" t="s">
        <v>475</v>
      </c>
      <c r="B26" s="235" t="s">
        <v>476</v>
      </c>
      <c r="C26" s="240"/>
      <c r="D26" s="77"/>
      <c r="E26" s="77"/>
      <c r="F26" s="77"/>
      <c r="G26" s="77"/>
      <c r="H26" s="77"/>
      <c r="I26" s="77"/>
      <c r="J26" s="77"/>
      <c r="K26" s="77"/>
      <c r="L26" s="77"/>
      <c r="M26" s="77"/>
      <c r="N26" s="77"/>
      <c r="O26" s="77"/>
      <c r="P26" s="77"/>
      <c r="Q26" s="77"/>
    </row>
    <row r="27" spans="1:17" ht="42">
      <c r="A27" s="119" t="s">
        <v>477</v>
      </c>
      <c r="B27" s="240" t="s">
        <v>478</v>
      </c>
      <c r="C27" s="241"/>
      <c r="D27" s="77"/>
      <c r="E27" s="77"/>
      <c r="F27" s="77"/>
      <c r="G27" s="77"/>
      <c r="H27" s="77"/>
      <c r="I27" s="77"/>
      <c r="J27" s="77"/>
      <c r="K27" s="77"/>
      <c r="L27" s="77"/>
      <c r="M27" s="77"/>
      <c r="N27" s="77"/>
      <c r="O27" s="77"/>
      <c r="P27" s="77"/>
      <c r="Q27" s="77"/>
    </row>
    <row r="28" spans="1:17" ht="42">
      <c r="A28" s="119" t="s">
        <v>479</v>
      </c>
      <c r="B28" s="240" t="s">
        <v>480</v>
      </c>
      <c r="C28" s="240"/>
      <c r="D28" s="77"/>
      <c r="E28" s="77"/>
      <c r="F28" s="77"/>
      <c r="G28" s="77"/>
      <c r="H28" s="77"/>
      <c r="I28" s="77"/>
      <c r="J28" s="77"/>
      <c r="K28" s="77"/>
      <c r="L28" s="77"/>
      <c r="M28" s="77"/>
      <c r="N28" s="77"/>
      <c r="O28" s="77"/>
      <c r="P28" s="77"/>
      <c r="Q28" s="77"/>
    </row>
    <row r="29" spans="1:17" ht="84">
      <c r="A29" s="119" t="s">
        <v>481</v>
      </c>
      <c r="B29" s="242" t="s">
        <v>482</v>
      </c>
      <c r="C29" s="235"/>
      <c r="D29" s="77"/>
      <c r="E29" s="77"/>
      <c r="F29" s="77"/>
      <c r="G29" s="77"/>
      <c r="H29" s="77"/>
      <c r="I29" s="77"/>
      <c r="J29" s="77"/>
      <c r="K29" s="77"/>
      <c r="L29" s="77"/>
      <c r="M29" s="77"/>
      <c r="N29" s="77"/>
      <c r="O29" s="77"/>
      <c r="P29" s="77"/>
      <c r="Q29" s="77"/>
    </row>
    <row r="30" spans="1:17" ht="63">
      <c r="A30" s="119" t="s">
        <v>483</v>
      </c>
      <c r="B30" s="235" t="s">
        <v>484</v>
      </c>
      <c r="C30" s="235"/>
      <c r="D30" s="77"/>
      <c r="E30" s="77"/>
      <c r="F30" s="77"/>
      <c r="G30" s="77"/>
      <c r="H30" s="77"/>
      <c r="I30" s="77"/>
      <c r="J30" s="77"/>
      <c r="K30" s="77"/>
      <c r="L30" s="77"/>
      <c r="M30" s="77"/>
      <c r="N30" s="77"/>
      <c r="O30" s="77"/>
      <c r="P30" s="77"/>
      <c r="Q30" s="77"/>
    </row>
    <row r="31" spans="1:17" s="115" customFormat="1" ht="63">
      <c r="A31" s="119" t="s">
        <v>1060</v>
      </c>
      <c r="B31" s="237" t="s">
        <v>485</v>
      </c>
      <c r="C31" s="243"/>
      <c r="D31" s="82"/>
      <c r="E31" s="82"/>
      <c r="F31" s="82"/>
      <c r="G31" s="82"/>
      <c r="H31" s="82"/>
      <c r="I31" s="82"/>
      <c r="J31" s="82"/>
      <c r="K31" s="82"/>
      <c r="L31" s="82"/>
      <c r="M31" s="82"/>
      <c r="N31" s="82"/>
      <c r="O31" s="82"/>
      <c r="P31" s="82"/>
      <c r="Q31" s="82"/>
    </row>
    <row r="32" spans="1:17" ht="105">
      <c r="A32" s="360" t="s">
        <v>486</v>
      </c>
      <c r="B32" s="237" t="s">
        <v>487</v>
      </c>
      <c r="C32" s="235" t="s">
        <v>488</v>
      </c>
      <c r="D32" s="77"/>
      <c r="E32" s="77"/>
      <c r="F32" s="77"/>
      <c r="G32" s="77"/>
      <c r="H32" s="77"/>
      <c r="I32" s="77"/>
      <c r="J32" s="77"/>
      <c r="K32" s="77"/>
      <c r="L32" s="77"/>
      <c r="M32" s="77"/>
      <c r="N32" s="77"/>
      <c r="O32" s="77"/>
      <c r="P32" s="77"/>
      <c r="Q32" s="77"/>
    </row>
    <row r="33" spans="1:17" ht="42">
      <c r="A33" s="361"/>
      <c r="B33" s="237" t="s">
        <v>489</v>
      </c>
      <c r="C33" s="235" t="s">
        <v>490</v>
      </c>
      <c r="D33" s="77"/>
      <c r="E33" s="77"/>
      <c r="F33" s="77"/>
      <c r="G33" s="77"/>
      <c r="H33" s="77"/>
      <c r="I33" s="77"/>
      <c r="J33" s="77"/>
      <c r="K33" s="77"/>
      <c r="L33" s="77"/>
      <c r="M33" s="77"/>
      <c r="N33" s="77"/>
      <c r="O33" s="77"/>
      <c r="P33" s="77"/>
      <c r="Q33" s="77"/>
    </row>
    <row r="34" spans="1:17" ht="42">
      <c r="A34" s="361"/>
      <c r="B34" s="237" t="s">
        <v>491</v>
      </c>
      <c r="C34" s="235" t="s">
        <v>492</v>
      </c>
      <c r="D34" s="77"/>
      <c r="E34" s="77"/>
      <c r="F34" s="77"/>
      <c r="G34" s="77"/>
      <c r="H34" s="77"/>
      <c r="I34" s="77"/>
      <c r="J34" s="77"/>
      <c r="K34" s="77"/>
      <c r="L34" s="77"/>
      <c r="M34" s="77"/>
      <c r="N34" s="77"/>
      <c r="O34" s="77"/>
      <c r="P34" s="77"/>
      <c r="Q34" s="77"/>
    </row>
    <row r="35" spans="1:17" ht="42">
      <c r="A35" s="361"/>
      <c r="B35" s="237" t="s">
        <v>493</v>
      </c>
      <c r="C35" s="235" t="s">
        <v>494</v>
      </c>
      <c r="D35" s="77"/>
      <c r="E35" s="77"/>
      <c r="F35" s="77"/>
      <c r="G35" s="77"/>
      <c r="H35" s="77"/>
      <c r="I35" s="77"/>
      <c r="J35" s="77"/>
      <c r="K35" s="77"/>
      <c r="L35" s="77"/>
      <c r="M35" s="77"/>
      <c r="N35" s="77"/>
      <c r="O35" s="77"/>
      <c r="P35" s="77"/>
      <c r="Q35" s="77"/>
    </row>
    <row r="36" spans="1:17" ht="63">
      <c r="A36" s="361"/>
      <c r="B36" s="237" t="s">
        <v>495</v>
      </c>
      <c r="C36" s="235" t="s">
        <v>496</v>
      </c>
      <c r="D36" s="77"/>
      <c r="E36" s="77"/>
      <c r="F36" s="77"/>
      <c r="G36" s="77"/>
      <c r="H36" s="77"/>
      <c r="I36" s="77"/>
      <c r="J36" s="77"/>
      <c r="K36" s="77"/>
      <c r="L36" s="77"/>
      <c r="M36" s="77"/>
      <c r="N36" s="77"/>
      <c r="O36" s="77"/>
      <c r="P36" s="77"/>
      <c r="Q36" s="77"/>
    </row>
    <row r="37" spans="1:17" ht="105">
      <c r="A37" s="361"/>
      <c r="B37" s="237" t="s">
        <v>497</v>
      </c>
      <c r="C37" s="235" t="s">
        <v>498</v>
      </c>
      <c r="D37" s="77"/>
      <c r="E37" s="77"/>
      <c r="F37" s="77"/>
      <c r="G37" s="77"/>
      <c r="H37" s="77"/>
      <c r="I37" s="77"/>
      <c r="J37" s="77"/>
      <c r="K37" s="77"/>
      <c r="L37" s="77"/>
      <c r="M37" s="77"/>
      <c r="N37" s="77"/>
      <c r="O37" s="77"/>
      <c r="P37" s="77"/>
      <c r="Q37" s="77"/>
    </row>
    <row r="38" spans="1:17" ht="42">
      <c r="A38" s="361"/>
      <c r="B38" s="237" t="s">
        <v>499</v>
      </c>
      <c r="C38" s="235" t="s">
        <v>500</v>
      </c>
      <c r="D38" s="77"/>
      <c r="E38" s="77"/>
      <c r="F38" s="77"/>
      <c r="G38" s="77"/>
      <c r="H38" s="77"/>
      <c r="I38" s="77"/>
      <c r="J38" s="77"/>
      <c r="K38" s="77"/>
      <c r="L38" s="77"/>
      <c r="M38" s="77"/>
      <c r="N38" s="77"/>
      <c r="O38" s="77"/>
      <c r="P38" s="77"/>
      <c r="Q38" s="77"/>
    </row>
    <row r="39" spans="1:17" s="115" customFormat="1" ht="42">
      <c r="A39" s="119" t="s">
        <v>501</v>
      </c>
      <c r="B39" s="237" t="s">
        <v>502</v>
      </c>
      <c r="C39" s="240"/>
      <c r="D39" s="82"/>
      <c r="E39" s="82"/>
      <c r="F39" s="82"/>
      <c r="G39" s="82"/>
      <c r="H39" s="82"/>
      <c r="I39" s="82"/>
      <c r="J39" s="82"/>
      <c r="K39" s="82"/>
      <c r="L39" s="82"/>
      <c r="M39" s="82"/>
      <c r="N39" s="82"/>
      <c r="O39" s="82"/>
      <c r="P39" s="82"/>
      <c r="Q39" s="82"/>
    </row>
    <row r="40" spans="1:17" s="115" customFormat="1" ht="84">
      <c r="A40" s="119" t="s">
        <v>503</v>
      </c>
      <c r="B40" s="237" t="s">
        <v>504</v>
      </c>
      <c r="C40" s="240"/>
      <c r="D40" s="82"/>
      <c r="E40" s="82"/>
      <c r="F40" s="82"/>
      <c r="G40" s="82"/>
      <c r="H40" s="82"/>
      <c r="I40" s="82"/>
      <c r="J40" s="82"/>
      <c r="K40" s="82"/>
      <c r="L40" s="82"/>
      <c r="M40" s="82"/>
      <c r="N40" s="82"/>
      <c r="O40" s="82"/>
      <c r="P40" s="82"/>
      <c r="Q40" s="82"/>
    </row>
    <row r="41" spans="1:17" ht="63">
      <c r="A41" s="119" t="s">
        <v>505</v>
      </c>
      <c r="B41" s="237" t="s">
        <v>506</v>
      </c>
      <c r="C41" s="240"/>
      <c r="D41" s="77"/>
      <c r="E41" s="77"/>
      <c r="F41" s="77"/>
      <c r="G41" s="77"/>
      <c r="H41" s="77"/>
      <c r="I41" s="77"/>
      <c r="J41" s="77"/>
      <c r="K41" s="77"/>
      <c r="L41" s="77"/>
      <c r="M41" s="77"/>
      <c r="N41" s="77"/>
      <c r="O41" s="77"/>
      <c r="P41" s="77"/>
      <c r="Q41" s="77"/>
    </row>
    <row r="42" spans="1:17" ht="42">
      <c r="A42" s="119" t="s">
        <v>507</v>
      </c>
      <c r="B42" s="237" t="s">
        <v>508</v>
      </c>
      <c r="C42" s="240"/>
      <c r="D42" s="77"/>
      <c r="E42" s="77"/>
      <c r="F42" s="77"/>
      <c r="G42" s="77"/>
      <c r="H42" s="77"/>
      <c r="I42" s="77"/>
      <c r="J42" s="77"/>
      <c r="K42" s="77"/>
      <c r="L42" s="77"/>
      <c r="M42" s="77"/>
      <c r="N42" s="77"/>
      <c r="O42" s="77"/>
      <c r="P42" s="77"/>
      <c r="Q42" s="77"/>
    </row>
    <row r="43" spans="1:17" ht="84">
      <c r="A43" s="119" t="s">
        <v>509</v>
      </c>
      <c r="B43" s="237" t="s">
        <v>510</v>
      </c>
      <c r="C43" s="240"/>
      <c r="D43" s="77"/>
      <c r="E43" s="77"/>
      <c r="F43" s="77"/>
      <c r="G43" s="77"/>
      <c r="H43" s="77"/>
      <c r="I43" s="77"/>
      <c r="J43" s="77"/>
      <c r="K43" s="77"/>
      <c r="L43" s="77"/>
      <c r="M43" s="77"/>
      <c r="N43" s="77"/>
      <c r="O43" s="77"/>
      <c r="P43" s="77"/>
      <c r="Q43" s="77"/>
    </row>
    <row r="44" spans="1:17" ht="42">
      <c r="A44" s="119" t="s">
        <v>511</v>
      </c>
      <c r="B44" s="237" t="s">
        <v>512</v>
      </c>
      <c r="C44" s="240"/>
      <c r="D44" s="77"/>
      <c r="E44" s="77"/>
      <c r="F44" s="77"/>
      <c r="G44" s="77"/>
      <c r="H44" s="77"/>
      <c r="I44" s="77"/>
      <c r="J44" s="77"/>
      <c r="K44" s="77"/>
      <c r="L44" s="77"/>
      <c r="M44" s="77"/>
      <c r="N44" s="77"/>
      <c r="O44" s="77"/>
      <c r="P44" s="77"/>
      <c r="Q44" s="77"/>
    </row>
    <row r="45" spans="1:17" ht="42">
      <c r="A45" s="244" t="s">
        <v>513</v>
      </c>
      <c r="B45" s="245" t="s">
        <v>514</v>
      </c>
      <c r="C45" s="245"/>
      <c r="D45" s="77"/>
      <c r="E45" s="77"/>
      <c r="F45" s="77"/>
      <c r="G45" s="77"/>
      <c r="H45" s="77"/>
      <c r="I45" s="77"/>
      <c r="J45" s="77"/>
      <c r="K45" s="77"/>
      <c r="L45" s="77"/>
      <c r="M45" s="77"/>
      <c r="N45" s="77"/>
      <c r="O45" s="77"/>
      <c r="P45" s="77"/>
      <c r="Q45" s="77"/>
    </row>
    <row r="46" spans="1:17" s="115" customFormat="1" ht="105">
      <c r="A46" s="119" t="s">
        <v>515</v>
      </c>
      <c r="B46" s="235" t="s">
        <v>516</v>
      </c>
      <c r="C46" s="235" t="s">
        <v>517</v>
      </c>
      <c r="D46" s="82"/>
      <c r="E46" s="82"/>
      <c r="F46" s="82"/>
      <c r="G46" s="82"/>
      <c r="H46" s="82"/>
      <c r="I46" s="82"/>
      <c r="J46" s="82"/>
      <c r="K46" s="82"/>
      <c r="L46" s="82"/>
      <c r="M46" s="82"/>
      <c r="N46" s="82"/>
      <c r="O46" s="82"/>
      <c r="P46" s="82"/>
      <c r="Q46" s="82"/>
    </row>
    <row r="47" spans="1:17" s="115" customFormat="1" ht="63">
      <c r="A47" s="119" t="s">
        <v>518</v>
      </c>
      <c r="B47" s="235" t="s">
        <v>519</v>
      </c>
      <c r="C47" s="235" t="s">
        <v>517</v>
      </c>
      <c r="D47" s="82"/>
      <c r="E47" s="82"/>
      <c r="F47" s="82"/>
      <c r="G47" s="82"/>
      <c r="H47" s="82"/>
      <c r="I47" s="82"/>
      <c r="J47" s="82"/>
      <c r="K47" s="82"/>
      <c r="L47" s="82"/>
      <c r="M47" s="82"/>
      <c r="N47" s="82"/>
      <c r="O47" s="82"/>
      <c r="P47" s="82"/>
      <c r="Q47" s="82"/>
    </row>
    <row r="48" spans="1:17" ht="42">
      <c r="A48" s="119" t="s">
        <v>520</v>
      </c>
      <c r="B48" s="235" t="s">
        <v>521</v>
      </c>
      <c r="C48" s="235" t="s">
        <v>522</v>
      </c>
      <c r="D48" s="77"/>
      <c r="E48" s="77"/>
      <c r="F48" s="77"/>
      <c r="G48" s="77"/>
      <c r="H48" s="77"/>
      <c r="I48" s="77"/>
      <c r="J48" s="77"/>
      <c r="K48" s="77"/>
      <c r="L48" s="77"/>
      <c r="M48" s="77"/>
      <c r="N48" s="77"/>
      <c r="O48" s="77"/>
      <c r="P48" s="77"/>
      <c r="Q48" s="77"/>
    </row>
    <row r="49" spans="1:28" s="115" customFormat="1" ht="84">
      <c r="A49" s="119" t="s">
        <v>523</v>
      </c>
      <c r="B49" s="237" t="s">
        <v>524</v>
      </c>
      <c r="C49" s="237" t="s">
        <v>525</v>
      </c>
      <c r="D49" s="82"/>
      <c r="E49" s="82"/>
      <c r="F49" s="82"/>
      <c r="G49" s="82"/>
      <c r="H49" s="82"/>
      <c r="I49" s="82"/>
      <c r="J49" s="82"/>
      <c r="K49" s="82"/>
      <c r="L49" s="82"/>
      <c r="M49" s="82"/>
      <c r="N49" s="82"/>
      <c r="O49" s="82"/>
      <c r="P49" s="82"/>
      <c r="Q49" s="82"/>
    </row>
    <row r="50" spans="1:28" ht="63">
      <c r="A50" s="119" t="s">
        <v>523</v>
      </c>
      <c r="B50" s="237" t="s">
        <v>526</v>
      </c>
      <c r="C50" s="237" t="s">
        <v>527</v>
      </c>
      <c r="D50" s="77"/>
      <c r="E50" s="77"/>
      <c r="F50" s="77"/>
      <c r="G50" s="77"/>
      <c r="H50" s="77"/>
      <c r="I50" s="77"/>
      <c r="J50" s="77"/>
      <c r="K50" s="77"/>
      <c r="L50" s="77"/>
      <c r="M50" s="77"/>
      <c r="N50" s="77"/>
      <c r="O50" s="77"/>
      <c r="P50" s="77"/>
      <c r="Q50" s="77"/>
    </row>
    <row r="51" spans="1:28" s="115" customFormat="1" ht="126">
      <c r="A51" s="119" t="s">
        <v>1059</v>
      </c>
      <c r="B51" s="237" t="s">
        <v>528</v>
      </c>
      <c r="C51" s="237"/>
      <c r="D51" s="82"/>
      <c r="E51" s="82"/>
      <c r="F51" s="82"/>
      <c r="G51" s="82"/>
      <c r="H51" s="82"/>
      <c r="I51" s="82"/>
      <c r="J51" s="82"/>
      <c r="K51" s="82"/>
      <c r="L51" s="82"/>
      <c r="M51" s="82"/>
      <c r="N51" s="82"/>
      <c r="O51" s="82"/>
      <c r="P51" s="82"/>
      <c r="Q51" s="82"/>
    </row>
    <row r="52" spans="1:28" ht="63">
      <c r="A52" s="119" t="s">
        <v>529</v>
      </c>
      <c r="B52" s="237" t="s">
        <v>530</v>
      </c>
      <c r="C52" s="237"/>
      <c r="D52" s="77"/>
      <c r="E52" s="77"/>
      <c r="F52" s="77"/>
      <c r="G52" s="77"/>
      <c r="H52" s="77"/>
      <c r="I52" s="77"/>
      <c r="J52" s="77"/>
      <c r="K52" s="77"/>
      <c r="L52" s="77"/>
      <c r="M52" s="77"/>
      <c r="N52" s="77"/>
      <c r="O52" s="77"/>
      <c r="P52" s="77"/>
      <c r="Q52" s="77"/>
    </row>
    <row r="53" spans="1:28" ht="126">
      <c r="A53" s="119" t="s">
        <v>531</v>
      </c>
      <c r="B53" s="237" t="s">
        <v>532</v>
      </c>
      <c r="C53" s="237"/>
      <c r="D53" s="77"/>
      <c r="E53" s="77"/>
      <c r="F53" s="77"/>
      <c r="G53" s="77"/>
      <c r="H53" s="77"/>
      <c r="I53" s="77"/>
      <c r="J53" s="77"/>
      <c r="K53" s="77"/>
      <c r="L53" s="77"/>
      <c r="M53" s="77"/>
      <c r="N53" s="77"/>
      <c r="O53" s="77"/>
      <c r="P53" s="77"/>
      <c r="Q53" s="77"/>
    </row>
    <row r="54" spans="1:28" s="115" customFormat="1" ht="63">
      <c r="A54" s="246" t="s">
        <v>533</v>
      </c>
      <c r="B54" s="235" t="s">
        <v>534</v>
      </c>
      <c r="C54" s="240"/>
      <c r="D54" s="82"/>
      <c r="E54" s="82"/>
      <c r="F54" s="82"/>
      <c r="G54" s="82"/>
      <c r="H54" s="82"/>
      <c r="I54" s="82"/>
      <c r="J54" s="82"/>
      <c r="K54" s="82"/>
      <c r="L54" s="82"/>
      <c r="M54" s="82"/>
      <c r="N54" s="82"/>
      <c r="O54" s="82"/>
      <c r="P54" s="82"/>
      <c r="Q54" s="82"/>
    </row>
    <row r="55" spans="1:28" ht="42">
      <c r="A55" s="233" t="s">
        <v>535</v>
      </c>
      <c r="B55" s="71"/>
      <c r="C55" s="70" t="s">
        <v>538</v>
      </c>
      <c r="D55" s="77"/>
      <c r="E55" s="77"/>
      <c r="F55" s="77"/>
      <c r="G55" s="77"/>
      <c r="H55" s="77"/>
      <c r="I55" s="77"/>
      <c r="J55" s="77"/>
      <c r="K55" s="77"/>
      <c r="L55" s="77"/>
      <c r="M55" s="77"/>
      <c r="N55" s="77"/>
      <c r="O55" s="77"/>
      <c r="P55" s="77"/>
      <c r="Q55" s="77"/>
    </row>
    <row r="56" spans="1:28">
      <c r="A56" s="120"/>
      <c r="B56" s="77"/>
      <c r="C56" s="77"/>
      <c r="D56" s="77"/>
      <c r="E56" s="77"/>
      <c r="F56" s="77"/>
      <c r="G56" s="77"/>
      <c r="H56" s="77"/>
      <c r="I56" s="77"/>
      <c r="J56" s="77"/>
      <c r="K56" s="77"/>
      <c r="L56" s="77"/>
      <c r="M56" s="77"/>
      <c r="N56" s="77"/>
      <c r="O56" s="77"/>
      <c r="P56" s="77"/>
      <c r="Q56" s="77"/>
      <c r="R56" s="77"/>
      <c r="S56" s="77"/>
      <c r="T56" s="77"/>
      <c r="U56" s="77"/>
      <c r="V56" s="77"/>
      <c r="W56" s="77"/>
      <c r="X56" s="77"/>
      <c r="Y56" s="77"/>
      <c r="Z56" s="77"/>
      <c r="AA56" s="77"/>
      <c r="AB56" s="77"/>
    </row>
    <row r="57" spans="1:28">
      <c r="A57" s="120"/>
      <c r="B57" s="77"/>
      <c r="C57" s="77"/>
      <c r="D57" s="77"/>
      <c r="E57" s="77"/>
      <c r="F57" s="77"/>
      <c r="G57" s="77"/>
      <c r="H57" s="77"/>
      <c r="I57" s="77"/>
      <c r="J57" s="77"/>
      <c r="K57" s="77"/>
      <c r="L57" s="77"/>
      <c r="M57" s="77"/>
      <c r="N57" s="77"/>
      <c r="O57" s="77"/>
      <c r="P57" s="77"/>
      <c r="Q57" s="77"/>
      <c r="R57" s="77"/>
      <c r="S57" s="77"/>
      <c r="T57" s="77"/>
      <c r="U57" s="77"/>
      <c r="V57" s="77"/>
      <c r="W57" s="77"/>
      <c r="X57" s="77"/>
      <c r="Y57" s="77"/>
      <c r="Z57" s="77"/>
      <c r="AA57" s="77"/>
      <c r="AB57" s="77"/>
    </row>
    <row r="58" spans="1:28">
      <c r="A58" s="120"/>
      <c r="B58" s="77"/>
      <c r="C58" s="77"/>
      <c r="D58" s="77"/>
      <c r="E58" s="77"/>
      <c r="F58" s="77"/>
      <c r="G58" s="77"/>
      <c r="H58" s="77"/>
      <c r="I58" s="77"/>
      <c r="J58" s="77"/>
      <c r="K58" s="77"/>
      <c r="L58" s="77"/>
      <c r="M58" s="77"/>
      <c r="N58" s="77"/>
      <c r="O58" s="77"/>
      <c r="P58" s="77"/>
      <c r="Q58" s="77"/>
      <c r="R58" s="77"/>
      <c r="S58" s="77"/>
      <c r="T58" s="77"/>
      <c r="U58" s="77"/>
      <c r="V58" s="77"/>
      <c r="W58" s="77"/>
      <c r="X58" s="77"/>
      <c r="Y58" s="77"/>
      <c r="Z58" s="77"/>
      <c r="AA58" s="77"/>
      <c r="AB58" s="77"/>
    </row>
    <row r="59" spans="1:28">
      <c r="A59" s="120"/>
      <c r="B59" s="77"/>
      <c r="C59" s="77"/>
      <c r="D59" s="77"/>
      <c r="E59" s="77"/>
      <c r="F59" s="77"/>
      <c r="G59" s="77"/>
      <c r="H59" s="77"/>
      <c r="I59" s="77"/>
      <c r="J59" s="77"/>
      <c r="K59" s="77"/>
      <c r="L59" s="77"/>
      <c r="M59" s="77"/>
      <c r="N59" s="77"/>
      <c r="O59" s="77"/>
      <c r="P59" s="77"/>
      <c r="Q59" s="77"/>
      <c r="R59" s="77"/>
      <c r="S59" s="77"/>
      <c r="T59" s="77"/>
      <c r="U59" s="77"/>
      <c r="V59" s="77"/>
      <c r="W59" s="77"/>
      <c r="X59" s="77"/>
      <c r="Y59" s="77"/>
      <c r="Z59" s="77"/>
      <c r="AA59" s="77"/>
      <c r="AB59" s="77"/>
    </row>
    <row r="60" spans="1:28">
      <c r="A60" s="120"/>
      <c r="B60" s="77"/>
      <c r="C60" s="77"/>
      <c r="D60" s="77"/>
      <c r="E60" s="77"/>
      <c r="F60" s="77"/>
      <c r="G60" s="77"/>
      <c r="H60" s="77"/>
      <c r="I60" s="77"/>
      <c r="J60" s="77"/>
      <c r="K60" s="77"/>
      <c r="L60" s="77"/>
      <c r="M60" s="77"/>
      <c r="N60" s="77"/>
      <c r="O60" s="77"/>
      <c r="P60" s="77"/>
      <c r="Q60" s="77"/>
      <c r="R60" s="77"/>
      <c r="S60" s="77"/>
      <c r="T60" s="77"/>
      <c r="U60" s="77"/>
      <c r="V60" s="77"/>
      <c r="W60" s="77"/>
      <c r="X60" s="77"/>
      <c r="Y60" s="77"/>
      <c r="Z60" s="77"/>
      <c r="AA60" s="77"/>
      <c r="AB60" s="77"/>
    </row>
    <row r="61" spans="1:28">
      <c r="A61" s="120"/>
      <c r="B61" s="77"/>
      <c r="C61" s="77"/>
      <c r="D61" s="77"/>
      <c r="E61" s="77"/>
      <c r="F61" s="77"/>
      <c r="G61" s="77"/>
      <c r="H61" s="77"/>
      <c r="I61" s="77"/>
      <c r="J61" s="77"/>
      <c r="K61" s="77"/>
      <c r="L61" s="77"/>
      <c r="M61" s="77"/>
      <c r="N61" s="77"/>
      <c r="O61" s="77"/>
      <c r="P61" s="77"/>
      <c r="Q61" s="77"/>
      <c r="R61" s="77"/>
      <c r="S61" s="77"/>
      <c r="T61" s="77"/>
      <c r="U61" s="77"/>
      <c r="V61" s="77"/>
      <c r="W61" s="77"/>
      <c r="X61" s="77"/>
      <c r="Y61" s="77"/>
      <c r="Z61" s="77"/>
      <c r="AA61" s="77"/>
      <c r="AB61" s="77"/>
    </row>
    <row r="62" spans="1:28">
      <c r="A62" s="120"/>
      <c r="B62" s="77"/>
      <c r="C62" s="77"/>
      <c r="D62" s="77"/>
      <c r="E62" s="77"/>
      <c r="F62" s="77"/>
      <c r="G62" s="77"/>
      <c r="H62" s="77"/>
      <c r="I62" s="77"/>
      <c r="J62" s="77"/>
      <c r="K62" s="77"/>
      <c r="L62" s="77"/>
      <c r="M62" s="77"/>
      <c r="N62" s="77"/>
      <c r="O62" s="77"/>
      <c r="P62" s="77"/>
      <c r="Q62" s="77"/>
      <c r="R62" s="77"/>
      <c r="S62" s="77"/>
      <c r="T62" s="77"/>
      <c r="U62" s="77"/>
      <c r="V62" s="77"/>
      <c r="W62" s="77"/>
      <c r="X62" s="77"/>
      <c r="Y62" s="77"/>
      <c r="Z62" s="77"/>
      <c r="AA62" s="77"/>
      <c r="AB62" s="77"/>
    </row>
    <row r="63" spans="1:28">
      <c r="A63" s="120"/>
      <c r="B63" s="77"/>
      <c r="C63" s="77"/>
      <c r="D63" s="77"/>
      <c r="E63" s="77"/>
      <c r="F63" s="77"/>
      <c r="G63" s="77"/>
      <c r="H63" s="77"/>
      <c r="I63" s="77"/>
      <c r="J63" s="77"/>
      <c r="K63" s="77"/>
      <c r="L63" s="77"/>
      <c r="M63" s="77"/>
      <c r="N63" s="77"/>
      <c r="O63" s="77"/>
      <c r="P63" s="77"/>
      <c r="Q63" s="77"/>
      <c r="R63" s="77"/>
      <c r="S63" s="77"/>
      <c r="T63" s="77"/>
      <c r="U63" s="77"/>
      <c r="V63" s="77"/>
      <c r="W63" s="77"/>
      <c r="X63" s="77"/>
      <c r="Y63" s="77"/>
      <c r="Z63" s="77"/>
      <c r="AA63" s="77"/>
      <c r="AB63" s="77"/>
    </row>
    <row r="64" spans="1:28">
      <c r="A64" s="120"/>
      <c r="B64" s="77"/>
      <c r="C64" s="77"/>
      <c r="D64" s="77"/>
      <c r="E64" s="77"/>
      <c r="F64" s="77"/>
      <c r="G64" s="77"/>
      <c r="H64" s="77"/>
      <c r="I64" s="77"/>
      <c r="J64" s="77"/>
      <c r="K64" s="77"/>
      <c r="L64" s="77"/>
      <c r="M64" s="77"/>
      <c r="N64" s="77"/>
      <c r="O64" s="77"/>
      <c r="P64" s="77"/>
      <c r="Q64" s="77"/>
      <c r="R64" s="77"/>
      <c r="S64" s="77"/>
      <c r="T64" s="77"/>
      <c r="U64" s="77"/>
      <c r="V64" s="77"/>
      <c r="W64" s="77"/>
      <c r="X64" s="77"/>
      <c r="Y64" s="77"/>
      <c r="Z64" s="77"/>
      <c r="AA64" s="77"/>
      <c r="AB64" s="77"/>
    </row>
    <row r="65" spans="1:28">
      <c r="A65" s="120"/>
      <c r="B65" s="77"/>
      <c r="C65" s="77"/>
      <c r="D65" s="77"/>
      <c r="E65" s="77"/>
      <c r="F65" s="77"/>
      <c r="G65" s="77"/>
      <c r="H65" s="77"/>
      <c r="I65" s="77"/>
      <c r="J65" s="77"/>
      <c r="K65" s="77"/>
      <c r="L65" s="77"/>
      <c r="M65" s="77"/>
      <c r="N65" s="77"/>
      <c r="O65" s="77"/>
      <c r="P65" s="77"/>
      <c r="Q65" s="77"/>
      <c r="R65" s="77"/>
      <c r="S65" s="77"/>
      <c r="T65" s="77"/>
      <c r="U65" s="77"/>
      <c r="V65" s="77"/>
      <c r="W65" s="77"/>
      <c r="X65" s="77"/>
      <c r="Y65" s="77"/>
      <c r="Z65" s="77"/>
      <c r="AA65" s="77"/>
      <c r="AB65" s="77"/>
    </row>
    <row r="66" spans="1:28">
      <c r="A66" s="120"/>
      <c r="B66" s="77"/>
      <c r="C66" s="77"/>
      <c r="D66" s="77"/>
      <c r="E66" s="77"/>
      <c r="F66" s="77"/>
      <c r="G66" s="77"/>
      <c r="H66" s="77"/>
      <c r="I66" s="77"/>
      <c r="J66" s="77"/>
      <c r="K66" s="77"/>
      <c r="L66" s="77"/>
      <c r="M66" s="77"/>
      <c r="N66" s="77"/>
      <c r="O66" s="77"/>
      <c r="P66" s="77"/>
      <c r="Q66" s="77"/>
      <c r="R66" s="77"/>
      <c r="S66" s="77"/>
      <c r="T66" s="77"/>
      <c r="U66" s="77"/>
      <c r="V66" s="77"/>
      <c r="W66" s="77"/>
      <c r="X66" s="77"/>
      <c r="Y66" s="77"/>
      <c r="Z66" s="77"/>
      <c r="AA66" s="77"/>
      <c r="AB66" s="77"/>
    </row>
    <row r="67" spans="1:28">
      <c r="A67" s="120"/>
      <c r="B67" s="77"/>
      <c r="C67" s="77"/>
      <c r="D67" s="77"/>
      <c r="E67" s="77"/>
      <c r="F67" s="77"/>
      <c r="G67" s="77"/>
      <c r="H67" s="77"/>
      <c r="I67" s="77"/>
      <c r="J67" s="77"/>
      <c r="K67" s="77"/>
      <c r="L67" s="77"/>
      <c r="M67" s="77"/>
      <c r="N67" s="77"/>
      <c r="O67" s="77"/>
      <c r="P67" s="77"/>
      <c r="Q67" s="77"/>
      <c r="R67" s="77"/>
      <c r="S67" s="77"/>
      <c r="T67" s="77"/>
      <c r="U67" s="77"/>
      <c r="V67" s="77"/>
      <c r="W67" s="77"/>
      <c r="X67" s="77"/>
      <c r="Y67" s="77"/>
      <c r="Z67" s="77"/>
      <c r="AA67" s="77"/>
      <c r="AB67" s="77"/>
    </row>
    <row r="68" spans="1:28">
      <c r="A68" s="120"/>
      <c r="B68" s="77"/>
      <c r="C68" s="77"/>
      <c r="D68" s="77"/>
      <c r="E68" s="77"/>
      <c r="F68" s="77"/>
      <c r="G68" s="77"/>
      <c r="H68" s="77"/>
      <c r="I68" s="77"/>
      <c r="J68" s="77"/>
      <c r="K68" s="77"/>
      <c r="L68" s="77"/>
      <c r="M68" s="77"/>
      <c r="N68" s="77"/>
      <c r="O68" s="77"/>
      <c r="P68" s="77"/>
      <c r="Q68" s="77"/>
      <c r="R68" s="77"/>
      <c r="S68" s="77"/>
      <c r="T68" s="77"/>
      <c r="U68" s="77"/>
      <c r="V68" s="77"/>
      <c r="W68" s="77"/>
      <c r="X68" s="77"/>
      <c r="Y68" s="77"/>
      <c r="Z68" s="77"/>
      <c r="AA68" s="77"/>
      <c r="AB68" s="77"/>
    </row>
    <row r="69" spans="1:28">
      <c r="A69" s="120"/>
      <c r="B69" s="77"/>
      <c r="C69" s="77"/>
      <c r="D69" s="77"/>
      <c r="E69" s="77"/>
      <c r="F69" s="77"/>
      <c r="G69" s="77"/>
      <c r="H69" s="77"/>
      <c r="I69" s="77"/>
      <c r="J69" s="77"/>
      <c r="K69" s="77"/>
      <c r="L69" s="77"/>
      <c r="M69" s="77"/>
      <c r="N69" s="77"/>
      <c r="O69" s="77"/>
      <c r="P69" s="77"/>
      <c r="Q69" s="77"/>
      <c r="R69" s="77"/>
      <c r="S69" s="77"/>
      <c r="T69" s="77"/>
      <c r="U69" s="77"/>
      <c r="V69" s="77"/>
      <c r="W69" s="77"/>
      <c r="X69" s="77"/>
      <c r="Y69" s="77"/>
      <c r="Z69" s="77"/>
      <c r="AA69" s="77"/>
      <c r="AB69" s="77"/>
    </row>
    <row r="70" spans="1:28">
      <c r="A70" s="120"/>
      <c r="B70" s="77"/>
      <c r="C70" s="77"/>
      <c r="D70" s="77"/>
      <c r="E70" s="77"/>
      <c r="F70" s="77"/>
      <c r="G70" s="77"/>
      <c r="H70" s="77"/>
      <c r="I70" s="77"/>
      <c r="J70" s="77"/>
      <c r="K70" s="77"/>
      <c r="L70" s="77"/>
      <c r="M70" s="77"/>
      <c r="N70" s="77"/>
      <c r="O70" s="77"/>
      <c r="P70" s="77"/>
      <c r="Q70" s="77"/>
      <c r="R70" s="77"/>
      <c r="S70" s="77"/>
      <c r="T70" s="77"/>
      <c r="U70" s="77"/>
      <c r="V70" s="77"/>
      <c r="W70" s="77"/>
      <c r="X70" s="77"/>
      <c r="Y70" s="77"/>
      <c r="Z70" s="77"/>
      <c r="AA70" s="77"/>
      <c r="AB70" s="77"/>
    </row>
    <row r="71" spans="1:28">
      <c r="A71" s="120"/>
      <c r="B71" s="77"/>
      <c r="C71" s="77"/>
      <c r="D71" s="77"/>
      <c r="E71" s="77"/>
      <c r="F71" s="77"/>
      <c r="G71" s="77"/>
      <c r="H71" s="77"/>
      <c r="I71" s="77"/>
      <c r="J71" s="77"/>
      <c r="K71" s="77"/>
      <c r="L71" s="77"/>
      <c r="M71" s="77"/>
      <c r="N71" s="77"/>
      <c r="O71" s="77"/>
      <c r="P71" s="77"/>
      <c r="Q71" s="77"/>
      <c r="R71" s="77"/>
      <c r="S71" s="77"/>
      <c r="T71" s="77"/>
      <c r="U71" s="77"/>
      <c r="V71" s="77"/>
      <c r="W71" s="77"/>
      <c r="X71" s="77"/>
      <c r="Y71" s="77"/>
      <c r="Z71" s="77"/>
      <c r="AA71" s="77"/>
      <c r="AB71" s="77"/>
    </row>
    <row r="72" spans="1:28">
      <c r="A72" s="120"/>
      <c r="B72" s="77"/>
      <c r="C72" s="77"/>
      <c r="D72" s="77"/>
      <c r="E72" s="77"/>
      <c r="F72" s="77"/>
      <c r="G72" s="77"/>
      <c r="H72" s="77"/>
      <c r="I72" s="77"/>
      <c r="J72" s="77"/>
      <c r="K72" s="77"/>
      <c r="L72" s="77"/>
      <c r="M72" s="77"/>
      <c r="N72" s="77"/>
      <c r="O72" s="77"/>
      <c r="P72" s="77"/>
      <c r="Q72" s="77"/>
      <c r="R72" s="77"/>
      <c r="S72" s="77"/>
      <c r="T72" s="77"/>
      <c r="U72" s="77"/>
      <c r="V72" s="77"/>
      <c r="W72" s="77"/>
      <c r="X72" s="77"/>
      <c r="Y72" s="77"/>
      <c r="Z72" s="77"/>
      <c r="AA72" s="77"/>
      <c r="AB72" s="77"/>
    </row>
    <row r="73" spans="1:28">
      <c r="A73" s="120"/>
      <c r="B73" s="77"/>
      <c r="C73" s="77"/>
      <c r="D73" s="77"/>
      <c r="E73" s="77"/>
      <c r="F73" s="77"/>
      <c r="G73" s="77"/>
      <c r="H73" s="77"/>
      <c r="I73" s="77"/>
      <c r="J73" s="77"/>
      <c r="K73" s="77"/>
      <c r="L73" s="77"/>
      <c r="M73" s="77"/>
      <c r="N73" s="77"/>
      <c r="O73" s="77"/>
      <c r="P73" s="77"/>
      <c r="Q73" s="77"/>
      <c r="R73" s="77"/>
      <c r="S73" s="77"/>
      <c r="T73" s="77"/>
      <c r="U73" s="77"/>
      <c r="V73" s="77"/>
      <c r="W73" s="77"/>
      <c r="X73" s="77"/>
      <c r="Y73" s="77"/>
      <c r="Z73" s="77"/>
      <c r="AA73" s="77"/>
      <c r="AB73" s="77"/>
    </row>
    <row r="74" spans="1:28">
      <c r="A74" s="120"/>
      <c r="B74" s="77"/>
      <c r="C74" s="77"/>
      <c r="D74" s="77"/>
      <c r="E74" s="77"/>
      <c r="F74" s="77"/>
      <c r="G74" s="77"/>
      <c r="H74" s="77"/>
      <c r="I74" s="77"/>
      <c r="J74" s="77"/>
      <c r="K74" s="77"/>
      <c r="L74" s="77"/>
      <c r="M74" s="77"/>
      <c r="N74" s="77"/>
      <c r="O74" s="77"/>
      <c r="P74" s="77"/>
      <c r="Q74" s="77"/>
      <c r="R74" s="77"/>
      <c r="S74" s="77"/>
      <c r="T74" s="77"/>
      <c r="U74" s="77"/>
      <c r="V74" s="77"/>
      <c r="W74" s="77"/>
      <c r="X74" s="77"/>
      <c r="Y74" s="77"/>
      <c r="Z74" s="77"/>
      <c r="AA74" s="77"/>
      <c r="AB74" s="77"/>
    </row>
    <row r="75" spans="1:28">
      <c r="A75" s="120"/>
      <c r="B75" s="77"/>
      <c r="C75" s="77"/>
      <c r="D75" s="77"/>
      <c r="E75" s="77"/>
      <c r="F75" s="77"/>
      <c r="G75" s="77"/>
      <c r="H75" s="77"/>
      <c r="I75" s="77"/>
      <c r="J75" s="77"/>
      <c r="K75" s="77"/>
      <c r="L75" s="77"/>
      <c r="M75" s="77"/>
      <c r="N75" s="77"/>
      <c r="O75" s="77"/>
      <c r="P75" s="77"/>
      <c r="Q75" s="77"/>
      <c r="R75" s="77"/>
      <c r="S75" s="77"/>
      <c r="T75" s="77"/>
      <c r="U75" s="77"/>
      <c r="V75" s="77"/>
      <c r="W75" s="77"/>
      <c r="X75" s="77"/>
      <c r="Y75" s="77"/>
      <c r="Z75" s="77"/>
      <c r="AA75" s="77"/>
      <c r="AB75" s="77"/>
    </row>
    <row r="76" spans="1:28">
      <c r="A76" s="120"/>
      <c r="B76" s="77"/>
      <c r="C76" s="77"/>
      <c r="D76" s="77"/>
      <c r="E76" s="77"/>
      <c r="F76" s="77"/>
      <c r="G76" s="77"/>
      <c r="H76" s="77"/>
      <c r="I76" s="77"/>
      <c r="J76" s="77"/>
      <c r="K76" s="77"/>
      <c r="L76" s="77"/>
      <c r="M76" s="77"/>
      <c r="N76" s="77"/>
      <c r="O76" s="77"/>
      <c r="P76" s="77"/>
      <c r="Q76" s="77"/>
      <c r="R76" s="77"/>
      <c r="S76" s="77"/>
      <c r="T76" s="77"/>
      <c r="U76" s="77"/>
      <c r="V76" s="77"/>
      <c r="W76" s="77"/>
      <c r="X76" s="77"/>
      <c r="Y76" s="77"/>
      <c r="Z76" s="77"/>
      <c r="AA76" s="77"/>
      <c r="AB76" s="77"/>
    </row>
    <row r="77" spans="1:28">
      <c r="A77" s="120"/>
      <c r="B77" s="77"/>
      <c r="C77" s="77"/>
      <c r="D77" s="77"/>
      <c r="E77" s="77"/>
      <c r="F77" s="77"/>
      <c r="G77" s="77"/>
      <c r="H77" s="77"/>
      <c r="I77" s="77"/>
      <c r="J77" s="77"/>
      <c r="K77" s="77"/>
      <c r="L77" s="77"/>
      <c r="M77" s="77"/>
      <c r="N77" s="77"/>
      <c r="O77" s="77"/>
      <c r="P77" s="77"/>
      <c r="Q77" s="77"/>
      <c r="R77" s="77"/>
      <c r="S77" s="77"/>
      <c r="T77" s="77"/>
      <c r="U77" s="77"/>
      <c r="V77" s="77"/>
      <c r="W77" s="77"/>
      <c r="X77" s="77"/>
      <c r="Y77" s="77"/>
      <c r="Z77" s="77"/>
      <c r="AA77" s="77"/>
      <c r="AB77" s="77"/>
    </row>
    <row r="78" spans="1:28">
      <c r="A78" s="120"/>
      <c r="B78" s="77"/>
      <c r="C78" s="77"/>
      <c r="D78" s="77"/>
      <c r="E78" s="77"/>
      <c r="F78" s="77"/>
      <c r="G78" s="77"/>
      <c r="H78" s="77"/>
      <c r="I78" s="77"/>
      <c r="J78" s="77"/>
      <c r="K78" s="77"/>
      <c r="L78" s="77"/>
      <c r="M78" s="77"/>
      <c r="N78" s="77"/>
      <c r="O78" s="77"/>
      <c r="P78" s="77"/>
      <c r="Q78" s="77"/>
      <c r="R78" s="77"/>
      <c r="S78" s="77"/>
      <c r="T78" s="77"/>
      <c r="U78" s="77"/>
      <c r="V78" s="77"/>
      <c r="W78" s="77"/>
      <c r="X78" s="77"/>
      <c r="Y78" s="77"/>
      <c r="Z78" s="77"/>
      <c r="AA78" s="77"/>
      <c r="AB78" s="77"/>
    </row>
    <row r="79" spans="1:28">
      <c r="A79" s="120"/>
      <c r="B79" s="77"/>
      <c r="C79" s="77"/>
      <c r="D79" s="77"/>
      <c r="E79" s="77"/>
      <c r="F79" s="77"/>
      <c r="G79" s="77"/>
      <c r="H79" s="77"/>
      <c r="I79" s="77"/>
      <c r="J79" s="77"/>
      <c r="K79" s="77"/>
      <c r="L79" s="77"/>
      <c r="M79" s="77"/>
      <c r="N79" s="77"/>
      <c r="O79" s="77"/>
      <c r="P79" s="77"/>
      <c r="Q79" s="77"/>
      <c r="R79" s="77"/>
      <c r="S79" s="77"/>
      <c r="T79" s="77"/>
      <c r="U79" s="77"/>
      <c r="V79" s="77"/>
      <c r="W79" s="77"/>
      <c r="X79" s="77"/>
      <c r="Y79" s="77"/>
      <c r="Z79" s="77"/>
      <c r="AA79" s="77"/>
      <c r="AB79" s="77"/>
    </row>
    <row r="80" spans="1:28">
      <c r="A80" s="120"/>
      <c r="B80" s="77"/>
      <c r="C80" s="77"/>
      <c r="D80" s="77"/>
      <c r="E80" s="77"/>
      <c r="F80" s="77"/>
      <c r="G80" s="77"/>
      <c r="H80" s="77"/>
      <c r="I80" s="77"/>
      <c r="J80" s="77"/>
      <c r="K80" s="77"/>
      <c r="L80" s="77"/>
      <c r="M80" s="77"/>
      <c r="N80" s="77"/>
      <c r="O80" s="77"/>
      <c r="P80" s="77"/>
      <c r="Q80" s="77"/>
      <c r="R80" s="77"/>
      <c r="S80" s="77"/>
      <c r="T80" s="77"/>
      <c r="U80" s="77"/>
      <c r="V80" s="77"/>
      <c r="W80" s="77"/>
      <c r="X80" s="77"/>
      <c r="Y80" s="77"/>
      <c r="Z80" s="77"/>
      <c r="AA80" s="77"/>
      <c r="AB80" s="77"/>
    </row>
    <row r="81" spans="1:28">
      <c r="A81" s="120"/>
      <c r="B81" s="77"/>
      <c r="C81" s="77"/>
      <c r="D81" s="77"/>
      <c r="E81" s="77"/>
      <c r="F81" s="77"/>
      <c r="G81" s="77"/>
      <c r="H81" s="77"/>
      <c r="I81" s="77"/>
      <c r="J81" s="77"/>
      <c r="K81" s="77"/>
      <c r="L81" s="77"/>
      <c r="M81" s="77"/>
      <c r="N81" s="77"/>
      <c r="O81" s="77"/>
      <c r="P81" s="77"/>
      <c r="Q81" s="77"/>
      <c r="R81" s="77"/>
      <c r="S81" s="77"/>
      <c r="T81" s="77"/>
      <c r="U81" s="77"/>
      <c r="V81" s="77"/>
      <c r="W81" s="77"/>
      <c r="X81" s="77"/>
      <c r="Y81" s="77"/>
      <c r="Z81" s="77"/>
      <c r="AA81" s="77"/>
      <c r="AB81" s="77"/>
    </row>
    <row r="82" spans="1:28">
      <c r="A82" s="120"/>
      <c r="B82" s="77"/>
      <c r="C82" s="77"/>
      <c r="D82" s="77"/>
      <c r="E82" s="77"/>
      <c r="F82" s="77"/>
      <c r="G82" s="77"/>
      <c r="H82" s="77"/>
      <c r="I82" s="77"/>
      <c r="J82" s="77"/>
      <c r="K82" s="77"/>
      <c r="L82" s="77"/>
      <c r="M82" s="77"/>
      <c r="N82" s="77"/>
      <c r="O82" s="77"/>
      <c r="P82" s="77"/>
      <c r="Q82" s="77"/>
      <c r="R82" s="77"/>
      <c r="S82" s="77"/>
      <c r="T82" s="77"/>
      <c r="U82" s="77"/>
      <c r="V82" s="77"/>
      <c r="W82" s="77"/>
      <c r="X82" s="77"/>
      <c r="Y82" s="77"/>
      <c r="Z82" s="77"/>
      <c r="AA82" s="77"/>
      <c r="AB82" s="77"/>
    </row>
    <row r="83" spans="1:28">
      <c r="A83" s="120"/>
      <c r="B83" s="77"/>
      <c r="C83" s="77"/>
      <c r="D83" s="77"/>
      <c r="E83" s="77"/>
      <c r="F83" s="77"/>
      <c r="G83" s="77"/>
      <c r="H83" s="77"/>
      <c r="I83" s="77"/>
      <c r="J83" s="77"/>
      <c r="K83" s="77"/>
      <c r="L83" s="77"/>
      <c r="M83" s="77"/>
      <c r="N83" s="77"/>
      <c r="O83" s="77"/>
      <c r="P83" s="77"/>
      <c r="Q83" s="77"/>
      <c r="R83" s="77"/>
      <c r="S83" s="77"/>
      <c r="T83" s="77"/>
      <c r="U83" s="77"/>
      <c r="V83" s="77"/>
      <c r="W83" s="77"/>
      <c r="X83" s="77"/>
      <c r="Y83" s="77"/>
      <c r="Z83" s="77"/>
      <c r="AA83" s="77"/>
      <c r="AB83" s="77"/>
    </row>
    <row r="84" spans="1:28">
      <c r="A84" s="120"/>
      <c r="B84" s="77"/>
      <c r="C84" s="77"/>
      <c r="D84" s="77"/>
      <c r="E84" s="77"/>
      <c r="F84" s="77"/>
      <c r="G84" s="77"/>
      <c r="H84" s="77"/>
      <c r="I84" s="77"/>
      <c r="J84" s="77"/>
      <c r="K84" s="77"/>
      <c r="L84" s="77"/>
      <c r="M84" s="77"/>
      <c r="N84" s="77"/>
      <c r="O84" s="77"/>
      <c r="P84" s="77"/>
      <c r="Q84" s="77"/>
      <c r="R84" s="77"/>
      <c r="S84" s="77"/>
      <c r="T84" s="77"/>
      <c r="U84" s="77"/>
      <c r="V84" s="77"/>
      <c r="W84" s="77"/>
      <c r="X84" s="77"/>
      <c r="Y84" s="77"/>
      <c r="Z84" s="77"/>
      <c r="AA84" s="77"/>
      <c r="AB84" s="77"/>
    </row>
    <row r="85" spans="1:28">
      <c r="A85" s="120"/>
      <c r="B85" s="77"/>
      <c r="C85" s="77"/>
      <c r="D85" s="77"/>
      <c r="E85" s="77"/>
      <c r="F85" s="77"/>
      <c r="G85" s="77"/>
      <c r="H85" s="77"/>
      <c r="I85" s="77"/>
      <c r="J85" s="77"/>
      <c r="K85" s="77"/>
      <c r="L85" s="77"/>
      <c r="M85" s="77"/>
      <c r="N85" s="77"/>
      <c r="O85" s="77"/>
      <c r="P85" s="77"/>
      <c r="Q85" s="77"/>
      <c r="R85" s="77"/>
      <c r="S85" s="77"/>
      <c r="T85" s="77"/>
      <c r="U85" s="77"/>
      <c r="V85" s="77"/>
      <c r="W85" s="77"/>
      <c r="X85" s="77"/>
      <c r="Y85" s="77"/>
      <c r="Z85" s="77"/>
      <c r="AA85" s="77"/>
      <c r="AB85" s="77"/>
    </row>
    <row r="86" spans="1:28">
      <c r="A86" s="120"/>
      <c r="B86" s="77"/>
      <c r="C86" s="77"/>
      <c r="D86" s="77"/>
      <c r="E86" s="77"/>
      <c r="F86" s="77"/>
      <c r="G86" s="77"/>
      <c r="H86" s="77"/>
      <c r="I86" s="77"/>
      <c r="J86" s="77"/>
      <c r="K86" s="77"/>
      <c r="L86" s="77"/>
      <c r="M86" s="77"/>
      <c r="N86" s="77"/>
      <c r="O86" s="77"/>
      <c r="P86" s="77"/>
      <c r="Q86" s="77"/>
      <c r="R86" s="77"/>
      <c r="S86" s="77"/>
      <c r="T86" s="77"/>
      <c r="U86" s="77"/>
      <c r="V86" s="77"/>
      <c r="W86" s="77"/>
      <c r="X86" s="77"/>
      <c r="Y86" s="77"/>
      <c r="Z86" s="77"/>
      <c r="AA86" s="77"/>
      <c r="AB86" s="77"/>
    </row>
    <row r="87" spans="1:28">
      <c r="A87" s="120"/>
      <c r="B87" s="77"/>
      <c r="C87" s="77"/>
      <c r="D87" s="77"/>
      <c r="E87" s="77"/>
      <c r="F87" s="77"/>
      <c r="G87" s="77"/>
      <c r="H87" s="77"/>
      <c r="I87" s="77"/>
      <c r="J87" s="77"/>
      <c r="K87" s="77"/>
      <c r="L87" s="77"/>
      <c r="M87" s="77"/>
      <c r="N87" s="77"/>
      <c r="O87" s="77"/>
      <c r="P87" s="77"/>
      <c r="Q87" s="77"/>
      <c r="R87" s="77"/>
      <c r="S87" s="77"/>
      <c r="T87" s="77"/>
      <c r="U87" s="77"/>
      <c r="V87" s="77"/>
      <c r="W87" s="77"/>
      <c r="X87" s="77"/>
      <c r="Y87" s="77"/>
      <c r="Z87" s="77"/>
      <c r="AA87" s="77"/>
      <c r="AB87" s="77"/>
    </row>
    <row r="88" spans="1:28">
      <c r="A88" s="120"/>
      <c r="B88" s="77"/>
      <c r="C88" s="77"/>
      <c r="D88" s="77"/>
      <c r="E88" s="77"/>
      <c r="F88" s="77"/>
      <c r="G88" s="77"/>
      <c r="H88" s="77"/>
      <c r="I88" s="77"/>
      <c r="J88" s="77"/>
      <c r="K88" s="77"/>
      <c r="L88" s="77"/>
      <c r="M88" s="77"/>
      <c r="N88" s="77"/>
      <c r="O88" s="77"/>
      <c r="P88" s="77"/>
      <c r="Q88" s="77"/>
      <c r="R88" s="77"/>
      <c r="S88" s="77"/>
      <c r="T88" s="77"/>
      <c r="U88" s="77"/>
      <c r="V88" s="77"/>
      <c r="W88" s="77"/>
      <c r="X88" s="77"/>
      <c r="Y88" s="77"/>
      <c r="Z88" s="77"/>
      <c r="AA88" s="77"/>
      <c r="AB88" s="77"/>
    </row>
    <row r="89" spans="1:28">
      <c r="A89" s="120"/>
      <c r="B89" s="77"/>
      <c r="C89" s="77"/>
      <c r="D89" s="77"/>
      <c r="E89" s="77"/>
      <c r="F89" s="77"/>
      <c r="G89" s="77"/>
      <c r="H89" s="77"/>
      <c r="I89" s="77"/>
      <c r="J89" s="77"/>
      <c r="K89" s="77"/>
      <c r="L89" s="77"/>
      <c r="M89" s="77"/>
      <c r="N89" s="77"/>
      <c r="O89" s="77"/>
      <c r="P89" s="77"/>
      <c r="Q89" s="77"/>
      <c r="R89" s="77"/>
      <c r="S89" s="77"/>
      <c r="T89" s="77"/>
      <c r="U89" s="77"/>
      <c r="V89" s="77"/>
      <c r="W89" s="77"/>
      <c r="X89" s="77"/>
      <c r="Y89" s="77"/>
      <c r="Z89" s="77"/>
      <c r="AA89" s="77"/>
      <c r="AB89" s="77"/>
    </row>
    <row r="90" spans="1:28">
      <c r="A90" s="120"/>
      <c r="B90" s="77"/>
      <c r="C90" s="77"/>
      <c r="D90" s="77"/>
      <c r="E90" s="77"/>
      <c r="F90" s="77"/>
      <c r="G90" s="77"/>
      <c r="H90" s="77"/>
      <c r="I90" s="77"/>
      <c r="J90" s="77"/>
      <c r="K90" s="77"/>
      <c r="L90" s="77"/>
      <c r="M90" s="77"/>
      <c r="N90" s="77"/>
      <c r="O90" s="77"/>
      <c r="P90" s="77"/>
      <c r="Q90" s="77"/>
      <c r="R90" s="77"/>
      <c r="S90" s="77"/>
      <c r="T90" s="77"/>
      <c r="U90" s="77"/>
      <c r="V90" s="77"/>
      <c r="W90" s="77"/>
      <c r="X90" s="77"/>
      <c r="Y90" s="77"/>
      <c r="Z90" s="77"/>
      <c r="AA90" s="77"/>
      <c r="AB90" s="77"/>
    </row>
    <row r="91" spans="1:28">
      <c r="A91" s="120"/>
      <c r="B91" s="77"/>
      <c r="C91" s="77"/>
      <c r="D91" s="77"/>
      <c r="E91" s="77"/>
      <c r="F91" s="77"/>
      <c r="G91" s="77"/>
      <c r="H91" s="77"/>
      <c r="I91" s="77"/>
      <c r="J91" s="77"/>
      <c r="K91" s="77"/>
      <c r="L91" s="77"/>
      <c r="M91" s="77"/>
      <c r="N91" s="77"/>
      <c r="O91" s="77"/>
      <c r="P91" s="77"/>
      <c r="Q91" s="77"/>
      <c r="R91" s="77"/>
      <c r="S91" s="77"/>
      <c r="T91" s="77"/>
      <c r="U91" s="77"/>
      <c r="V91" s="77"/>
      <c r="W91" s="77"/>
      <c r="X91" s="77"/>
      <c r="Y91" s="77"/>
      <c r="Z91" s="77"/>
      <c r="AA91" s="77"/>
      <c r="AB91" s="77"/>
    </row>
    <row r="92" spans="1:28">
      <c r="A92" s="120"/>
      <c r="B92" s="77"/>
      <c r="C92" s="77"/>
      <c r="D92" s="77"/>
      <c r="E92" s="77"/>
      <c r="F92" s="77"/>
      <c r="G92" s="77"/>
      <c r="H92" s="77"/>
      <c r="I92" s="77"/>
      <c r="J92" s="77"/>
      <c r="K92" s="77"/>
      <c r="L92" s="77"/>
      <c r="M92" s="77"/>
      <c r="N92" s="77"/>
      <c r="O92" s="77"/>
      <c r="P92" s="77"/>
      <c r="Q92" s="77"/>
      <c r="R92" s="77"/>
      <c r="S92" s="77"/>
      <c r="T92" s="77"/>
      <c r="U92" s="77"/>
      <c r="V92" s="77"/>
      <c r="W92" s="77"/>
      <c r="X92" s="77"/>
      <c r="Y92" s="77"/>
      <c r="Z92" s="77"/>
      <c r="AA92" s="77"/>
      <c r="AB92" s="77"/>
    </row>
    <row r="93" spans="1:28">
      <c r="A93" s="120"/>
      <c r="B93" s="77"/>
      <c r="C93" s="77"/>
      <c r="D93" s="77"/>
      <c r="E93" s="77"/>
      <c r="F93" s="77"/>
      <c r="G93" s="77"/>
      <c r="H93" s="77"/>
      <c r="I93" s="77"/>
      <c r="J93" s="77"/>
      <c r="K93" s="77"/>
      <c r="L93" s="77"/>
      <c r="M93" s="77"/>
      <c r="N93" s="77"/>
      <c r="O93" s="77"/>
      <c r="P93" s="77"/>
      <c r="Q93" s="77"/>
      <c r="R93" s="77"/>
      <c r="S93" s="77"/>
      <c r="T93" s="77"/>
      <c r="U93" s="77"/>
      <c r="V93" s="77"/>
      <c r="W93" s="77"/>
      <c r="X93" s="77"/>
      <c r="Y93" s="77"/>
      <c r="Z93" s="77"/>
      <c r="AA93" s="77"/>
      <c r="AB93" s="77"/>
    </row>
    <row r="94" spans="1:28">
      <c r="A94" s="120"/>
      <c r="B94" s="77"/>
      <c r="C94" s="77"/>
      <c r="D94" s="77"/>
      <c r="E94" s="77"/>
      <c r="F94" s="77"/>
      <c r="G94" s="77"/>
      <c r="H94" s="77"/>
      <c r="I94" s="77"/>
      <c r="J94" s="77"/>
      <c r="K94" s="77"/>
      <c r="L94" s="77"/>
      <c r="M94" s="77"/>
      <c r="N94" s="77"/>
      <c r="O94" s="77"/>
      <c r="P94" s="77"/>
      <c r="Q94" s="77"/>
      <c r="R94" s="77"/>
      <c r="S94" s="77"/>
      <c r="T94" s="77"/>
      <c r="U94" s="77"/>
      <c r="V94" s="77"/>
      <c r="W94" s="77"/>
      <c r="X94" s="77"/>
      <c r="Y94" s="77"/>
      <c r="Z94" s="77"/>
      <c r="AA94" s="77"/>
      <c r="AB94" s="77"/>
    </row>
    <row r="95" spans="1:28">
      <c r="A95" s="120"/>
      <c r="B95" s="77"/>
      <c r="C95" s="77"/>
      <c r="D95" s="77"/>
      <c r="E95" s="77"/>
      <c r="F95" s="77"/>
      <c r="G95" s="77"/>
      <c r="H95" s="77"/>
      <c r="I95" s="77"/>
      <c r="J95" s="77"/>
      <c r="K95" s="77"/>
      <c r="L95" s="77"/>
      <c r="M95" s="77"/>
      <c r="N95" s="77"/>
      <c r="O95" s="77"/>
      <c r="P95" s="77"/>
      <c r="Q95" s="77"/>
      <c r="R95" s="77"/>
      <c r="S95" s="77"/>
      <c r="T95" s="77"/>
      <c r="U95" s="77"/>
      <c r="V95" s="77"/>
      <c r="W95" s="77"/>
      <c r="X95" s="77"/>
      <c r="Y95" s="77"/>
      <c r="Z95" s="77"/>
      <c r="AA95" s="77"/>
      <c r="AB95" s="77"/>
    </row>
    <row r="96" spans="1:28">
      <c r="A96" s="120"/>
      <c r="B96" s="77"/>
      <c r="C96" s="77"/>
      <c r="D96" s="77"/>
      <c r="E96" s="77"/>
      <c r="F96" s="77"/>
      <c r="G96" s="77"/>
      <c r="H96" s="77"/>
      <c r="I96" s="77"/>
      <c r="J96" s="77"/>
      <c r="K96" s="77"/>
      <c r="L96" s="77"/>
      <c r="M96" s="77"/>
      <c r="N96" s="77"/>
      <c r="O96" s="77"/>
      <c r="P96" s="77"/>
      <c r="Q96" s="77"/>
      <c r="R96" s="77"/>
      <c r="S96" s="77"/>
      <c r="T96" s="77"/>
      <c r="U96" s="77"/>
      <c r="V96" s="77"/>
      <c r="W96" s="77"/>
      <c r="X96" s="77"/>
      <c r="Y96" s="77"/>
      <c r="Z96" s="77"/>
      <c r="AA96" s="77"/>
      <c r="AB96" s="77"/>
    </row>
    <row r="97" spans="1:28">
      <c r="A97" s="120"/>
      <c r="B97" s="77"/>
      <c r="C97" s="77"/>
      <c r="D97" s="77"/>
      <c r="E97" s="77"/>
      <c r="F97" s="77"/>
      <c r="G97" s="77"/>
      <c r="H97" s="77"/>
      <c r="I97" s="77"/>
      <c r="J97" s="77"/>
      <c r="K97" s="77"/>
      <c r="L97" s="77"/>
      <c r="M97" s="77"/>
      <c r="N97" s="77"/>
      <c r="O97" s="77"/>
      <c r="P97" s="77"/>
      <c r="Q97" s="77"/>
      <c r="R97" s="77"/>
      <c r="S97" s="77"/>
      <c r="T97" s="77"/>
      <c r="U97" s="77"/>
      <c r="V97" s="77"/>
      <c r="W97" s="77"/>
      <c r="X97" s="77"/>
      <c r="Y97" s="77"/>
      <c r="Z97" s="77"/>
      <c r="AA97" s="77"/>
      <c r="AB97" s="77"/>
    </row>
    <row r="98" spans="1:28">
      <c r="A98" s="120"/>
      <c r="B98" s="77"/>
      <c r="C98" s="77"/>
      <c r="D98" s="77"/>
      <c r="E98" s="77"/>
      <c r="F98" s="77"/>
      <c r="G98" s="77"/>
      <c r="H98" s="77"/>
      <c r="I98" s="77"/>
      <c r="J98" s="77"/>
      <c r="K98" s="77"/>
      <c r="L98" s="77"/>
      <c r="M98" s="77"/>
      <c r="N98" s="77"/>
      <c r="O98" s="77"/>
      <c r="P98" s="77"/>
      <c r="Q98" s="77"/>
      <c r="R98" s="77"/>
      <c r="S98" s="77"/>
      <c r="T98" s="77"/>
      <c r="U98" s="77"/>
      <c r="V98" s="77"/>
      <c r="W98" s="77"/>
      <c r="X98" s="77"/>
      <c r="Y98" s="77"/>
      <c r="Z98" s="77"/>
      <c r="AA98" s="77"/>
      <c r="AB98" s="77"/>
    </row>
    <row r="99" spans="1:28">
      <c r="A99" s="120"/>
      <c r="B99" s="77"/>
      <c r="C99" s="77"/>
      <c r="D99" s="77"/>
      <c r="E99" s="77"/>
      <c r="F99" s="77"/>
      <c r="G99" s="77"/>
      <c r="H99" s="77"/>
      <c r="I99" s="77"/>
      <c r="J99" s="77"/>
      <c r="K99" s="77"/>
      <c r="L99" s="77"/>
      <c r="M99" s="77"/>
      <c r="N99" s="77"/>
      <c r="O99" s="77"/>
      <c r="P99" s="77"/>
      <c r="Q99" s="77"/>
      <c r="R99" s="77"/>
      <c r="S99" s="77"/>
      <c r="T99" s="77"/>
      <c r="U99" s="77"/>
      <c r="V99" s="77"/>
      <c r="W99" s="77"/>
      <c r="X99" s="77"/>
      <c r="Y99" s="77"/>
      <c r="Z99" s="77"/>
      <c r="AA99" s="77"/>
      <c r="AB99" s="77"/>
    </row>
    <row r="100" spans="1:28">
      <c r="A100" s="120"/>
      <c r="B100" s="77"/>
      <c r="C100" s="77"/>
      <c r="D100" s="77"/>
      <c r="E100" s="77"/>
      <c r="F100" s="77"/>
      <c r="G100" s="77"/>
      <c r="H100" s="77"/>
      <c r="I100" s="77"/>
      <c r="J100" s="77"/>
      <c r="K100" s="77"/>
      <c r="L100" s="77"/>
      <c r="M100" s="77"/>
      <c r="N100" s="77"/>
      <c r="O100" s="77"/>
      <c r="P100" s="77"/>
      <c r="Q100" s="77"/>
      <c r="R100" s="77"/>
      <c r="S100" s="77"/>
      <c r="T100" s="77"/>
      <c r="U100" s="77"/>
      <c r="V100" s="77"/>
      <c r="W100" s="77"/>
      <c r="X100" s="77"/>
      <c r="Y100" s="77"/>
      <c r="Z100" s="77"/>
      <c r="AA100" s="77"/>
      <c r="AB100" s="77"/>
    </row>
    <row r="101" spans="1:28">
      <c r="A101" s="120"/>
      <c r="B101" s="77"/>
      <c r="C101" s="77"/>
      <c r="D101" s="77"/>
      <c r="E101" s="77"/>
      <c r="F101" s="77"/>
      <c r="G101" s="77"/>
      <c r="H101" s="77"/>
      <c r="I101" s="77"/>
      <c r="J101" s="77"/>
      <c r="K101" s="77"/>
      <c r="L101" s="77"/>
      <c r="M101" s="77"/>
      <c r="N101" s="77"/>
      <c r="O101" s="77"/>
      <c r="P101" s="77"/>
      <c r="Q101" s="77"/>
      <c r="R101" s="77"/>
      <c r="S101" s="77"/>
      <c r="T101" s="77"/>
      <c r="U101" s="77"/>
      <c r="V101" s="77"/>
      <c r="W101" s="77"/>
      <c r="X101" s="77"/>
      <c r="Y101" s="77"/>
      <c r="Z101" s="77"/>
      <c r="AA101" s="77"/>
      <c r="AB101" s="77"/>
    </row>
    <row r="102" spans="1:28">
      <c r="A102" s="120"/>
      <c r="B102" s="77"/>
      <c r="C102" s="77"/>
      <c r="D102" s="77"/>
      <c r="E102" s="77"/>
      <c r="F102" s="77"/>
      <c r="G102" s="77"/>
      <c r="H102" s="77"/>
      <c r="I102" s="77"/>
      <c r="J102" s="77"/>
      <c r="K102" s="77"/>
      <c r="L102" s="77"/>
      <c r="M102" s="77"/>
      <c r="N102" s="77"/>
      <c r="O102" s="77"/>
      <c r="P102" s="77"/>
      <c r="Q102" s="77"/>
      <c r="R102" s="77"/>
      <c r="S102" s="77"/>
      <c r="T102" s="77"/>
      <c r="U102" s="77"/>
      <c r="V102" s="77"/>
      <c r="W102" s="77"/>
      <c r="X102" s="77"/>
      <c r="Y102" s="77"/>
      <c r="Z102" s="77"/>
      <c r="AA102" s="77"/>
      <c r="AB102" s="77"/>
    </row>
    <row r="103" spans="1:28">
      <c r="A103" s="120"/>
      <c r="B103" s="77"/>
      <c r="C103" s="77"/>
      <c r="D103" s="77"/>
      <c r="E103" s="77"/>
      <c r="F103" s="77"/>
      <c r="G103" s="77"/>
      <c r="H103" s="77"/>
      <c r="I103" s="77"/>
      <c r="J103" s="77"/>
      <c r="K103" s="77"/>
      <c r="L103" s="77"/>
      <c r="M103" s="77"/>
      <c r="N103" s="77"/>
      <c r="O103" s="77"/>
      <c r="P103" s="77"/>
      <c r="Q103" s="77"/>
      <c r="R103" s="77"/>
      <c r="S103" s="77"/>
      <c r="T103" s="77"/>
      <c r="U103" s="77"/>
      <c r="V103" s="77"/>
      <c r="W103" s="77"/>
      <c r="X103" s="77"/>
      <c r="Y103" s="77"/>
      <c r="Z103" s="77"/>
      <c r="AA103" s="77"/>
      <c r="AB103" s="77"/>
    </row>
    <row r="104" spans="1:28">
      <c r="A104" s="120"/>
      <c r="B104" s="77"/>
      <c r="C104" s="77"/>
      <c r="D104" s="77"/>
      <c r="E104" s="77"/>
      <c r="F104" s="77"/>
      <c r="G104" s="77"/>
      <c r="H104" s="77"/>
      <c r="I104" s="77"/>
      <c r="J104" s="77"/>
      <c r="K104" s="77"/>
      <c r="L104" s="77"/>
      <c r="M104" s="77"/>
      <c r="N104" s="77"/>
      <c r="O104" s="77"/>
      <c r="P104" s="77"/>
      <c r="Q104" s="77"/>
      <c r="R104" s="77"/>
      <c r="S104" s="77"/>
      <c r="T104" s="77"/>
      <c r="U104" s="77"/>
      <c r="V104" s="77"/>
      <c r="W104" s="77"/>
      <c r="X104" s="77"/>
      <c r="Y104" s="77"/>
      <c r="Z104" s="77"/>
      <c r="AA104" s="77"/>
      <c r="AB104" s="77"/>
    </row>
    <row r="105" spans="1:28">
      <c r="A105" s="120"/>
      <c r="B105" s="77"/>
      <c r="C105" s="77"/>
      <c r="D105" s="77"/>
      <c r="E105" s="77"/>
      <c r="F105" s="77"/>
      <c r="G105" s="77"/>
      <c r="H105" s="77"/>
      <c r="I105" s="77"/>
      <c r="J105" s="77"/>
      <c r="K105" s="77"/>
      <c r="L105" s="77"/>
      <c r="M105" s="77"/>
      <c r="N105" s="77"/>
      <c r="O105" s="77"/>
      <c r="P105" s="77"/>
      <c r="Q105" s="77"/>
      <c r="R105" s="77"/>
      <c r="S105" s="77"/>
      <c r="T105" s="77"/>
      <c r="U105" s="77"/>
      <c r="V105" s="77"/>
      <c r="W105" s="77"/>
      <c r="X105" s="77"/>
      <c r="Y105" s="77"/>
      <c r="Z105" s="77"/>
      <c r="AA105" s="77"/>
      <c r="AB105" s="77"/>
    </row>
    <row r="106" spans="1:28">
      <c r="A106" s="120"/>
      <c r="B106" s="77"/>
      <c r="C106" s="77"/>
      <c r="D106" s="77"/>
      <c r="E106" s="77"/>
      <c r="F106" s="77"/>
      <c r="G106" s="77"/>
      <c r="H106" s="77"/>
      <c r="I106" s="77"/>
      <c r="J106" s="77"/>
      <c r="K106" s="77"/>
      <c r="L106" s="77"/>
      <c r="M106" s="77"/>
      <c r="N106" s="77"/>
      <c r="O106" s="77"/>
      <c r="P106" s="77"/>
      <c r="Q106" s="77"/>
      <c r="R106" s="77"/>
      <c r="S106" s="77"/>
      <c r="T106" s="77"/>
      <c r="U106" s="77"/>
      <c r="V106" s="77"/>
      <c r="W106" s="77"/>
      <c r="X106" s="77"/>
      <c r="Y106" s="77"/>
      <c r="Z106" s="77"/>
      <c r="AA106" s="77"/>
      <c r="AB106" s="77"/>
    </row>
    <row r="107" spans="1:28">
      <c r="A107" s="120"/>
      <c r="B107" s="77"/>
      <c r="C107" s="77"/>
      <c r="D107" s="77"/>
      <c r="E107" s="77"/>
      <c r="F107" s="77"/>
      <c r="G107" s="77"/>
      <c r="H107" s="77"/>
      <c r="I107" s="77"/>
      <c r="J107" s="77"/>
      <c r="K107" s="77"/>
      <c r="L107" s="77"/>
      <c r="M107" s="77"/>
      <c r="N107" s="77"/>
      <c r="O107" s="77"/>
      <c r="P107" s="77"/>
      <c r="Q107" s="77"/>
      <c r="R107" s="77"/>
      <c r="S107" s="77"/>
      <c r="T107" s="77"/>
      <c r="U107" s="77"/>
      <c r="V107" s="77"/>
      <c r="W107" s="77"/>
      <c r="X107" s="77"/>
      <c r="Y107" s="77"/>
      <c r="Z107" s="77"/>
      <c r="AA107" s="77"/>
      <c r="AB107" s="77"/>
    </row>
    <row r="108" spans="1:28">
      <c r="A108" s="120"/>
      <c r="B108" s="77"/>
      <c r="C108" s="77"/>
      <c r="D108" s="77"/>
      <c r="E108" s="77"/>
      <c r="F108" s="77"/>
      <c r="G108" s="77"/>
      <c r="H108" s="77"/>
      <c r="I108" s="77"/>
      <c r="J108" s="77"/>
      <c r="K108" s="77"/>
      <c r="L108" s="77"/>
      <c r="M108" s="77"/>
      <c r="N108" s="77"/>
      <c r="O108" s="77"/>
      <c r="P108" s="77"/>
      <c r="Q108" s="77"/>
      <c r="R108" s="77"/>
      <c r="S108" s="77"/>
      <c r="T108" s="77"/>
      <c r="U108" s="77"/>
      <c r="V108" s="77"/>
      <c r="W108" s="77"/>
      <c r="X108" s="77"/>
      <c r="Y108" s="77"/>
      <c r="Z108" s="77"/>
      <c r="AA108" s="77"/>
      <c r="AB108" s="77"/>
    </row>
    <row r="109" spans="1:28">
      <c r="A109" s="120"/>
      <c r="B109" s="77"/>
      <c r="C109" s="77"/>
      <c r="D109" s="77"/>
      <c r="E109" s="77"/>
      <c r="F109" s="77"/>
      <c r="G109" s="77"/>
      <c r="H109" s="77"/>
      <c r="I109" s="77"/>
      <c r="J109" s="77"/>
      <c r="K109" s="77"/>
      <c r="L109" s="77"/>
      <c r="M109" s="77"/>
      <c r="N109" s="77"/>
      <c r="O109" s="77"/>
      <c r="P109" s="77"/>
      <c r="Q109" s="77"/>
      <c r="R109" s="77"/>
      <c r="S109" s="77"/>
      <c r="T109" s="77"/>
      <c r="U109" s="77"/>
      <c r="V109" s="77"/>
      <c r="W109" s="77"/>
      <c r="X109" s="77"/>
      <c r="Y109" s="77"/>
      <c r="Z109" s="77"/>
      <c r="AA109" s="77"/>
      <c r="AB109" s="77"/>
    </row>
    <row r="110" spans="1:28">
      <c r="A110" s="120"/>
      <c r="B110" s="77"/>
      <c r="C110" s="77"/>
      <c r="D110" s="77"/>
      <c r="E110" s="77"/>
      <c r="F110" s="77"/>
      <c r="G110" s="77"/>
      <c r="H110" s="77"/>
      <c r="I110" s="77"/>
      <c r="J110" s="77"/>
      <c r="K110" s="77"/>
      <c r="L110" s="77"/>
      <c r="M110" s="77"/>
      <c r="N110" s="77"/>
      <c r="O110" s="77"/>
      <c r="P110" s="77"/>
      <c r="Q110" s="77"/>
      <c r="R110" s="77"/>
      <c r="S110" s="77"/>
      <c r="T110" s="77"/>
      <c r="U110" s="77"/>
      <c r="V110" s="77"/>
      <c r="W110" s="77"/>
      <c r="X110" s="77"/>
      <c r="Y110" s="77"/>
      <c r="Z110" s="77"/>
      <c r="AA110" s="77"/>
      <c r="AB110" s="77"/>
    </row>
    <row r="111" spans="1:28">
      <c r="A111" s="120"/>
      <c r="B111" s="77"/>
      <c r="C111" s="77"/>
      <c r="D111" s="77"/>
      <c r="E111" s="77"/>
      <c r="F111" s="77"/>
      <c r="G111" s="77"/>
      <c r="H111" s="77"/>
      <c r="I111" s="77"/>
      <c r="J111" s="77"/>
      <c r="K111" s="77"/>
      <c r="L111" s="77"/>
      <c r="M111" s="77"/>
      <c r="N111" s="77"/>
      <c r="O111" s="77"/>
      <c r="P111" s="77"/>
      <c r="Q111" s="77"/>
      <c r="R111" s="77"/>
      <c r="S111" s="77"/>
      <c r="T111" s="77"/>
      <c r="U111" s="77"/>
      <c r="V111" s="77"/>
      <c r="W111" s="77"/>
      <c r="X111" s="77"/>
      <c r="Y111" s="77"/>
      <c r="Z111" s="77"/>
      <c r="AA111" s="77"/>
      <c r="AB111" s="77"/>
    </row>
    <row r="112" spans="1:28">
      <c r="A112" s="120"/>
      <c r="B112" s="77"/>
      <c r="C112" s="77"/>
      <c r="D112" s="77"/>
      <c r="E112" s="77"/>
      <c r="F112" s="77"/>
      <c r="G112" s="77"/>
      <c r="H112" s="77"/>
      <c r="I112" s="77"/>
      <c r="J112" s="77"/>
      <c r="K112" s="77"/>
      <c r="L112" s="77"/>
      <c r="M112" s="77"/>
      <c r="N112" s="77"/>
      <c r="O112" s="77"/>
      <c r="P112" s="77"/>
      <c r="Q112" s="77"/>
      <c r="R112" s="77"/>
      <c r="S112" s="77"/>
      <c r="T112" s="77"/>
      <c r="U112" s="77"/>
      <c r="V112" s="77"/>
      <c r="W112" s="77"/>
      <c r="X112" s="77"/>
      <c r="Y112" s="77"/>
      <c r="Z112" s="77"/>
      <c r="AA112" s="77"/>
      <c r="AB112" s="77"/>
    </row>
    <row r="113" spans="1:28">
      <c r="A113" s="120"/>
      <c r="B113" s="77"/>
      <c r="C113" s="77"/>
      <c r="D113" s="77"/>
      <c r="E113" s="77"/>
      <c r="F113" s="77"/>
      <c r="G113" s="77"/>
      <c r="H113" s="77"/>
      <c r="I113" s="77"/>
      <c r="J113" s="77"/>
      <c r="K113" s="77"/>
      <c r="L113" s="77"/>
      <c r="M113" s="77"/>
      <c r="N113" s="77"/>
      <c r="O113" s="77"/>
      <c r="P113" s="77"/>
      <c r="Q113" s="77"/>
      <c r="R113" s="77"/>
      <c r="S113" s="77"/>
      <c r="T113" s="77"/>
      <c r="U113" s="77"/>
      <c r="V113" s="77"/>
      <c r="W113" s="77"/>
      <c r="X113" s="77"/>
      <c r="Y113" s="77"/>
      <c r="Z113" s="77"/>
      <c r="AA113" s="77"/>
      <c r="AB113" s="77"/>
    </row>
    <row r="114" spans="1:28">
      <c r="A114" s="120"/>
      <c r="B114" s="77"/>
      <c r="C114" s="77"/>
      <c r="D114" s="77"/>
      <c r="E114" s="77"/>
      <c r="F114" s="77"/>
      <c r="G114" s="77"/>
      <c r="H114" s="77"/>
      <c r="I114" s="77"/>
      <c r="J114" s="77"/>
      <c r="K114" s="77"/>
      <c r="L114" s="77"/>
      <c r="M114" s="77"/>
      <c r="N114" s="77"/>
      <c r="O114" s="77"/>
      <c r="P114" s="77"/>
      <c r="Q114" s="77"/>
      <c r="R114" s="77"/>
      <c r="S114" s="77"/>
      <c r="T114" s="77"/>
      <c r="U114" s="77"/>
      <c r="V114" s="77"/>
      <c r="W114" s="77"/>
      <c r="X114" s="77"/>
      <c r="Y114" s="77"/>
      <c r="Z114" s="77"/>
      <c r="AA114" s="77"/>
      <c r="AB114" s="77"/>
    </row>
    <row r="115" spans="1:28">
      <c r="A115" s="120"/>
      <c r="B115" s="77"/>
      <c r="C115" s="77"/>
      <c r="D115" s="77"/>
      <c r="E115" s="77"/>
      <c r="F115" s="77"/>
      <c r="G115" s="77"/>
      <c r="H115" s="77"/>
      <c r="I115" s="77"/>
      <c r="J115" s="77"/>
      <c r="K115" s="77"/>
      <c r="L115" s="77"/>
      <c r="M115" s="77"/>
      <c r="N115" s="77"/>
      <c r="O115" s="77"/>
      <c r="P115" s="77"/>
      <c r="Q115" s="77"/>
      <c r="R115" s="77"/>
      <c r="S115" s="77"/>
      <c r="T115" s="77"/>
      <c r="U115" s="77"/>
      <c r="V115" s="77"/>
      <c r="W115" s="77"/>
      <c r="X115" s="77"/>
      <c r="Y115" s="77"/>
      <c r="Z115" s="77"/>
      <c r="AA115" s="77"/>
      <c r="AB115" s="77"/>
    </row>
    <row r="116" spans="1:28">
      <c r="A116" s="120"/>
      <c r="B116" s="77"/>
      <c r="C116" s="77"/>
      <c r="D116" s="77"/>
      <c r="E116" s="77"/>
      <c r="F116" s="77"/>
      <c r="G116" s="77"/>
      <c r="H116" s="77"/>
      <c r="I116" s="77"/>
      <c r="J116" s="77"/>
      <c r="K116" s="77"/>
      <c r="L116" s="77"/>
      <c r="M116" s="77"/>
      <c r="N116" s="77"/>
      <c r="O116" s="77"/>
      <c r="P116" s="77"/>
      <c r="Q116" s="77"/>
      <c r="R116" s="77"/>
      <c r="S116" s="77"/>
      <c r="T116" s="77"/>
      <c r="U116" s="77"/>
      <c r="V116" s="77"/>
      <c r="W116" s="77"/>
      <c r="X116" s="77"/>
      <c r="Y116" s="77"/>
      <c r="Z116" s="77"/>
      <c r="AA116" s="77"/>
      <c r="AB116" s="77"/>
    </row>
    <row r="117" spans="1:28">
      <c r="A117" s="120"/>
      <c r="B117" s="77"/>
      <c r="C117" s="77"/>
      <c r="D117" s="77"/>
      <c r="E117" s="77"/>
      <c r="F117" s="77"/>
      <c r="G117" s="77"/>
      <c r="H117" s="77"/>
      <c r="I117" s="77"/>
      <c r="J117" s="77"/>
      <c r="K117" s="77"/>
      <c r="L117" s="77"/>
      <c r="M117" s="77"/>
      <c r="N117" s="77"/>
      <c r="O117" s="77"/>
      <c r="P117" s="77"/>
      <c r="Q117" s="77"/>
      <c r="R117" s="77"/>
      <c r="S117" s="77"/>
      <c r="T117" s="77"/>
      <c r="U117" s="77"/>
      <c r="V117" s="77"/>
      <c r="W117" s="77"/>
      <c r="X117" s="77"/>
      <c r="Y117" s="77"/>
      <c r="Z117" s="77"/>
      <c r="AA117" s="77"/>
      <c r="AB117" s="77"/>
    </row>
    <row r="118" spans="1:28">
      <c r="A118" s="120"/>
      <c r="B118" s="77"/>
      <c r="C118" s="77"/>
      <c r="D118" s="77"/>
      <c r="E118" s="77"/>
      <c r="F118" s="77"/>
      <c r="G118" s="77"/>
      <c r="H118" s="77"/>
      <c r="I118" s="77"/>
      <c r="J118" s="77"/>
      <c r="K118" s="77"/>
      <c r="L118" s="77"/>
      <c r="M118" s="77"/>
      <c r="N118" s="77"/>
      <c r="O118" s="77"/>
      <c r="P118" s="77"/>
      <c r="Q118" s="77"/>
      <c r="R118" s="77"/>
      <c r="S118" s="77"/>
      <c r="T118" s="77"/>
      <c r="U118" s="77"/>
      <c r="V118" s="77"/>
      <c r="W118" s="77"/>
      <c r="X118" s="77"/>
      <c r="Y118" s="77"/>
      <c r="Z118" s="77"/>
      <c r="AA118" s="77"/>
      <c r="AB118" s="77"/>
    </row>
    <row r="119" spans="1:28">
      <c r="A119" s="120"/>
      <c r="B119" s="77"/>
      <c r="C119" s="77"/>
      <c r="D119" s="77"/>
      <c r="E119" s="77"/>
      <c r="F119" s="77"/>
      <c r="G119" s="77"/>
      <c r="H119" s="77"/>
      <c r="I119" s="77"/>
      <c r="J119" s="77"/>
      <c r="K119" s="77"/>
      <c r="L119" s="77"/>
      <c r="M119" s="77"/>
      <c r="N119" s="77"/>
      <c r="O119" s="77"/>
      <c r="P119" s="77"/>
      <c r="Q119" s="77"/>
      <c r="R119" s="77"/>
      <c r="S119" s="77"/>
      <c r="T119" s="77"/>
      <c r="U119" s="77"/>
      <c r="V119" s="77"/>
      <c r="W119" s="77"/>
      <c r="X119" s="77"/>
      <c r="Y119" s="77"/>
      <c r="Z119" s="77"/>
      <c r="AA119" s="77"/>
      <c r="AB119" s="77"/>
    </row>
    <row r="120" spans="1:28">
      <c r="A120" s="120"/>
      <c r="B120" s="77"/>
      <c r="C120" s="77"/>
      <c r="D120" s="77"/>
      <c r="E120" s="77"/>
      <c r="F120" s="77"/>
      <c r="G120" s="77"/>
      <c r="H120" s="77"/>
      <c r="I120" s="77"/>
      <c r="J120" s="77"/>
      <c r="K120" s="77"/>
      <c r="L120" s="77"/>
      <c r="M120" s="77"/>
      <c r="N120" s="77"/>
      <c r="O120" s="77"/>
      <c r="P120" s="77"/>
      <c r="Q120" s="77"/>
      <c r="R120" s="77"/>
      <c r="S120" s="77"/>
      <c r="T120" s="77"/>
      <c r="U120" s="77"/>
      <c r="V120" s="77"/>
      <c r="W120" s="77"/>
      <c r="X120" s="77"/>
      <c r="Y120" s="77"/>
      <c r="Z120" s="77"/>
      <c r="AA120" s="77"/>
      <c r="AB120" s="77"/>
    </row>
    <row r="121" spans="1:28">
      <c r="A121" s="120"/>
      <c r="B121" s="77"/>
      <c r="C121" s="77"/>
      <c r="D121" s="77"/>
      <c r="E121" s="77"/>
      <c r="F121" s="77"/>
      <c r="G121" s="77"/>
      <c r="H121" s="77"/>
      <c r="I121" s="77"/>
      <c r="J121" s="77"/>
      <c r="K121" s="77"/>
      <c r="L121" s="77"/>
      <c r="M121" s="77"/>
      <c r="N121" s="77"/>
      <c r="O121" s="77"/>
      <c r="P121" s="77"/>
      <c r="Q121" s="77"/>
      <c r="R121" s="77"/>
      <c r="S121" s="77"/>
      <c r="T121" s="77"/>
      <c r="U121" s="77"/>
      <c r="V121" s="77"/>
      <c r="W121" s="77"/>
      <c r="X121" s="77"/>
      <c r="Y121" s="77"/>
      <c r="Z121" s="77"/>
      <c r="AA121" s="77"/>
      <c r="AB121" s="77"/>
    </row>
    <row r="122" spans="1:28">
      <c r="A122" s="120"/>
      <c r="B122" s="77"/>
      <c r="C122" s="77"/>
      <c r="D122" s="77"/>
      <c r="E122" s="77"/>
      <c r="F122" s="77"/>
      <c r="G122" s="77"/>
      <c r="H122" s="77"/>
      <c r="I122" s="77"/>
      <c r="J122" s="77"/>
      <c r="K122" s="77"/>
      <c r="L122" s="77"/>
      <c r="M122" s="77"/>
      <c r="N122" s="77"/>
      <c r="O122" s="77"/>
      <c r="P122" s="77"/>
      <c r="Q122" s="77"/>
      <c r="R122" s="77"/>
      <c r="S122" s="77"/>
      <c r="T122" s="77"/>
      <c r="U122" s="77"/>
      <c r="V122" s="77"/>
      <c r="W122" s="77"/>
      <c r="X122" s="77"/>
      <c r="Y122" s="77"/>
      <c r="Z122" s="77"/>
      <c r="AA122" s="77"/>
      <c r="AB122" s="77"/>
    </row>
    <row r="123" spans="1:28">
      <c r="A123" s="120"/>
      <c r="B123" s="77"/>
      <c r="C123" s="77"/>
      <c r="D123" s="77"/>
      <c r="E123" s="77"/>
      <c r="F123" s="77"/>
      <c r="G123" s="77"/>
      <c r="H123" s="77"/>
      <c r="I123" s="77"/>
      <c r="J123" s="77"/>
      <c r="K123" s="77"/>
      <c r="L123" s="77"/>
      <c r="M123" s="77"/>
      <c r="N123" s="77"/>
      <c r="O123" s="77"/>
      <c r="P123" s="77"/>
      <c r="Q123" s="77"/>
      <c r="R123" s="77"/>
      <c r="S123" s="77"/>
      <c r="T123" s="77"/>
      <c r="U123" s="77"/>
      <c r="V123" s="77"/>
      <c r="W123" s="77"/>
      <c r="X123" s="77"/>
      <c r="Y123" s="77"/>
      <c r="Z123" s="77"/>
      <c r="AA123" s="77"/>
      <c r="AB123" s="77"/>
    </row>
    <row r="124" spans="1:28">
      <c r="A124" s="120"/>
      <c r="B124" s="77"/>
      <c r="C124" s="77"/>
      <c r="D124" s="77"/>
      <c r="E124" s="77"/>
      <c r="F124" s="77"/>
      <c r="G124" s="77"/>
      <c r="H124" s="77"/>
      <c r="I124" s="77"/>
      <c r="J124" s="77"/>
      <c r="K124" s="77"/>
      <c r="L124" s="77"/>
      <c r="M124" s="77"/>
      <c r="N124" s="77"/>
      <c r="O124" s="77"/>
      <c r="P124" s="77"/>
      <c r="Q124" s="77"/>
      <c r="R124" s="77"/>
      <c r="S124" s="77"/>
      <c r="T124" s="77"/>
      <c r="U124" s="77"/>
      <c r="V124" s="77"/>
      <c r="W124" s="77"/>
      <c r="X124" s="77"/>
      <c r="Y124" s="77"/>
      <c r="Z124" s="77"/>
      <c r="AA124" s="77"/>
      <c r="AB124" s="77"/>
    </row>
    <row r="125" spans="1:28">
      <c r="A125" s="120"/>
      <c r="B125" s="77"/>
      <c r="C125" s="77"/>
      <c r="D125" s="77"/>
      <c r="E125" s="77"/>
      <c r="F125" s="77"/>
      <c r="G125" s="77"/>
      <c r="H125" s="77"/>
      <c r="I125" s="77"/>
      <c r="J125" s="77"/>
      <c r="K125" s="77"/>
      <c r="L125" s="77"/>
      <c r="M125" s="77"/>
      <c r="N125" s="77"/>
      <c r="O125" s="77"/>
      <c r="P125" s="77"/>
      <c r="Q125" s="77"/>
      <c r="R125" s="77"/>
      <c r="S125" s="77"/>
      <c r="T125" s="77"/>
      <c r="U125" s="77"/>
      <c r="V125" s="77"/>
      <c r="W125" s="77"/>
      <c r="X125" s="77"/>
      <c r="Y125" s="77"/>
      <c r="Z125" s="77"/>
      <c r="AA125" s="77"/>
      <c r="AB125" s="77"/>
    </row>
    <row r="126" spans="1:28">
      <c r="A126" s="120"/>
      <c r="B126" s="77"/>
      <c r="C126" s="77"/>
      <c r="D126" s="77"/>
      <c r="E126" s="77"/>
      <c r="F126" s="77"/>
      <c r="G126" s="77"/>
      <c r="H126" s="77"/>
      <c r="I126" s="77"/>
      <c r="J126" s="77"/>
      <c r="K126" s="77"/>
      <c r="L126" s="77"/>
      <c r="M126" s="77"/>
      <c r="N126" s="77"/>
      <c r="O126" s="77"/>
      <c r="P126" s="77"/>
      <c r="Q126" s="77"/>
      <c r="R126" s="77"/>
      <c r="S126" s="77"/>
      <c r="T126" s="77"/>
      <c r="U126" s="77"/>
      <c r="V126" s="77"/>
      <c r="W126" s="77"/>
      <c r="X126" s="77"/>
      <c r="Y126" s="77"/>
      <c r="Z126" s="77"/>
      <c r="AA126" s="77"/>
      <c r="AB126" s="77"/>
    </row>
    <row r="127" spans="1:28">
      <c r="A127" s="120"/>
      <c r="B127" s="77"/>
      <c r="C127" s="77"/>
      <c r="D127" s="77"/>
      <c r="E127" s="77"/>
      <c r="F127" s="77"/>
      <c r="G127" s="77"/>
      <c r="H127" s="77"/>
      <c r="I127" s="77"/>
      <c r="J127" s="77"/>
      <c r="K127" s="77"/>
      <c r="L127" s="77"/>
      <c r="M127" s="77"/>
      <c r="N127" s="77"/>
      <c r="O127" s="77"/>
      <c r="P127" s="77"/>
      <c r="Q127" s="77"/>
      <c r="R127" s="77"/>
      <c r="S127" s="77"/>
      <c r="T127" s="77"/>
      <c r="U127" s="77"/>
      <c r="V127" s="77"/>
      <c r="W127" s="77"/>
      <c r="X127" s="77"/>
      <c r="Y127" s="77"/>
      <c r="Z127" s="77"/>
      <c r="AA127" s="77"/>
      <c r="AB127" s="77"/>
    </row>
    <row r="128" spans="1:28">
      <c r="A128" s="120"/>
      <c r="B128" s="77"/>
      <c r="C128" s="77"/>
      <c r="D128" s="77"/>
      <c r="E128" s="77"/>
      <c r="F128" s="77"/>
      <c r="G128" s="77"/>
      <c r="H128" s="77"/>
      <c r="I128" s="77"/>
      <c r="J128" s="77"/>
      <c r="K128" s="77"/>
      <c r="L128" s="77"/>
      <c r="M128" s="77"/>
      <c r="N128" s="77"/>
      <c r="O128" s="77"/>
      <c r="P128" s="77"/>
      <c r="Q128" s="77"/>
      <c r="R128" s="77"/>
      <c r="S128" s="77"/>
      <c r="T128" s="77"/>
      <c r="U128" s="77"/>
      <c r="V128" s="77"/>
      <c r="W128" s="77"/>
      <c r="X128" s="77"/>
      <c r="Y128" s="77"/>
      <c r="Z128" s="77"/>
      <c r="AA128" s="77"/>
      <c r="AB128" s="77"/>
    </row>
    <row r="129" spans="1:28">
      <c r="A129" s="120"/>
      <c r="B129" s="77"/>
      <c r="C129" s="77"/>
      <c r="D129" s="77"/>
      <c r="E129" s="77"/>
      <c r="F129" s="77"/>
      <c r="G129" s="77"/>
      <c r="H129" s="77"/>
      <c r="I129" s="77"/>
      <c r="J129" s="77"/>
      <c r="K129" s="77"/>
      <c r="L129" s="77"/>
      <c r="M129" s="77"/>
      <c r="N129" s="77"/>
      <c r="O129" s="77"/>
      <c r="P129" s="77"/>
      <c r="Q129" s="77"/>
      <c r="R129" s="77"/>
      <c r="S129" s="77"/>
      <c r="T129" s="77"/>
      <c r="U129" s="77"/>
      <c r="V129" s="77"/>
      <c r="W129" s="77"/>
      <c r="X129" s="77"/>
      <c r="Y129" s="77"/>
      <c r="Z129" s="77"/>
      <c r="AA129" s="77"/>
      <c r="AB129" s="77"/>
    </row>
    <row r="130" spans="1:28">
      <c r="A130" s="120"/>
      <c r="B130" s="77"/>
      <c r="C130" s="77"/>
      <c r="D130" s="77"/>
      <c r="E130" s="77"/>
      <c r="F130" s="77"/>
      <c r="G130" s="77"/>
      <c r="H130" s="77"/>
      <c r="I130" s="77"/>
      <c r="J130" s="77"/>
      <c r="K130" s="77"/>
      <c r="L130" s="77"/>
      <c r="M130" s="77"/>
      <c r="N130" s="77"/>
      <c r="O130" s="77"/>
      <c r="P130" s="77"/>
      <c r="Q130" s="77"/>
      <c r="R130" s="77"/>
      <c r="S130" s="77"/>
      <c r="T130" s="77"/>
      <c r="U130" s="77"/>
      <c r="V130" s="77"/>
      <c r="W130" s="77"/>
      <c r="X130" s="77"/>
      <c r="Y130" s="77"/>
      <c r="Z130" s="77"/>
      <c r="AA130" s="77"/>
      <c r="AB130" s="77"/>
    </row>
    <row r="131" spans="1:28">
      <c r="A131" s="120"/>
      <c r="B131" s="77"/>
      <c r="C131" s="77"/>
      <c r="D131" s="77"/>
      <c r="E131" s="77"/>
      <c r="F131" s="77"/>
      <c r="G131" s="77"/>
      <c r="H131" s="77"/>
      <c r="I131" s="77"/>
      <c r="J131" s="77"/>
      <c r="K131" s="77"/>
      <c r="L131" s="77"/>
      <c r="M131" s="77"/>
      <c r="N131" s="77"/>
      <c r="O131" s="77"/>
      <c r="P131" s="77"/>
      <c r="Q131" s="77"/>
      <c r="R131" s="77"/>
      <c r="S131" s="77"/>
      <c r="T131" s="77"/>
      <c r="U131" s="77"/>
      <c r="V131" s="77"/>
      <c r="W131" s="77"/>
      <c r="X131" s="77"/>
      <c r="Y131" s="77"/>
      <c r="Z131" s="77"/>
      <c r="AA131" s="77"/>
      <c r="AB131" s="77"/>
    </row>
    <row r="132" spans="1:28">
      <c r="A132" s="120"/>
      <c r="B132" s="77"/>
      <c r="C132" s="77"/>
      <c r="D132" s="77"/>
      <c r="E132" s="77"/>
      <c r="F132" s="77"/>
      <c r="G132" s="77"/>
      <c r="H132" s="77"/>
      <c r="I132" s="77"/>
      <c r="J132" s="77"/>
      <c r="K132" s="77"/>
      <c r="L132" s="77"/>
      <c r="M132" s="77"/>
      <c r="N132" s="77"/>
      <c r="O132" s="77"/>
      <c r="P132" s="77"/>
      <c r="Q132" s="77"/>
      <c r="R132" s="77"/>
      <c r="S132" s="77"/>
      <c r="T132" s="77"/>
      <c r="U132" s="77"/>
      <c r="V132" s="77"/>
      <c r="W132" s="77"/>
      <c r="X132" s="77"/>
      <c r="Y132" s="77"/>
      <c r="Z132" s="77"/>
      <c r="AA132" s="77"/>
      <c r="AB132" s="77"/>
    </row>
    <row r="133" spans="1:28">
      <c r="A133" s="120"/>
      <c r="B133" s="77"/>
      <c r="C133" s="77"/>
      <c r="D133" s="77"/>
      <c r="E133" s="77"/>
      <c r="F133" s="77"/>
      <c r="G133" s="77"/>
      <c r="H133" s="77"/>
      <c r="I133" s="77"/>
      <c r="J133" s="77"/>
      <c r="K133" s="77"/>
      <c r="L133" s="77"/>
      <c r="M133" s="77"/>
      <c r="N133" s="77"/>
      <c r="O133" s="77"/>
      <c r="P133" s="77"/>
      <c r="Q133" s="77"/>
      <c r="R133" s="77"/>
      <c r="S133" s="77"/>
      <c r="T133" s="77"/>
      <c r="U133" s="77"/>
      <c r="V133" s="77"/>
      <c r="W133" s="77"/>
      <c r="X133" s="77"/>
      <c r="Y133" s="77"/>
      <c r="Z133" s="77"/>
      <c r="AA133" s="77"/>
      <c r="AB133" s="77"/>
    </row>
    <row r="134" spans="1:28">
      <c r="A134" s="120"/>
      <c r="B134" s="77"/>
      <c r="C134" s="77"/>
      <c r="D134" s="77"/>
      <c r="E134" s="77"/>
      <c r="F134" s="77"/>
      <c r="G134" s="77"/>
      <c r="H134" s="77"/>
      <c r="I134" s="77"/>
      <c r="J134" s="77"/>
      <c r="K134" s="77"/>
      <c r="L134" s="77"/>
      <c r="M134" s="77"/>
      <c r="N134" s="77"/>
      <c r="O134" s="77"/>
      <c r="P134" s="77"/>
      <c r="Q134" s="77"/>
      <c r="R134" s="77"/>
      <c r="S134" s="77"/>
      <c r="T134" s="77"/>
      <c r="U134" s="77"/>
      <c r="V134" s="77"/>
      <c r="W134" s="77"/>
      <c r="X134" s="77"/>
      <c r="Y134" s="77"/>
      <c r="Z134" s="77"/>
      <c r="AA134" s="77"/>
      <c r="AB134" s="77"/>
    </row>
    <row r="135" spans="1:28">
      <c r="A135" s="120"/>
      <c r="B135" s="77"/>
      <c r="C135" s="77"/>
      <c r="D135" s="77"/>
      <c r="E135" s="77"/>
      <c r="F135" s="77"/>
      <c r="G135" s="77"/>
      <c r="H135" s="77"/>
      <c r="I135" s="77"/>
      <c r="J135" s="77"/>
      <c r="K135" s="77"/>
      <c r="L135" s="77"/>
      <c r="M135" s="77"/>
      <c r="N135" s="77"/>
      <c r="O135" s="77"/>
      <c r="P135" s="77"/>
      <c r="Q135" s="77"/>
      <c r="R135" s="77"/>
      <c r="S135" s="77"/>
      <c r="T135" s="77"/>
      <c r="U135" s="77"/>
      <c r="V135" s="77"/>
      <c r="W135" s="77"/>
      <c r="X135" s="77"/>
      <c r="Y135" s="77"/>
      <c r="Z135" s="77"/>
      <c r="AA135" s="77"/>
      <c r="AB135" s="77"/>
    </row>
    <row r="136" spans="1:28">
      <c r="A136" s="120"/>
      <c r="B136" s="77"/>
      <c r="C136" s="77"/>
      <c r="D136" s="77"/>
      <c r="E136" s="77"/>
      <c r="F136" s="77"/>
      <c r="G136" s="77"/>
      <c r="H136" s="77"/>
      <c r="I136" s="77"/>
      <c r="J136" s="77"/>
      <c r="K136" s="77"/>
      <c r="L136" s="77"/>
      <c r="M136" s="77"/>
      <c r="N136" s="77"/>
      <c r="O136" s="77"/>
      <c r="P136" s="77"/>
      <c r="Q136" s="77"/>
      <c r="R136" s="77"/>
      <c r="S136" s="77"/>
      <c r="T136" s="77"/>
      <c r="U136" s="77"/>
      <c r="V136" s="77"/>
      <c r="W136" s="77"/>
      <c r="X136" s="77"/>
      <c r="Y136" s="77"/>
      <c r="Z136" s="77"/>
      <c r="AA136" s="77"/>
      <c r="AB136" s="77"/>
    </row>
    <row r="137" spans="1:28">
      <c r="A137" s="120"/>
      <c r="B137" s="77"/>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c r="AA137" s="77"/>
      <c r="AB137" s="77"/>
    </row>
    <row r="138" spans="1:28">
      <c r="A138" s="120"/>
      <c r="B138" s="77"/>
      <c r="C138" s="77"/>
      <c r="D138" s="77"/>
      <c r="E138" s="77"/>
      <c r="F138" s="77"/>
      <c r="G138" s="77"/>
      <c r="H138" s="77"/>
      <c r="I138" s="77"/>
      <c r="J138" s="77"/>
      <c r="K138" s="77"/>
      <c r="L138" s="77"/>
      <c r="M138" s="77"/>
      <c r="N138" s="77"/>
      <c r="O138" s="77"/>
      <c r="P138" s="77"/>
      <c r="Q138" s="77"/>
      <c r="R138" s="77"/>
      <c r="S138" s="77"/>
      <c r="T138" s="77"/>
      <c r="U138" s="77"/>
      <c r="V138" s="77"/>
      <c r="W138" s="77"/>
      <c r="X138" s="77"/>
      <c r="Y138" s="77"/>
      <c r="Z138" s="77"/>
      <c r="AA138" s="77"/>
      <c r="AB138" s="77"/>
    </row>
    <row r="139" spans="1:28">
      <c r="A139" s="120"/>
      <c r="B139" s="77"/>
      <c r="C139" s="77"/>
      <c r="D139" s="77"/>
      <c r="E139" s="77"/>
      <c r="F139" s="77"/>
      <c r="G139" s="77"/>
      <c r="H139" s="77"/>
      <c r="I139" s="77"/>
      <c r="J139" s="77"/>
      <c r="K139" s="77"/>
      <c r="L139" s="77"/>
      <c r="M139" s="77"/>
      <c r="N139" s="77"/>
      <c r="O139" s="77"/>
      <c r="P139" s="77"/>
      <c r="Q139" s="77"/>
      <c r="R139" s="77"/>
      <c r="S139" s="77"/>
      <c r="T139" s="77"/>
      <c r="U139" s="77"/>
      <c r="V139" s="77"/>
      <c r="W139" s="77"/>
      <c r="X139" s="77"/>
      <c r="Y139" s="77"/>
      <c r="Z139" s="77"/>
      <c r="AA139" s="77"/>
      <c r="AB139" s="77"/>
    </row>
    <row r="140" spans="1:28">
      <c r="A140" s="120"/>
      <c r="B140" s="77"/>
      <c r="C140" s="77"/>
      <c r="D140" s="77"/>
      <c r="E140" s="77"/>
      <c r="F140" s="77"/>
      <c r="G140" s="77"/>
      <c r="H140" s="77"/>
      <c r="I140" s="77"/>
      <c r="J140" s="77"/>
      <c r="K140" s="77"/>
      <c r="L140" s="77"/>
      <c r="M140" s="77"/>
      <c r="N140" s="77"/>
      <c r="O140" s="77"/>
      <c r="P140" s="77"/>
      <c r="Q140" s="77"/>
      <c r="R140" s="77"/>
      <c r="S140" s="77"/>
      <c r="T140" s="77"/>
      <c r="U140" s="77"/>
      <c r="V140" s="77"/>
      <c r="W140" s="77"/>
      <c r="X140" s="77"/>
      <c r="Y140" s="77"/>
      <c r="Z140" s="77"/>
      <c r="AA140" s="77"/>
      <c r="AB140" s="77"/>
    </row>
    <row r="141" spans="1:28">
      <c r="A141" s="120"/>
      <c r="B141" s="77"/>
      <c r="C141" s="77"/>
      <c r="D141" s="77"/>
      <c r="E141" s="77"/>
      <c r="F141" s="77"/>
      <c r="G141" s="77"/>
      <c r="H141" s="77"/>
      <c r="I141" s="77"/>
      <c r="J141" s="77"/>
      <c r="K141" s="77"/>
      <c r="L141" s="77"/>
      <c r="M141" s="77"/>
      <c r="N141" s="77"/>
      <c r="O141" s="77"/>
      <c r="P141" s="77"/>
      <c r="Q141" s="77"/>
      <c r="R141" s="77"/>
      <c r="S141" s="77"/>
      <c r="T141" s="77"/>
      <c r="U141" s="77"/>
      <c r="V141" s="77"/>
      <c r="W141" s="77"/>
      <c r="X141" s="77"/>
      <c r="Y141" s="77"/>
      <c r="Z141" s="77"/>
      <c r="AA141" s="77"/>
      <c r="AB141" s="77"/>
    </row>
    <row r="142" spans="1:28">
      <c r="A142" s="120"/>
      <c r="B142" s="77"/>
      <c r="C142" s="77"/>
      <c r="D142" s="77"/>
      <c r="E142" s="77"/>
      <c r="F142" s="77"/>
      <c r="G142" s="77"/>
      <c r="H142" s="77"/>
      <c r="I142" s="77"/>
      <c r="J142" s="77"/>
      <c r="K142" s="77"/>
      <c r="L142" s="77"/>
      <c r="M142" s="77"/>
      <c r="N142" s="77"/>
      <c r="O142" s="77"/>
      <c r="P142" s="77"/>
      <c r="Q142" s="77"/>
      <c r="R142" s="77"/>
      <c r="S142" s="77"/>
      <c r="T142" s="77"/>
      <c r="U142" s="77"/>
      <c r="V142" s="77"/>
      <c r="W142" s="77"/>
      <c r="X142" s="77"/>
      <c r="Y142" s="77"/>
      <c r="Z142" s="77"/>
      <c r="AA142" s="77"/>
      <c r="AB142" s="77"/>
    </row>
    <row r="143" spans="1:28">
      <c r="A143" s="120"/>
      <c r="B143" s="77"/>
      <c r="C143" s="77"/>
      <c r="D143" s="77"/>
      <c r="E143" s="77"/>
      <c r="F143" s="77"/>
      <c r="G143" s="77"/>
      <c r="H143" s="77"/>
      <c r="I143" s="77"/>
      <c r="J143" s="77"/>
      <c r="K143" s="77"/>
      <c r="L143" s="77"/>
      <c r="M143" s="77"/>
      <c r="N143" s="77"/>
      <c r="O143" s="77"/>
      <c r="P143" s="77"/>
      <c r="Q143" s="77"/>
      <c r="R143" s="77"/>
      <c r="S143" s="77"/>
      <c r="T143" s="77"/>
      <c r="U143" s="77"/>
      <c r="V143" s="77"/>
      <c r="W143" s="77"/>
      <c r="X143" s="77"/>
      <c r="Y143" s="77"/>
      <c r="Z143" s="77"/>
      <c r="AA143" s="77"/>
      <c r="AB143" s="77"/>
    </row>
    <row r="144" spans="1:28">
      <c r="A144" s="120"/>
      <c r="B144" s="77"/>
      <c r="C144" s="77"/>
      <c r="D144" s="77"/>
      <c r="E144" s="77"/>
      <c r="F144" s="77"/>
      <c r="G144" s="77"/>
      <c r="H144" s="77"/>
      <c r="I144" s="77"/>
      <c r="J144" s="77"/>
      <c r="K144" s="77"/>
      <c r="L144" s="77"/>
      <c r="M144" s="77"/>
      <c r="N144" s="77"/>
      <c r="O144" s="77"/>
      <c r="P144" s="77"/>
      <c r="Q144" s="77"/>
      <c r="R144" s="77"/>
      <c r="S144" s="77"/>
      <c r="T144" s="77"/>
      <c r="U144" s="77"/>
      <c r="V144" s="77"/>
      <c r="W144" s="77"/>
      <c r="X144" s="77"/>
      <c r="Y144" s="77"/>
      <c r="Z144" s="77"/>
      <c r="AA144" s="77"/>
      <c r="AB144" s="77"/>
    </row>
    <row r="145" spans="1:28">
      <c r="A145" s="120"/>
      <c r="B145" s="77"/>
      <c r="C145" s="77"/>
      <c r="D145" s="77"/>
      <c r="E145" s="77"/>
      <c r="F145" s="77"/>
      <c r="G145" s="77"/>
      <c r="H145" s="77"/>
      <c r="I145" s="77"/>
      <c r="J145" s="77"/>
      <c r="K145" s="77"/>
      <c r="L145" s="77"/>
      <c r="M145" s="77"/>
      <c r="N145" s="77"/>
      <c r="O145" s="77"/>
      <c r="P145" s="77"/>
      <c r="Q145" s="77"/>
      <c r="R145" s="77"/>
      <c r="S145" s="77"/>
      <c r="T145" s="77"/>
      <c r="U145" s="77"/>
      <c r="V145" s="77"/>
      <c r="W145" s="77"/>
      <c r="X145" s="77"/>
      <c r="Y145" s="77"/>
      <c r="Z145" s="77"/>
      <c r="AA145" s="77"/>
      <c r="AB145" s="77"/>
    </row>
    <row r="146" spans="1:28">
      <c r="A146" s="120"/>
      <c r="B146" s="77"/>
      <c r="C146" s="77"/>
      <c r="D146" s="77"/>
      <c r="E146" s="77"/>
      <c r="F146" s="77"/>
      <c r="G146" s="77"/>
      <c r="H146" s="77"/>
      <c r="I146" s="77"/>
      <c r="J146" s="77"/>
      <c r="K146" s="77"/>
      <c r="L146" s="77"/>
      <c r="M146" s="77"/>
      <c r="N146" s="77"/>
      <c r="O146" s="77"/>
      <c r="P146" s="77"/>
      <c r="Q146" s="77"/>
      <c r="R146" s="77"/>
      <c r="S146" s="77"/>
      <c r="T146" s="77"/>
      <c r="U146" s="77"/>
      <c r="V146" s="77"/>
      <c r="W146" s="77"/>
      <c r="X146" s="77"/>
      <c r="Y146" s="77"/>
      <c r="Z146" s="77"/>
      <c r="AA146" s="77"/>
      <c r="AB146" s="77"/>
    </row>
    <row r="147" spans="1:28">
      <c r="A147" s="120"/>
      <c r="B147" s="77"/>
      <c r="C147" s="77"/>
      <c r="D147" s="77"/>
      <c r="E147" s="77"/>
      <c r="F147" s="77"/>
      <c r="G147" s="77"/>
      <c r="H147" s="77"/>
      <c r="I147" s="77"/>
      <c r="J147" s="77"/>
      <c r="K147" s="77"/>
      <c r="L147" s="77"/>
      <c r="M147" s="77"/>
      <c r="N147" s="77"/>
      <c r="O147" s="77"/>
      <c r="P147" s="77"/>
      <c r="Q147" s="77"/>
      <c r="R147" s="77"/>
      <c r="S147" s="77"/>
      <c r="T147" s="77"/>
      <c r="U147" s="77"/>
      <c r="V147" s="77"/>
      <c r="W147" s="77"/>
      <c r="X147" s="77"/>
      <c r="Y147" s="77"/>
      <c r="Z147" s="77"/>
      <c r="AA147" s="77"/>
      <c r="AB147" s="77"/>
    </row>
    <row r="148" spans="1:28">
      <c r="A148" s="120"/>
      <c r="B148" s="77"/>
      <c r="C148" s="77"/>
      <c r="D148" s="77"/>
      <c r="E148" s="77"/>
      <c r="F148" s="77"/>
      <c r="G148" s="77"/>
      <c r="H148" s="77"/>
      <c r="I148" s="77"/>
      <c r="J148" s="77"/>
      <c r="K148" s="77"/>
      <c r="L148" s="77"/>
      <c r="M148" s="77"/>
      <c r="N148" s="77"/>
      <c r="O148" s="77"/>
      <c r="P148" s="77"/>
      <c r="Q148" s="77"/>
      <c r="R148" s="77"/>
      <c r="S148" s="77"/>
      <c r="T148" s="77"/>
      <c r="U148" s="77"/>
      <c r="V148" s="77"/>
      <c r="W148" s="77"/>
      <c r="X148" s="77"/>
      <c r="Y148" s="77"/>
      <c r="Z148" s="77"/>
      <c r="AA148" s="77"/>
      <c r="AB148" s="77"/>
    </row>
    <row r="149" spans="1:28">
      <c r="A149" s="120"/>
      <c r="B149" s="77"/>
      <c r="C149" s="77"/>
      <c r="D149" s="77"/>
      <c r="E149" s="77"/>
      <c r="F149" s="77"/>
      <c r="G149" s="77"/>
      <c r="H149" s="77"/>
      <c r="I149" s="77"/>
      <c r="J149" s="77"/>
      <c r="K149" s="77"/>
      <c r="L149" s="77"/>
      <c r="M149" s="77"/>
      <c r="N149" s="77"/>
      <c r="O149" s="77"/>
      <c r="P149" s="77"/>
      <c r="Q149" s="77"/>
      <c r="R149" s="77"/>
      <c r="S149" s="77"/>
      <c r="T149" s="77"/>
      <c r="U149" s="77"/>
      <c r="V149" s="77"/>
      <c r="W149" s="77"/>
      <c r="X149" s="77"/>
      <c r="Y149" s="77"/>
      <c r="Z149" s="77"/>
      <c r="AA149" s="77"/>
      <c r="AB149" s="77"/>
    </row>
    <row r="150" spans="1:28">
      <c r="A150" s="120"/>
      <c r="B150" s="77"/>
      <c r="C150" s="77"/>
      <c r="D150" s="77"/>
      <c r="E150" s="77"/>
      <c r="F150" s="77"/>
      <c r="G150" s="77"/>
      <c r="H150" s="77"/>
      <c r="I150" s="77"/>
      <c r="J150" s="77"/>
      <c r="K150" s="77"/>
      <c r="L150" s="77"/>
      <c r="M150" s="77"/>
      <c r="N150" s="77"/>
      <c r="O150" s="77"/>
      <c r="P150" s="77"/>
      <c r="Q150" s="77"/>
      <c r="R150" s="77"/>
      <c r="S150" s="77"/>
      <c r="T150" s="77"/>
      <c r="U150" s="77"/>
      <c r="V150" s="77"/>
      <c r="W150" s="77"/>
      <c r="X150" s="77"/>
      <c r="Y150" s="77"/>
      <c r="Z150" s="77"/>
      <c r="AA150" s="77"/>
      <c r="AB150" s="77"/>
    </row>
    <row r="151" spans="1:28">
      <c r="A151" s="120"/>
      <c r="B151" s="77"/>
      <c r="C151" s="77"/>
      <c r="D151" s="77"/>
      <c r="E151" s="77"/>
      <c r="F151" s="77"/>
      <c r="G151" s="77"/>
      <c r="H151" s="77"/>
      <c r="I151" s="77"/>
      <c r="J151" s="77"/>
      <c r="K151" s="77"/>
      <c r="L151" s="77"/>
      <c r="M151" s="77"/>
      <c r="N151" s="77"/>
      <c r="O151" s="77"/>
      <c r="P151" s="77"/>
      <c r="Q151" s="77"/>
      <c r="R151" s="77"/>
      <c r="S151" s="77"/>
      <c r="T151" s="77"/>
      <c r="U151" s="77"/>
      <c r="V151" s="77"/>
      <c r="W151" s="77"/>
      <c r="X151" s="77"/>
      <c r="Y151" s="77"/>
      <c r="Z151" s="77"/>
      <c r="AA151" s="77"/>
      <c r="AB151" s="77"/>
    </row>
    <row r="152" spans="1:28">
      <c r="A152" s="120"/>
      <c r="B152" s="77"/>
      <c r="C152" s="77"/>
      <c r="D152" s="77"/>
      <c r="E152" s="77"/>
      <c r="F152" s="77"/>
      <c r="G152" s="77"/>
      <c r="H152" s="77"/>
      <c r="I152" s="77"/>
      <c r="J152" s="77"/>
      <c r="K152" s="77"/>
      <c r="L152" s="77"/>
      <c r="M152" s="77"/>
      <c r="N152" s="77"/>
      <c r="O152" s="77"/>
      <c r="P152" s="77"/>
      <c r="Q152" s="77"/>
      <c r="R152" s="77"/>
      <c r="S152" s="77"/>
      <c r="T152" s="77"/>
      <c r="U152" s="77"/>
      <c r="V152" s="77"/>
      <c r="W152" s="77"/>
      <c r="X152" s="77"/>
      <c r="Y152" s="77"/>
      <c r="Z152" s="77"/>
      <c r="AA152" s="77"/>
      <c r="AB152" s="77"/>
    </row>
    <row r="153" spans="1:28">
      <c r="A153" s="120"/>
      <c r="B153" s="77"/>
      <c r="C153" s="77"/>
      <c r="D153" s="77"/>
      <c r="E153" s="77"/>
      <c r="F153" s="77"/>
      <c r="G153" s="77"/>
      <c r="H153" s="77"/>
      <c r="I153" s="77"/>
      <c r="J153" s="77"/>
      <c r="K153" s="77"/>
      <c r="L153" s="77"/>
      <c r="M153" s="77"/>
      <c r="N153" s="77"/>
      <c r="O153" s="77"/>
      <c r="P153" s="77"/>
      <c r="Q153" s="77"/>
      <c r="R153" s="77"/>
      <c r="S153" s="77"/>
      <c r="T153" s="77"/>
      <c r="U153" s="77"/>
      <c r="V153" s="77"/>
      <c r="W153" s="77"/>
      <c r="X153" s="77"/>
      <c r="Y153" s="77"/>
      <c r="Z153" s="77"/>
      <c r="AA153" s="77"/>
      <c r="AB153" s="77"/>
    </row>
    <row r="154" spans="1:28">
      <c r="A154" s="120"/>
      <c r="B154" s="77"/>
      <c r="C154" s="77"/>
      <c r="D154" s="77"/>
      <c r="E154" s="77"/>
      <c r="F154" s="77"/>
      <c r="G154" s="77"/>
      <c r="H154" s="77"/>
      <c r="I154" s="77"/>
      <c r="J154" s="77"/>
      <c r="K154" s="77"/>
      <c r="L154" s="77"/>
      <c r="M154" s="77"/>
      <c r="N154" s="77"/>
      <c r="O154" s="77"/>
      <c r="P154" s="77"/>
      <c r="Q154" s="77"/>
      <c r="R154" s="77"/>
      <c r="S154" s="77"/>
      <c r="T154" s="77"/>
      <c r="U154" s="77"/>
      <c r="V154" s="77"/>
      <c r="W154" s="77"/>
      <c r="X154" s="77"/>
      <c r="Y154" s="77"/>
      <c r="Z154" s="77"/>
      <c r="AA154" s="77"/>
      <c r="AB154" s="77"/>
    </row>
    <row r="155" spans="1:28">
      <c r="A155" s="120"/>
      <c r="B155" s="77"/>
      <c r="C155" s="77"/>
      <c r="D155" s="77"/>
      <c r="E155" s="77"/>
      <c r="F155" s="77"/>
      <c r="G155" s="77"/>
      <c r="H155" s="77"/>
      <c r="I155" s="77"/>
      <c r="J155" s="77"/>
      <c r="K155" s="77"/>
      <c r="L155" s="77"/>
      <c r="M155" s="77"/>
      <c r="N155" s="77"/>
      <c r="O155" s="77"/>
      <c r="P155" s="77"/>
      <c r="Q155" s="77"/>
      <c r="R155" s="77"/>
      <c r="S155" s="77"/>
      <c r="T155" s="77"/>
      <c r="U155" s="77"/>
      <c r="V155" s="77"/>
      <c r="W155" s="77"/>
      <c r="X155" s="77"/>
      <c r="Y155" s="77"/>
      <c r="Z155" s="77"/>
      <c r="AA155" s="77"/>
      <c r="AB155" s="77"/>
    </row>
    <row r="156" spans="1:28">
      <c r="A156" s="120"/>
      <c r="B156" s="77"/>
      <c r="C156" s="77"/>
      <c r="D156" s="77"/>
      <c r="E156" s="77"/>
      <c r="F156" s="77"/>
      <c r="G156" s="77"/>
      <c r="H156" s="77"/>
      <c r="I156" s="77"/>
      <c r="J156" s="77"/>
      <c r="K156" s="77"/>
      <c r="L156" s="77"/>
      <c r="M156" s="77"/>
      <c r="N156" s="77"/>
      <c r="O156" s="77"/>
      <c r="P156" s="77"/>
      <c r="Q156" s="77"/>
      <c r="R156" s="77"/>
      <c r="S156" s="77"/>
      <c r="T156" s="77"/>
      <c r="U156" s="77"/>
      <c r="V156" s="77"/>
      <c r="W156" s="77"/>
      <c r="X156" s="77"/>
      <c r="Y156" s="77"/>
      <c r="Z156" s="77"/>
      <c r="AA156" s="77"/>
      <c r="AB156" s="77"/>
    </row>
    <row r="157" spans="1:28">
      <c r="A157" s="120"/>
      <c r="B157" s="77"/>
      <c r="C157" s="77"/>
      <c r="D157" s="77"/>
      <c r="E157" s="77"/>
      <c r="F157" s="77"/>
      <c r="G157" s="77"/>
      <c r="H157" s="77"/>
      <c r="I157" s="77"/>
      <c r="J157" s="77"/>
      <c r="K157" s="77"/>
      <c r="L157" s="77"/>
      <c r="M157" s="77"/>
      <c r="N157" s="77"/>
      <c r="O157" s="77"/>
      <c r="P157" s="77"/>
      <c r="Q157" s="77"/>
      <c r="R157" s="77"/>
      <c r="S157" s="77"/>
      <c r="T157" s="77"/>
      <c r="U157" s="77"/>
      <c r="V157" s="77"/>
      <c r="W157" s="77"/>
      <c r="X157" s="77"/>
      <c r="Y157" s="77"/>
      <c r="Z157" s="77"/>
      <c r="AA157" s="77"/>
      <c r="AB157" s="77"/>
    </row>
    <row r="158" spans="1:28">
      <c r="A158" s="120"/>
      <c r="B158" s="77"/>
      <c r="C158" s="77"/>
      <c r="D158" s="77"/>
      <c r="E158" s="77"/>
      <c r="F158" s="77"/>
      <c r="G158" s="77"/>
      <c r="H158" s="77"/>
      <c r="I158" s="77"/>
      <c r="J158" s="77"/>
      <c r="K158" s="77"/>
      <c r="L158" s="77"/>
      <c r="M158" s="77"/>
      <c r="N158" s="77"/>
      <c r="O158" s="77"/>
      <c r="P158" s="77"/>
      <c r="Q158" s="77"/>
      <c r="R158" s="77"/>
      <c r="S158" s="77"/>
      <c r="T158" s="77"/>
      <c r="U158" s="77"/>
      <c r="V158" s="77"/>
      <c r="W158" s="77"/>
      <c r="X158" s="77"/>
      <c r="Y158" s="77"/>
      <c r="Z158" s="77"/>
      <c r="AA158" s="77"/>
      <c r="AB158" s="77"/>
    </row>
    <row r="159" spans="1:28">
      <c r="A159" s="120"/>
      <c r="B159" s="77"/>
      <c r="C159" s="77"/>
      <c r="D159" s="77"/>
      <c r="E159" s="77"/>
      <c r="F159" s="77"/>
      <c r="G159" s="77"/>
      <c r="H159" s="77"/>
      <c r="I159" s="77"/>
      <c r="J159" s="77"/>
      <c r="K159" s="77"/>
      <c r="L159" s="77"/>
      <c r="M159" s="77"/>
      <c r="N159" s="77"/>
      <c r="O159" s="77"/>
      <c r="P159" s="77"/>
      <c r="Q159" s="77"/>
      <c r="R159" s="77"/>
      <c r="S159" s="77"/>
      <c r="T159" s="77"/>
      <c r="U159" s="77"/>
      <c r="V159" s="77"/>
      <c r="W159" s="77"/>
      <c r="X159" s="77"/>
      <c r="Y159" s="77"/>
      <c r="Z159" s="77"/>
      <c r="AA159" s="77"/>
      <c r="AB159" s="77"/>
    </row>
    <row r="160" spans="1:28">
      <c r="A160" s="120"/>
      <c r="B160" s="77"/>
      <c r="C160" s="77"/>
      <c r="D160" s="77"/>
      <c r="E160" s="77"/>
      <c r="F160" s="77"/>
      <c r="G160" s="77"/>
      <c r="H160" s="77"/>
      <c r="I160" s="77"/>
      <c r="J160" s="77"/>
      <c r="K160" s="77"/>
      <c r="L160" s="77"/>
      <c r="M160" s="77"/>
      <c r="N160" s="77"/>
      <c r="O160" s="77"/>
      <c r="P160" s="77"/>
      <c r="Q160" s="77"/>
      <c r="R160" s="77"/>
      <c r="S160" s="77"/>
      <c r="T160" s="77"/>
      <c r="U160" s="77"/>
      <c r="V160" s="77"/>
      <c r="W160" s="77"/>
      <c r="X160" s="77"/>
      <c r="Y160" s="77"/>
      <c r="Z160" s="77"/>
      <c r="AA160" s="77"/>
      <c r="AB160" s="77"/>
    </row>
    <row r="161" spans="1:28">
      <c r="A161" s="120"/>
      <c r="B161" s="77"/>
      <c r="C161" s="77"/>
      <c r="D161" s="77"/>
      <c r="E161" s="77"/>
      <c r="F161" s="77"/>
      <c r="G161" s="77"/>
      <c r="H161" s="77"/>
      <c r="I161" s="77"/>
      <c r="J161" s="77"/>
      <c r="K161" s="77"/>
      <c r="L161" s="77"/>
      <c r="M161" s="77"/>
      <c r="N161" s="77"/>
      <c r="O161" s="77"/>
      <c r="P161" s="77"/>
      <c r="Q161" s="77"/>
      <c r="R161" s="77"/>
      <c r="S161" s="77"/>
      <c r="T161" s="77"/>
      <c r="U161" s="77"/>
      <c r="V161" s="77"/>
      <c r="W161" s="77"/>
      <c r="X161" s="77"/>
      <c r="Y161" s="77"/>
      <c r="Z161" s="77"/>
      <c r="AA161" s="77"/>
      <c r="AB161" s="77"/>
    </row>
    <row r="162" spans="1:28">
      <c r="A162" s="120"/>
      <c r="B162" s="77"/>
      <c r="C162" s="77"/>
      <c r="D162" s="77"/>
      <c r="E162" s="77"/>
      <c r="F162" s="77"/>
      <c r="G162" s="77"/>
      <c r="H162" s="77"/>
      <c r="I162" s="77"/>
      <c r="J162" s="77"/>
      <c r="K162" s="77"/>
      <c r="L162" s="77"/>
      <c r="M162" s="77"/>
      <c r="N162" s="77"/>
      <c r="O162" s="77"/>
      <c r="P162" s="77"/>
      <c r="Q162" s="77"/>
      <c r="R162" s="77"/>
      <c r="S162" s="77"/>
      <c r="T162" s="77"/>
      <c r="U162" s="77"/>
      <c r="V162" s="77"/>
      <c r="W162" s="77"/>
      <c r="X162" s="77"/>
      <c r="Y162" s="77"/>
      <c r="Z162" s="77"/>
      <c r="AA162" s="77"/>
      <c r="AB162" s="77"/>
    </row>
    <row r="163" spans="1:28">
      <c r="A163" s="120"/>
      <c r="B163" s="77"/>
      <c r="C163" s="77"/>
      <c r="D163" s="77"/>
      <c r="E163" s="77"/>
      <c r="F163" s="77"/>
      <c r="G163" s="77"/>
      <c r="H163" s="77"/>
      <c r="I163" s="77"/>
      <c r="J163" s="77"/>
      <c r="K163" s="77"/>
      <c r="L163" s="77"/>
      <c r="M163" s="77"/>
      <c r="N163" s="77"/>
      <c r="O163" s="77"/>
      <c r="P163" s="77"/>
      <c r="Q163" s="77"/>
      <c r="R163" s="77"/>
      <c r="S163" s="77"/>
      <c r="T163" s="77"/>
      <c r="U163" s="77"/>
      <c r="V163" s="77"/>
      <c r="W163" s="77"/>
      <c r="X163" s="77"/>
      <c r="Y163" s="77"/>
      <c r="Z163" s="77"/>
      <c r="AA163" s="77"/>
      <c r="AB163" s="77"/>
    </row>
    <row r="164" spans="1:28">
      <c r="A164" s="120"/>
      <c r="B164" s="77"/>
      <c r="C164" s="77"/>
      <c r="D164" s="77"/>
      <c r="E164" s="77"/>
      <c r="F164" s="77"/>
      <c r="G164" s="77"/>
      <c r="H164" s="77"/>
      <c r="I164" s="77"/>
      <c r="J164" s="77"/>
      <c r="K164" s="77"/>
      <c r="L164" s="77"/>
      <c r="M164" s="77"/>
      <c r="N164" s="77"/>
      <c r="O164" s="77"/>
      <c r="P164" s="77"/>
      <c r="Q164" s="77"/>
      <c r="R164" s="77"/>
      <c r="S164" s="77"/>
      <c r="T164" s="77"/>
      <c r="U164" s="77"/>
      <c r="V164" s="77"/>
      <c r="W164" s="77"/>
      <c r="X164" s="77"/>
      <c r="Y164" s="77"/>
      <c r="Z164" s="77"/>
      <c r="AA164" s="77"/>
      <c r="AB164" s="77"/>
    </row>
    <row r="165" spans="1:28">
      <c r="A165" s="120"/>
      <c r="B165" s="77"/>
      <c r="C165" s="77"/>
      <c r="D165" s="77"/>
      <c r="E165" s="77"/>
      <c r="F165" s="77"/>
      <c r="G165" s="77"/>
      <c r="H165" s="77"/>
      <c r="I165" s="77"/>
      <c r="J165" s="77"/>
      <c r="K165" s="77"/>
      <c r="L165" s="77"/>
      <c r="M165" s="77"/>
      <c r="N165" s="77"/>
      <c r="O165" s="77"/>
      <c r="P165" s="77"/>
      <c r="Q165" s="77"/>
      <c r="R165" s="77"/>
      <c r="S165" s="77"/>
      <c r="T165" s="77"/>
      <c r="U165" s="77"/>
      <c r="V165" s="77"/>
      <c r="W165" s="77"/>
      <c r="X165" s="77"/>
      <c r="Y165" s="77"/>
      <c r="Z165" s="77"/>
      <c r="AA165" s="77"/>
      <c r="AB165" s="77"/>
    </row>
    <row r="166" spans="1:28">
      <c r="A166" s="120"/>
      <c r="B166" s="77"/>
      <c r="C166" s="77"/>
      <c r="D166" s="77"/>
      <c r="E166" s="77"/>
      <c r="F166" s="77"/>
      <c r="G166" s="77"/>
      <c r="H166" s="77"/>
      <c r="I166" s="77"/>
      <c r="J166" s="77"/>
      <c r="K166" s="77"/>
      <c r="L166" s="77"/>
      <c r="M166" s="77"/>
      <c r="N166" s="77"/>
      <c r="O166" s="77"/>
      <c r="P166" s="77"/>
      <c r="Q166" s="77"/>
      <c r="R166" s="77"/>
      <c r="S166" s="77"/>
      <c r="T166" s="77"/>
      <c r="U166" s="77"/>
      <c r="V166" s="77"/>
      <c r="W166" s="77"/>
      <c r="X166" s="77"/>
      <c r="Y166" s="77"/>
      <c r="Z166" s="77"/>
      <c r="AA166" s="77"/>
      <c r="AB166" s="77"/>
    </row>
    <row r="167" spans="1:28">
      <c r="A167" s="120"/>
      <c r="B167" s="77"/>
      <c r="C167" s="77"/>
      <c r="D167" s="77"/>
      <c r="E167" s="77"/>
      <c r="F167" s="77"/>
      <c r="G167" s="77"/>
      <c r="H167" s="77"/>
      <c r="I167" s="77"/>
      <c r="J167" s="77"/>
      <c r="K167" s="77"/>
      <c r="L167" s="77"/>
      <c r="M167" s="77"/>
      <c r="N167" s="77"/>
      <c r="O167" s="77"/>
      <c r="P167" s="77"/>
      <c r="Q167" s="77"/>
      <c r="R167" s="77"/>
      <c r="S167" s="77"/>
      <c r="T167" s="77"/>
      <c r="U167" s="77"/>
      <c r="V167" s="77"/>
      <c r="W167" s="77"/>
      <c r="X167" s="77"/>
      <c r="Y167" s="77"/>
      <c r="Z167" s="77"/>
      <c r="AA167" s="77"/>
      <c r="AB167" s="77"/>
    </row>
    <row r="168" spans="1:28">
      <c r="A168" s="120"/>
      <c r="B168" s="77"/>
      <c r="C168" s="77"/>
      <c r="D168" s="77"/>
      <c r="E168" s="77"/>
      <c r="F168" s="77"/>
      <c r="G168" s="77"/>
      <c r="H168" s="77"/>
      <c r="I168" s="77"/>
      <c r="J168" s="77"/>
      <c r="K168" s="77"/>
      <c r="L168" s="77"/>
      <c r="M168" s="77"/>
      <c r="N168" s="77"/>
      <c r="O168" s="77"/>
      <c r="P168" s="77"/>
      <c r="Q168" s="77"/>
      <c r="R168" s="77"/>
      <c r="S168" s="77"/>
      <c r="T168" s="77"/>
      <c r="U168" s="77"/>
      <c r="V168" s="77"/>
      <c r="W168" s="77"/>
      <c r="X168" s="77"/>
      <c r="Y168" s="77"/>
      <c r="Z168" s="77"/>
      <c r="AA168" s="77"/>
      <c r="AB168" s="77"/>
    </row>
    <row r="169" spans="1:28">
      <c r="A169" s="120"/>
      <c r="B169" s="77"/>
      <c r="C169" s="77"/>
      <c r="D169" s="77"/>
      <c r="E169" s="77"/>
      <c r="F169" s="77"/>
      <c r="G169" s="77"/>
      <c r="H169" s="77"/>
      <c r="I169" s="77"/>
      <c r="J169" s="77"/>
      <c r="K169" s="77"/>
      <c r="L169" s="77"/>
      <c r="M169" s="77"/>
      <c r="N169" s="77"/>
      <c r="O169" s="77"/>
      <c r="P169" s="77"/>
      <c r="Q169" s="77"/>
      <c r="R169" s="77"/>
      <c r="S169" s="77"/>
      <c r="T169" s="77"/>
      <c r="U169" s="77"/>
      <c r="V169" s="77"/>
      <c r="W169" s="77"/>
      <c r="X169" s="77"/>
      <c r="Y169" s="77"/>
      <c r="Z169" s="77"/>
      <c r="AA169" s="77"/>
      <c r="AB169" s="77"/>
    </row>
    <row r="170" spans="1:28">
      <c r="A170" s="120"/>
      <c r="B170" s="77"/>
      <c r="C170" s="77"/>
      <c r="D170" s="77"/>
      <c r="E170" s="77"/>
      <c r="F170" s="77"/>
      <c r="G170" s="77"/>
      <c r="H170" s="77"/>
      <c r="I170" s="77"/>
      <c r="J170" s="77"/>
      <c r="K170" s="77"/>
      <c r="L170" s="77"/>
      <c r="M170" s="77"/>
      <c r="N170" s="77"/>
      <c r="O170" s="77"/>
      <c r="P170" s="77"/>
      <c r="Q170" s="77"/>
      <c r="R170" s="77"/>
      <c r="S170" s="77"/>
      <c r="T170" s="77"/>
      <c r="U170" s="77"/>
      <c r="V170" s="77"/>
      <c r="W170" s="77"/>
      <c r="X170" s="77"/>
      <c r="Y170" s="77"/>
      <c r="Z170" s="77"/>
      <c r="AA170" s="77"/>
      <c r="AB170" s="77"/>
    </row>
    <row r="171" spans="1:28">
      <c r="A171" s="120"/>
      <c r="B171" s="77"/>
      <c r="C171" s="77"/>
      <c r="D171" s="77"/>
      <c r="E171" s="77"/>
      <c r="F171" s="77"/>
      <c r="G171" s="77"/>
      <c r="H171" s="77"/>
      <c r="I171" s="77"/>
      <c r="J171" s="77"/>
      <c r="K171" s="77"/>
      <c r="L171" s="77"/>
      <c r="M171" s="77"/>
      <c r="N171" s="77"/>
      <c r="O171" s="77"/>
      <c r="P171" s="77"/>
      <c r="Q171" s="77"/>
      <c r="R171" s="77"/>
      <c r="S171" s="77"/>
      <c r="T171" s="77"/>
      <c r="U171" s="77"/>
      <c r="V171" s="77"/>
      <c r="W171" s="77"/>
      <c r="X171" s="77"/>
      <c r="Y171" s="77"/>
      <c r="Z171" s="77"/>
      <c r="AA171" s="77"/>
      <c r="AB171" s="77"/>
    </row>
    <row r="172" spans="1:28">
      <c r="A172" s="120"/>
      <c r="B172" s="77"/>
      <c r="C172" s="77"/>
      <c r="D172" s="77"/>
      <c r="E172" s="77"/>
      <c r="F172" s="77"/>
      <c r="G172" s="77"/>
      <c r="H172" s="77"/>
      <c r="I172" s="77"/>
      <c r="J172" s="77"/>
      <c r="K172" s="77"/>
      <c r="L172" s="77"/>
      <c r="M172" s="77"/>
      <c r="N172" s="77"/>
      <c r="O172" s="77"/>
      <c r="P172" s="77"/>
      <c r="Q172" s="77"/>
      <c r="R172" s="77"/>
      <c r="S172" s="77"/>
      <c r="T172" s="77"/>
      <c r="U172" s="77"/>
      <c r="V172" s="77"/>
      <c r="W172" s="77"/>
      <c r="X172" s="77"/>
      <c r="Y172" s="77"/>
      <c r="Z172" s="77"/>
      <c r="AA172" s="77"/>
      <c r="AB172" s="77"/>
    </row>
    <row r="173" spans="1:28">
      <c r="A173" s="120"/>
      <c r="B173" s="77"/>
      <c r="C173" s="77"/>
      <c r="D173" s="77"/>
      <c r="E173" s="77"/>
      <c r="F173" s="77"/>
      <c r="G173" s="77"/>
      <c r="H173" s="77"/>
      <c r="I173" s="77"/>
      <c r="J173" s="77"/>
      <c r="K173" s="77"/>
      <c r="L173" s="77"/>
      <c r="M173" s="77"/>
      <c r="N173" s="77"/>
      <c r="O173" s="77"/>
      <c r="P173" s="77"/>
      <c r="Q173" s="77"/>
      <c r="R173" s="77"/>
      <c r="S173" s="77"/>
      <c r="T173" s="77"/>
      <c r="U173" s="77"/>
      <c r="V173" s="77"/>
      <c r="W173" s="77"/>
      <c r="X173" s="77"/>
      <c r="Y173" s="77"/>
      <c r="Z173" s="77"/>
      <c r="AA173" s="77"/>
      <c r="AB173" s="77"/>
    </row>
    <row r="174" spans="1:28">
      <c r="A174" s="120"/>
      <c r="B174" s="77"/>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c r="AA174" s="77"/>
      <c r="AB174" s="77"/>
    </row>
    <row r="175" spans="1:28">
      <c r="A175" s="120"/>
      <c r="B175" s="77"/>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c r="AA175" s="77"/>
      <c r="AB175" s="77"/>
    </row>
    <row r="176" spans="1:28">
      <c r="A176" s="120"/>
      <c r="B176" s="77"/>
      <c r="C176" s="77"/>
      <c r="D176" s="77"/>
      <c r="E176" s="77"/>
      <c r="F176" s="77"/>
      <c r="G176" s="77"/>
      <c r="H176" s="77"/>
      <c r="I176" s="77"/>
      <c r="J176" s="77"/>
      <c r="K176" s="77"/>
      <c r="L176" s="77"/>
      <c r="M176" s="77"/>
      <c r="N176" s="77"/>
      <c r="O176" s="77"/>
      <c r="P176" s="77"/>
      <c r="Q176" s="77"/>
      <c r="R176" s="77"/>
      <c r="S176" s="77"/>
      <c r="T176" s="77"/>
      <c r="U176" s="77"/>
      <c r="V176" s="77"/>
      <c r="W176" s="77"/>
      <c r="X176" s="77"/>
      <c r="Y176" s="77"/>
      <c r="Z176" s="77"/>
      <c r="AA176" s="77"/>
      <c r="AB176" s="77"/>
    </row>
    <row r="177" spans="1:28">
      <c r="A177" s="120"/>
      <c r="B177" s="77"/>
      <c r="C177" s="77"/>
      <c r="D177" s="77"/>
      <c r="E177" s="77"/>
      <c r="F177" s="77"/>
      <c r="G177" s="77"/>
      <c r="H177" s="77"/>
      <c r="I177" s="77"/>
      <c r="J177" s="77"/>
      <c r="K177" s="77"/>
      <c r="L177" s="77"/>
      <c r="M177" s="77"/>
      <c r="N177" s="77"/>
      <c r="O177" s="77"/>
      <c r="P177" s="77"/>
      <c r="Q177" s="77"/>
      <c r="R177" s="77"/>
      <c r="S177" s="77"/>
      <c r="T177" s="77"/>
      <c r="U177" s="77"/>
      <c r="V177" s="77"/>
      <c r="W177" s="77"/>
      <c r="X177" s="77"/>
      <c r="Y177" s="77"/>
      <c r="Z177" s="77"/>
      <c r="AA177" s="77"/>
      <c r="AB177" s="77"/>
    </row>
    <row r="178" spans="1:28">
      <c r="A178" s="120"/>
      <c r="B178" s="77"/>
      <c r="C178" s="77"/>
      <c r="D178" s="77"/>
      <c r="E178" s="77"/>
      <c r="F178" s="77"/>
      <c r="G178" s="77"/>
      <c r="H178" s="77"/>
      <c r="I178" s="77"/>
      <c r="J178" s="77"/>
      <c r="K178" s="77"/>
      <c r="L178" s="77"/>
      <c r="M178" s="77"/>
      <c r="N178" s="77"/>
      <c r="O178" s="77"/>
      <c r="P178" s="77"/>
      <c r="Q178" s="77"/>
      <c r="R178" s="77"/>
      <c r="S178" s="77"/>
      <c r="T178" s="77"/>
      <c r="U178" s="77"/>
      <c r="V178" s="77"/>
      <c r="W178" s="77"/>
      <c r="X178" s="77"/>
      <c r="Y178" s="77"/>
      <c r="Z178" s="77"/>
      <c r="AA178" s="77"/>
      <c r="AB178" s="77"/>
    </row>
    <row r="179" spans="1:28">
      <c r="A179" s="120"/>
      <c r="B179" s="77"/>
      <c r="C179" s="77"/>
      <c r="D179" s="77"/>
      <c r="E179" s="77"/>
      <c r="F179" s="77"/>
      <c r="G179" s="77"/>
      <c r="H179" s="77"/>
      <c r="I179" s="77"/>
      <c r="J179" s="77"/>
      <c r="K179" s="77"/>
      <c r="L179" s="77"/>
      <c r="M179" s="77"/>
      <c r="N179" s="77"/>
      <c r="O179" s="77"/>
      <c r="P179" s="77"/>
      <c r="Q179" s="77"/>
      <c r="R179" s="77"/>
      <c r="S179" s="77"/>
      <c r="T179" s="77"/>
      <c r="U179" s="77"/>
      <c r="V179" s="77"/>
      <c r="W179" s="77"/>
      <c r="X179" s="77"/>
      <c r="Y179" s="77"/>
      <c r="Z179" s="77"/>
      <c r="AA179" s="77"/>
      <c r="AB179" s="77"/>
    </row>
    <row r="180" spans="1:28">
      <c r="A180" s="120"/>
      <c r="B180" s="77"/>
      <c r="C180" s="77"/>
      <c r="D180" s="77"/>
      <c r="E180" s="77"/>
      <c r="F180" s="77"/>
      <c r="G180" s="77"/>
      <c r="H180" s="77"/>
      <c r="I180" s="77"/>
      <c r="J180" s="77"/>
      <c r="K180" s="77"/>
      <c r="L180" s="77"/>
      <c r="M180" s="77"/>
      <c r="N180" s="77"/>
      <c r="O180" s="77"/>
      <c r="P180" s="77"/>
      <c r="Q180" s="77"/>
      <c r="R180" s="77"/>
      <c r="S180" s="77"/>
      <c r="T180" s="77"/>
      <c r="U180" s="77"/>
      <c r="V180" s="77"/>
      <c r="W180" s="77"/>
      <c r="X180" s="77"/>
      <c r="Y180" s="77"/>
      <c r="Z180" s="77"/>
      <c r="AA180" s="77"/>
      <c r="AB180" s="77"/>
    </row>
    <row r="181" spans="1:28">
      <c r="A181" s="120"/>
      <c r="B181" s="77"/>
      <c r="C181" s="77"/>
      <c r="D181" s="77"/>
      <c r="E181" s="77"/>
      <c r="F181" s="77"/>
      <c r="G181" s="77"/>
      <c r="H181" s="77"/>
      <c r="I181" s="77"/>
      <c r="J181" s="77"/>
      <c r="K181" s="77"/>
      <c r="L181" s="77"/>
      <c r="M181" s="77"/>
      <c r="N181" s="77"/>
      <c r="O181" s="77"/>
      <c r="P181" s="77"/>
      <c r="Q181" s="77"/>
      <c r="R181" s="77"/>
      <c r="S181" s="77"/>
      <c r="T181" s="77"/>
      <c r="U181" s="77"/>
      <c r="V181" s="77"/>
      <c r="W181" s="77"/>
      <c r="X181" s="77"/>
      <c r="Y181" s="77"/>
      <c r="Z181" s="77"/>
      <c r="AA181" s="77"/>
      <c r="AB181" s="77"/>
    </row>
    <row r="182" spans="1:28">
      <c r="A182" s="120"/>
      <c r="B182" s="77"/>
      <c r="C182" s="77"/>
      <c r="D182" s="77"/>
      <c r="E182" s="77"/>
      <c r="F182" s="77"/>
      <c r="G182" s="77"/>
      <c r="H182" s="77"/>
      <c r="I182" s="77"/>
      <c r="J182" s="77"/>
      <c r="K182" s="77"/>
      <c r="L182" s="77"/>
      <c r="M182" s="77"/>
      <c r="N182" s="77"/>
      <c r="O182" s="77"/>
      <c r="P182" s="77"/>
      <c r="Q182" s="77"/>
      <c r="R182" s="77"/>
      <c r="S182" s="77"/>
      <c r="T182" s="77"/>
      <c r="U182" s="77"/>
      <c r="V182" s="77"/>
      <c r="W182" s="77"/>
      <c r="X182" s="77"/>
      <c r="Y182" s="77"/>
      <c r="Z182" s="77"/>
      <c r="AA182" s="77"/>
      <c r="AB182" s="77"/>
    </row>
    <row r="183" spans="1:28">
      <c r="A183" s="120"/>
      <c r="B183" s="77"/>
      <c r="C183" s="77"/>
      <c r="D183" s="77"/>
      <c r="E183" s="77"/>
      <c r="F183" s="77"/>
      <c r="G183" s="77"/>
      <c r="H183" s="77"/>
      <c r="I183" s="77"/>
      <c r="J183" s="77"/>
      <c r="K183" s="77"/>
      <c r="L183" s="77"/>
      <c r="M183" s="77"/>
      <c r="N183" s="77"/>
      <c r="O183" s="77"/>
      <c r="P183" s="77"/>
      <c r="Q183" s="77"/>
      <c r="R183" s="77"/>
      <c r="S183" s="77"/>
      <c r="T183" s="77"/>
      <c r="U183" s="77"/>
      <c r="V183" s="77"/>
      <c r="W183" s="77"/>
      <c r="X183" s="77"/>
      <c r="Y183" s="77"/>
      <c r="Z183" s="77"/>
      <c r="AA183" s="77"/>
      <c r="AB183" s="77"/>
    </row>
    <row r="184" spans="1:28">
      <c r="A184" s="120"/>
      <c r="B184" s="77"/>
      <c r="C184" s="77"/>
      <c r="D184" s="77"/>
      <c r="E184" s="77"/>
      <c r="F184" s="77"/>
      <c r="G184" s="77"/>
      <c r="H184" s="77"/>
      <c r="I184" s="77"/>
      <c r="J184" s="77"/>
      <c r="K184" s="77"/>
      <c r="L184" s="77"/>
      <c r="M184" s="77"/>
      <c r="N184" s="77"/>
      <c r="O184" s="77"/>
      <c r="P184" s="77"/>
      <c r="Q184" s="77"/>
      <c r="R184" s="77"/>
      <c r="S184" s="77"/>
      <c r="T184" s="77"/>
      <c r="U184" s="77"/>
      <c r="V184" s="77"/>
      <c r="W184" s="77"/>
      <c r="X184" s="77"/>
      <c r="Y184" s="77"/>
      <c r="Z184" s="77"/>
      <c r="AA184" s="77"/>
      <c r="AB184" s="77"/>
    </row>
    <row r="185" spans="1:28">
      <c r="A185" s="120"/>
      <c r="B185" s="77"/>
      <c r="C185" s="77"/>
      <c r="D185" s="77"/>
      <c r="E185" s="77"/>
      <c r="F185" s="77"/>
      <c r="G185" s="77"/>
      <c r="H185" s="77"/>
      <c r="I185" s="77"/>
      <c r="J185" s="77"/>
      <c r="K185" s="77"/>
      <c r="L185" s="77"/>
      <c r="M185" s="77"/>
      <c r="N185" s="77"/>
      <c r="O185" s="77"/>
      <c r="P185" s="77"/>
      <c r="Q185" s="77"/>
      <c r="R185" s="77"/>
      <c r="S185" s="77"/>
      <c r="T185" s="77"/>
      <c r="U185" s="77"/>
      <c r="V185" s="77"/>
      <c r="W185" s="77"/>
      <c r="X185" s="77"/>
      <c r="Y185" s="77"/>
      <c r="Z185" s="77"/>
      <c r="AA185" s="77"/>
      <c r="AB185" s="77"/>
    </row>
    <row r="186" spans="1:28">
      <c r="A186" s="120"/>
      <c r="B186" s="77"/>
      <c r="C186" s="77"/>
      <c r="D186" s="77"/>
      <c r="E186" s="77"/>
      <c r="F186" s="77"/>
      <c r="G186" s="77"/>
      <c r="H186" s="77"/>
      <c r="I186" s="77"/>
      <c r="J186" s="77"/>
      <c r="K186" s="77"/>
      <c r="L186" s="77"/>
      <c r="M186" s="77"/>
      <c r="N186" s="77"/>
      <c r="O186" s="77"/>
      <c r="P186" s="77"/>
      <c r="Q186" s="77"/>
      <c r="R186" s="77"/>
      <c r="S186" s="77"/>
      <c r="T186" s="77"/>
      <c r="U186" s="77"/>
      <c r="V186" s="77"/>
      <c r="W186" s="77"/>
      <c r="X186" s="77"/>
      <c r="Y186" s="77"/>
      <c r="Z186" s="77"/>
      <c r="AA186" s="77"/>
      <c r="AB186" s="77"/>
    </row>
    <row r="187" spans="1:28">
      <c r="A187" s="120"/>
      <c r="B187" s="77"/>
      <c r="C187" s="77"/>
      <c r="D187" s="77"/>
      <c r="E187" s="77"/>
      <c r="F187" s="77"/>
      <c r="G187" s="77"/>
      <c r="H187" s="77"/>
      <c r="I187" s="77"/>
      <c r="J187" s="77"/>
      <c r="K187" s="77"/>
      <c r="L187" s="77"/>
      <c r="M187" s="77"/>
      <c r="N187" s="77"/>
      <c r="O187" s="77"/>
      <c r="P187" s="77"/>
      <c r="Q187" s="77"/>
      <c r="R187" s="77"/>
      <c r="S187" s="77"/>
      <c r="T187" s="77"/>
      <c r="U187" s="77"/>
      <c r="V187" s="77"/>
      <c r="W187" s="77"/>
      <c r="X187" s="77"/>
      <c r="Y187" s="77"/>
      <c r="Z187" s="77"/>
      <c r="AA187" s="77"/>
      <c r="AB187" s="77"/>
    </row>
    <row r="188" spans="1:28">
      <c r="A188" s="120"/>
      <c r="B188" s="77"/>
      <c r="C188" s="77"/>
      <c r="D188" s="77"/>
      <c r="E188" s="77"/>
      <c r="F188" s="77"/>
      <c r="G188" s="77"/>
      <c r="H188" s="77"/>
      <c r="I188" s="77"/>
      <c r="J188" s="77"/>
      <c r="K188" s="77"/>
      <c r="L188" s="77"/>
      <c r="M188" s="77"/>
      <c r="N188" s="77"/>
      <c r="O188" s="77"/>
      <c r="P188" s="77"/>
      <c r="Q188" s="77"/>
      <c r="R188" s="77"/>
      <c r="S188" s="77"/>
      <c r="T188" s="77"/>
      <c r="U188" s="77"/>
      <c r="V188" s="77"/>
      <c r="W188" s="77"/>
      <c r="X188" s="77"/>
      <c r="Y188" s="77"/>
      <c r="Z188" s="77"/>
      <c r="AA188" s="77"/>
      <c r="AB188" s="77"/>
    </row>
    <row r="189" spans="1:28">
      <c r="A189" s="120"/>
      <c r="B189" s="77"/>
      <c r="C189" s="77"/>
      <c r="D189" s="77"/>
      <c r="E189" s="77"/>
      <c r="F189" s="77"/>
      <c r="G189" s="77"/>
      <c r="H189" s="77"/>
      <c r="I189" s="77"/>
      <c r="J189" s="77"/>
      <c r="K189" s="77"/>
      <c r="L189" s="77"/>
      <c r="M189" s="77"/>
      <c r="N189" s="77"/>
      <c r="O189" s="77"/>
      <c r="P189" s="77"/>
      <c r="Q189" s="77"/>
      <c r="R189" s="77"/>
      <c r="S189" s="77"/>
      <c r="T189" s="77"/>
      <c r="U189" s="77"/>
      <c r="V189" s="77"/>
      <c r="W189" s="77"/>
      <c r="X189" s="77"/>
      <c r="Y189" s="77"/>
      <c r="Z189" s="77"/>
      <c r="AA189" s="77"/>
      <c r="AB189" s="77"/>
    </row>
    <row r="190" spans="1:28">
      <c r="A190" s="120"/>
      <c r="B190" s="77"/>
      <c r="C190" s="77"/>
      <c r="D190" s="77"/>
      <c r="E190" s="77"/>
      <c r="F190" s="77"/>
      <c r="G190" s="77"/>
      <c r="H190" s="77"/>
      <c r="I190" s="77"/>
      <c r="J190" s="77"/>
      <c r="K190" s="77"/>
      <c r="L190" s="77"/>
      <c r="M190" s="77"/>
      <c r="N190" s="77"/>
      <c r="O190" s="77"/>
      <c r="P190" s="77"/>
      <c r="Q190" s="77"/>
      <c r="R190" s="77"/>
      <c r="S190" s="77"/>
      <c r="T190" s="77"/>
      <c r="U190" s="77"/>
      <c r="V190" s="77"/>
      <c r="W190" s="77"/>
      <c r="X190" s="77"/>
      <c r="Y190" s="77"/>
      <c r="Z190" s="77"/>
      <c r="AA190" s="77"/>
      <c r="AB190" s="77"/>
    </row>
    <row r="191" spans="1:28">
      <c r="A191" s="120"/>
      <c r="B191" s="77"/>
      <c r="C191" s="77"/>
      <c r="D191" s="77"/>
      <c r="E191" s="77"/>
      <c r="F191" s="77"/>
      <c r="G191" s="77"/>
      <c r="H191" s="77"/>
      <c r="I191" s="77"/>
      <c r="J191" s="77"/>
      <c r="K191" s="77"/>
      <c r="L191" s="77"/>
      <c r="M191" s="77"/>
      <c r="N191" s="77"/>
      <c r="O191" s="77"/>
      <c r="P191" s="77"/>
      <c r="Q191" s="77"/>
      <c r="R191" s="77"/>
      <c r="S191" s="77"/>
      <c r="T191" s="77"/>
      <c r="U191" s="77"/>
      <c r="V191" s="77"/>
      <c r="W191" s="77"/>
      <c r="X191" s="77"/>
      <c r="Y191" s="77"/>
      <c r="Z191" s="77"/>
      <c r="AA191" s="77"/>
      <c r="AB191" s="77"/>
    </row>
    <row r="192" spans="1:28">
      <c r="A192" s="120"/>
      <c r="B192" s="77"/>
      <c r="C192" s="77"/>
      <c r="D192" s="77"/>
      <c r="E192" s="77"/>
      <c r="F192" s="77"/>
      <c r="G192" s="77"/>
      <c r="H192" s="77"/>
      <c r="I192" s="77"/>
      <c r="J192" s="77"/>
      <c r="K192" s="77"/>
      <c r="L192" s="77"/>
      <c r="M192" s="77"/>
      <c r="N192" s="77"/>
      <c r="O192" s="77"/>
      <c r="P192" s="77"/>
      <c r="Q192" s="77"/>
      <c r="R192" s="77"/>
      <c r="S192" s="77"/>
      <c r="T192" s="77"/>
      <c r="U192" s="77"/>
      <c r="V192" s="77"/>
      <c r="W192" s="77"/>
      <c r="X192" s="77"/>
      <c r="Y192" s="77"/>
      <c r="Z192" s="77"/>
      <c r="AA192" s="77"/>
      <c r="AB192" s="77"/>
    </row>
    <row r="193" spans="1:28">
      <c r="A193" s="120"/>
      <c r="B193" s="77"/>
      <c r="C193" s="77"/>
      <c r="D193" s="77"/>
      <c r="E193" s="77"/>
      <c r="F193" s="77"/>
      <c r="G193" s="77"/>
      <c r="H193" s="77"/>
      <c r="I193" s="77"/>
      <c r="J193" s="77"/>
      <c r="K193" s="77"/>
      <c r="L193" s="77"/>
      <c r="M193" s="77"/>
      <c r="N193" s="77"/>
      <c r="O193" s="77"/>
      <c r="P193" s="77"/>
      <c r="Q193" s="77"/>
      <c r="R193" s="77"/>
      <c r="S193" s="77"/>
      <c r="T193" s="77"/>
      <c r="U193" s="77"/>
      <c r="V193" s="77"/>
      <c r="W193" s="77"/>
      <c r="X193" s="77"/>
      <c r="Y193" s="77"/>
      <c r="Z193" s="77"/>
      <c r="AA193" s="77"/>
      <c r="AB193" s="77"/>
    </row>
    <row r="194" spans="1:28">
      <c r="A194" s="120"/>
      <c r="B194" s="77"/>
      <c r="C194" s="77"/>
      <c r="D194" s="77"/>
      <c r="E194" s="77"/>
      <c r="F194" s="77"/>
      <c r="G194" s="77"/>
      <c r="H194" s="77"/>
      <c r="I194" s="77"/>
      <c r="J194" s="77"/>
      <c r="K194" s="77"/>
      <c r="L194" s="77"/>
      <c r="M194" s="77"/>
      <c r="N194" s="77"/>
      <c r="O194" s="77"/>
      <c r="P194" s="77"/>
      <c r="Q194" s="77"/>
      <c r="R194" s="77"/>
      <c r="S194" s="77"/>
      <c r="T194" s="77"/>
      <c r="U194" s="77"/>
      <c r="V194" s="77"/>
      <c r="W194" s="77"/>
      <c r="X194" s="77"/>
      <c r="Y194" s="77"/>
      <c r="Z194" s="77"/>
      <c r="AA194" s="77"/>
      <c r="AB194" s="77"/>
    </row>
    <row r="195" spans="1:28">
      <c r="A195" s="120"/>
      <c r="B195" s="77"/>
      <c r="C195" s="77"/>
      <c r="D195" s="77"/>
      <c r="E195" s="77"/>
      <c r="F195" s="77"/>
      <c r="G195" s="77"/>
      <c r="H195" s="77"/>
      <c r="I195" s="77"/>
      <c r="J195" s="77"/>
      <c r="K195" s="77"/>
      <c r="L195" s="77"/>
      <c r="M195" s="77"/>
      <c r="N195" s="77"/>
      <c r="O195" s="77"/>
      <c r="P195" s="77"/>
      <c r="Q195" s="77"/>
      <c r="R195" s="77"/>
      <c r="S195" s="77"/>
      <c r="T195" s="77"/>
      <c r="U195" s="77"/>
      <c r="V195" s="77"/>
      <c r="W195" s="77"/>
      <c r="X195" s="77"/>
      <c r="Y195" s="77"/>
      <c r="Z195" s="77"/>
      <c r="AA195" s="77"/>
      <c r="AB195" s="77"/>
    </row>
    <row r="196" spans="1:28">
      <c r="A196" s="120"/>
      <c r="B196" s="77"/>
      <c r="C196" s="77"/>
      <c r="D196" s="77"/>
      <c r="E196" s="77"/>
      <c r="F196" s="77"/>
      <c r="G196" s="77"/>
      <c r="H196" s="77"/>
      <c r="I196" s="77"/>
      <c r="J196" s="77"/>
      <c r="K196" s="77"/>
      <c r="L196" s="77"/>
      <c r="M196" s="77"/>
      <c r="N196" s="77"/>
      <c r="O196" s="77"/>
      <c r="P196" s="77"/>
      <c r="Q196" s="77"/>
      <c r="R196" s="77"/>
      <c r="S196" s="77"/>
      <c r="T196" s="77"/>
      <c r="U196" s="77"/>
      <c r="V196" s="77"/>
      <c r="W196" s="77"/>
      <c r="X196" s="77"/>
      <c r="Y196" s="77"/>
      <c r="Z196" s="77"/>
      <c r="AA196" s="77"/>
      <c r="AB196" s="77"/>
    </row>
    <row r="197" spans="1:28">
      <c r="A197" s="120"/>
      <c r="B197" s="77"/>
      <c r="C197" s="77"/>
      <c r="D197" s="77"/>
      <c r="E197" s="77"/>
      <c r="F197" s="77"/>
      <c r="G197" s="77"/>
      <c r="H197" s="77"/>
      <c r="I197" s="77"/>
      <c r="J197" s="77"/>
      <c r="K197" s="77"/>
      <c r="L197" s="77"/>
      <c r="M197" s="77"/>
      <c r="N197" s="77"/>
      <c r="O197" s="77"/>
      <c r="P197" s="77"/>
      <c r="Q197" s="77"/>
      <c r="R197" s="77"/>
      <c r="S197" s="77"/>
      <c r="T197" s="77"/>
      <c r="U197" s="77"/>
      <c r="V197" s="77"/>
      <c r="W197" s="77"/>
      <c r="X197" s="77"/>
      <c r="Y197" s="77"/>
      <c r="Z197" s="77"/>
      <c r="AA197" s="77"/>
      <c r="AB197" s="77"/>
    </row>
    <row r="198" spans="1:28">
      <c r="A198" s="120"/>
      <c r="B198" s="77"/>
      <c r="C198" s="77"/>
      <c r="D198" s="77"/>
      <c r="E198" s="77"/>
      <c r="F198" s="77"/>
      <c r="G198" s="77"/>
      <c r="H198" s="77"/>
      <c r="I198" s="77"/>
      <c r="J198" s="77"/>
      <c r="K198" s="77"/>
      <c r="L198" s="77"/>
      <c r="M198" s="77"/>
      <c r="N198" s="77"/>
      <c r="O198" s="77"/>
      <c r="P198" s="77"/>
      <c r="Q198" s="77"/>
      <c r="R198" s="77"/>
      <c r="S198" s="77"/>
      <c r="T198" s="77"/>
      <c r="U198" s="77"/>
      <c r="V198" s="77"/>
      <c r="W198" s="77"/>
      <c r="X198" s="77"/>
      <c r="Y198" s="77"/>
      <c r="Z198" s="77"/>
      <c r="AA198" s="77"/>
      <c r="AB198" s="77"/>
    </row>
    <row r="199" spans="1:28">
      <c r="A199" s="120"/>
      <c r="B199" s="77"/>
      <c r="C199" s="77"/>
      <c r="D199" s="77"/>
      <c r="E199" s="77"/>
      <c r="F199" s="77"/>
      <c r="G199" s="77"/>
      <c r="H199" s="77"/>
      <c r="I199" s="77"/>
      <c r="J199" s="77"/>
      <c r="K199" s="77"/>
      <c r="L199" s="77"/>
      <c r="M199" s="77"/>
      <c r="N199" s="77"/>
      <c r="O199" s="77"/>
      <c r="P199" s="77"/>
      <c r="Q199" s="77"/>
      <c r="R199" s="77"/>
      <c r="S199" s="77"/>
      <c r="T199" s="77"/>
      <c r="U199" s="77"/>
      <c r="V199" s="77"/>
      <c r="W199" s="77"/>
      <c r="X199" s="77"/>
      <c r="Y199" s="77"/>
      <c r="Z199" s="77"/>
      <c r="AA199" s="77"/>
      <c r="AB199" s="77"/>
    </row>
    <row r="200" spans="1:28">
      <c r="A200" s="120"/>
      <c r="B200" s="77"/>
      <c r="C200" s="77"/>
      <c r="D200" s="77"/>
      <c r="E200" s="77"/>
      <c r="F200" s="77"/>
      <c r="G200" s="77"/>
      <c r="H200" s="77"/>
      <c r="I200" s="77"/>
      <c r="J200" s="77"/>
      <c r="K200" s="77"/>
      <c r="L200" s="77"/>
      <c r="M200" s="77"/>
      <c r="N200" s="77"/>
      <c r="O200" s="77"/>
      <c r="P200" s="77"/>
      <c r="Q200" s="77"/>
      <c r="R200" s="77"/>
      <c r="S200" s="77"/>
      <c r="T200" s="77"/>
      <c r="U200" s="77"/>
      <c r="V200" s="77"/>
      <c r="W200" s="77"/>
      <c r="X200" s="77"/>
      <c r="Y200" s="77"/>
      <c r="Z200" s="77"/>
      <c r="AA200" s="77"/>
      <c r="AB200" s="77"/>
    </row>
    <row r="201" spans="1:28">
      <c r="A201" s="120"/>
      <c r="B201" s="77"/>
      <c r="C201" s="77"/>
      <c r="D201" s="77"/>
      <c r="E201" s="77"/>
      <c r="F201" s="77"/>
      <c r="G201" s="77"/>
      <c r="H201" s="77"/>
      <c r="I201" s="77"/>
      <c r="J201" s="77"/>
      <c r="K201" s="77"/>
      <c r="L201" s="77"/>
      <c r="M201" s="77"/>
      <c r="N201" s="77"/>
      <c r="O201" s="77"/>
      <c r="P201" s="77"/>
      <c r="Q201" s="77"/>
      <c r="R201" s="77"/>
      <c r="S201" s="77"/>
      <c r="T201" s="77"/>
      <c r="U201" s="77"/>
      <c r="V201" s="77"/>
      <c r="W201" s="77"/>
      <c r="X201" s="77"/>
      <c r="Y201" s="77"/>
      <c r="Z201" s="77"/>
      <c r="AA201" s="77"/>
      <c r="AB201" s="77"/>
    </row>
    <row r="202" spans="1:28">
      <c r="A202" s="120"/>
      <c r="B202" s="77"/>
      <c r="C202" s="77"/>
      <c r="D202" s="77"/>
      <c r="E202" s="77"/>
      <c r="F202" s="77"/>
      <c r="G202" s="77"/>
      <c r="H202" s="77"/>
      <c r="I202" s="77"/>
      <c r="J202" s="77"/>
      <c r="K202" s="77"/>
      <c r="L202" s="77"/>
      <c r="M202" s="77"/>
      <c r="N202" s="77"/>
      <c r="O202" s="77"/>
      <c r="P202" s="77"/>
      <c r="Q202" s="77"/>
      <c r="R202" s="77"/>
      <c r="S202" s="77"/>
      <c r="T202" s="77"/>
      <c r="U202" s="77"/>
      <c r="V202" s="77"/>
      <c r="W202" s="77"/>
      <c r="X202" s="77"/>
      <c r="Y202" s="77"/>
      <c r="Z202" s="77"/>
      <c r="AA202" s="77"/>
      <c r="AB202" s="77"/>
    </row>
    <row r="203" spans="1:28">
      <c r="A203" s="120"/>
      <c r="B203" s="77"/>
      <c r="C203" s="77"/>
      <c r="D203" s="77"/>
      <c r="E203" s="77"/>
      <c r="F203" s="77"/>
      <c r="G203" s="77"/>
      <c r="H203" s="77"/>
      <c r="I203" s="77"/>
      <c r="J203" s="77"/>
      <c r="K203" s="77"/>
      <c r="L203" s="77"/>
      <c r="M203" s="77"/>
      <c r="N203" s="77"/>
      <c r="O203" s="77"/>
      <c r="P203" s="77"/>
      <c r="Q203" s="77"/>
      <c r="R203" s="77"/>
      <c r="S203" s="77"/>
      <c r="T203" s="77"/>
      <c r="U203" s="77"/>
      <c r="V203" s="77"/>
      <c r="W203" s="77"/>
      <c r="X203" s="77"/>
      <c r="Y203" s="77"/>
      <c r="Z203" s="77"/>
      <c r="AA203" s="77"/>
      <c r="AB203" s="77"/>
    </row>
    <row r="204" spans="1:28">
      <c r="A204" s="120"/>
      <c r="B204" s="77"/>
      <c r="C204" s="77"/>
      <c r="D204" s="77"/>
      <c r="E204" s="77"/>
      <c r="F204" s="77"/>
      <c r="G204" s="77"/>
      <c r="H204" s="77"/>
      <c r="I204" s="77"/>
      <c r="J204" s="77"/>
      <c r="K204" s="77"/>
      <c r="L204" s="77"/>
      <c r="M204" s="77"/>
      <c r="N204" s="77"/>
      <c r="O204" s="77"/>
      <c r="P204" s="77"/>
      <c r="Q204" s="77"/>
      <c r="R204" s="77"/>
      <c r="S204" s="77"/>
      <c r="T204" s="77"/>
      <c r="U204" s="77"/>
      <c r="V204" s="77"/>
      <c r="W204" s="77"/>
      <c r="X204" s="77"/>
      <c r="Y204" s="77"/>
      <c r="Z204" s="77"/>
      <c r="AA204" s="77"/>
      <c r="AB204" s="77"/>
    </row>
    <row r="205" spans="1:28">
      <c r="A205" s="120"/>
      <c r="B205" s="77"/>
      <c r="C205" s="77"/>
      <c r="D205" s="77"/>
      <c r="E205" s="77"/>
      <c r="F205" s="77"/>
      <c r="G205" s="77"/>
      <c r="H205" s="77"/>
      <c r="I205" s="77"/>
      <c r="J205" s="77"/>
      <c r="K205" s="77"/>
      <c r="L205" s="77"/>
      <c r="M205" s="77"/>
      <c r="N205" s="77"/>
      <c r="O205" s="77"/>
      <c r="P205" s="77"/>
      <c r="Q205" s="77"/>
      <c r="R205" s="77"/>
      <c r="S205" s="77"/>
      <c r="T205" s="77"/>
      <c r="U205" s="77"/>
      <c r="V205" s="77"/>
      <c r="W205" s="77"/>
      <c r="X205" s="77"/>
      <c r="Y205" s="77"/>
      <c r="Z205" s="77"/>
      <c r="AA205" s="77"/>
      <c r="AB205" s="77"/>
    </row>
    <row r="206" spans="1:28">
      <c r="A206" s="120"/>
      <c r="B206" s="77"/>
      <c r="C206" s="77"/>
      <c r="D206" s="77"/>
      <c r="E206" s="77"/>
      <c r="F206" s="77"/>
      <c r="G206" s="77"/>
      <c r="H206" s="77"/>
      <c r="I206" s="77"/>
      <c r="J206" s="77"/>
      <c r="K206" s="77"/>
      <c r="L206" s="77"/>
      <c r="M206" s="77"/>
      <c r="N206" s="77"/>
      <c r="O206" s="77"/>
      <c r="P206" s="77"/>
      <c r="Q206" s="77"/>
      <c r="R206" s="77"/>
      <c r="S206" s="77"/>
      <c r="T206" s="77"/>
      <c r="U206" s="77"/>
      <c r="V206" s="77"/>
      <c r="W206" s="77"/>
      <c r="X206" s="77"/>
      <c r="Y206" s="77"/>
      <c r="Z206" s="77"/>
      <c r="AA206" s="77"/>
      <c r="AB206" s="77"/>
    </row>
    <row r="207" spans="1:28">
      <c r="A207" s="120"/>
      <c r="B207" s="77"/>
      <c r="C207" s="77"/>
      <c r="D207" s="77"/>
      <c r="E207" s="77"/>
      <c r="F207" s="77"/>
      <c r="G207" s="77"/>
      <c r="H207" s="77"/>
      <c r="I207" s="77"/>
      <c r="J207" s="77"/>
      <c r="K207" s="77"/>
      <c r="L207" s="77"/>
      <c r="M207" s="77"/>
      <c r="N207" s="77"/>
      <c r="O207" s="77"/>
      <c r="P207" s="77"/>
      <c r="Q207" s="77"/>
      <c r="R207" s="77"/>
      <c r="S207" s="77"/>
      <c r="T207" s="77"/>
      <c r="U207" s="77"/>
      <c r="V207" s="77"/>
      <c r="W207" s="77"/>
      <c r="X207" s="77"/>
      <c r="Y207" s="77"/>
      <c r="Z207" s="77"/>
      <c r="AA207" s="77"/>
      <c r="AB207" s="77"/>
    </row>
    <row r="208" spans="1:28">
      <c r="A208" s="120"/>
      <c r="B208" s="77"/>
      <c r="C208" s="77"/>
      <c r="D208" s="77"/>
      <c r="E208" s="77"/>
      <c r="F208" s="77"/>
      <c r="G208" s="77"/>
      <c r="H208" s="77"/>
      <c r="I208" s="77"/>
      <c r="J208" s="77"/>
      <c r="K208" s="77"/>
      <c r="L208" s="77"/>
      <c r="M208" s="77"/>
      <c r="N208" s="77"/>
      <c r="O208" s="77"/>
      <c r="P208" s="77"/>
      <c r="Q208" s="77"/>
      <c r="R208" s="77"/>
      <c r="S208" s="77"/>
      <c r="T208" s="77"/>
      <c r="U208" s="77"/>
      <c r="V208" s="77"/>
      <c r="W208" s="77"/>
      <c r="X208" s="77"/>
      <c r="Y208" s="77"/>
      <c r="Z208" s="77"/>
      <c r="AA208" s="77"/>
      <c r="AB208" s="77"/>
    </row>
    <row r="209" spans="1:28">
      <c r="A209" s="120"/>
      <c r="B209" s="77"/>
      <c r="C209" s="77"/>
      <c r="D209" s="77"/>
      <c r="E209" s="77"/>
      <c r="F209" s="77"/>
      <c r="G209" s="77"/>
      <c r="H209" s="77"/>
      <c r="I209" s="77"/>
      <c r="J209" s="77"/>
      <c r="K209" s="77"/>
      <c r="L209" s="77"/>
      <c r="M209" s="77"/>
      <c r="N209" s="77"/>
      <c r="O209" s="77"/>
      <c r="P209" s="77"/>
      <c r="Q209" s="77"/>
      <c r="R209" s="77"/>
      <c r="S209" s="77"/>
      <c r="T209" s="77"/>
      <c r="U209" s="77"/>
      <c r="V209" s="77"/>
      <c r="W209" s="77"/>
      <c r="X209" s="77"/>
      <c r="Y209" s="77"/>
      <c r="Z209" s="77"/>
      <c r="AA209" s="77"/>
      <c r="AB209" s="77"/>
    </row>
    <row r="210" spans="1:28">
      <c r="A210" s="120"/>
      <c r="B210" s="77"/>
      <c r="C210" s="77"/>
      <c r="D210" s="77"/>
      <c r="E210" s="77"/>
      <c r="F210" s="77"/>
      <c r="G210" s="77"/>
      <c r="H210" s="77"/>
      <c r="I210" s="77"/>
      <c r="J210" s="77"/>
      <c r="K210" s="77"/>
      <c r="L210" s="77"/>
      <c r="M210" s="77"/>
      <c r="N210" s="77"/>
      <c r="O210" s="77"/>
      <c r="P210" s="77"/>
      <c r="Q210" s="77"/>
      <c r="R210" s="77"/>
      <c r="S210" s="77"/>
      <c r="T210" s="77"/>
      <c r="U210" s="77"/>
      <c r="V210" s="77"/>
      <c r="W210" s="77"/>
      <c r="X210" s="77"/>
      <c r="Y210" s="77"/>
      <c r="Z210" s="77"/>
      <c r="AA210" s="77"/>
      <c r="AB210" s="77"/>
    </row>
    <row r="211" spans="1:28">
      <c r="A211" s="120"/>
      <c r="B211" s="77"/>
      <c r="C211" s="77"/>
      <c r="D211" s="77"/>
      <c r="E211" s="77"/>
      <c r="F211" s="77"/>
      <c r="G211" s="77"/>
      <c r="H211" s="77"/>
      <c r="I211" s="77"/>
      <c r="J211" s="77"/>
      <c r="K211" s="77"/>
      <c r="L211" s="77"/>
      <c r="M211" s="77"/>
      <c r="N211" s="77"/>
      <c r="O211" s="77"/>
      <c r="P211" s="77"/>
      <c r="Q211" s="77"/>
      <c r="R211" s="77"/>
      <c r="S211" s="77"/>
      <c r="T211" s="77"/>
      <c r="U211" s="77"/>
      <c r="V211" s="77"/>
      <c r="W211" s="77"/>
      <c r="X211" s="77"/>
      <c r="Y211" s="77"/>
      <c r="Z211" s="77"/>
      <c r="AA211" s="77"/>
      <c r="AB211" s="77"/>
    </row>
    <row r="212" spans="1:28">
      <c r="A212" s="120"/>
      <c r="B212" s="77"/>
      <c r="C212" s="77"/>
      <c r="D212" s="77"/>
      <c r="E212" s="77"/>
      <c r="F212" s="77"/>
      <c r="G212" s="77"/>
      <c r="H212" s="77"/>
      <c r="I212" s="77"/>
      <c r="J212" s="77"/>
      <c r="K212" s="77"/>
      <c r="L212" s="77"/>
      <c r="M212" s="77"/>
      <c r="N212" s="77"/>
      <c r="O212" s="77"/>
      <c r="P212" s="77"/>
      <c r="Q212" s="77"/>
      <c r="R212" s="77"/>
      <c r="S212" s="77"/>
      <c r="T212" s="77"/>
      <c r="U212" s="77"/>
      <c r="V212" s="77"/>
      <c r="W212" s="77"/>
      <c r="X212" s="77"/>
      <c r="Y212" s="77"/>
      <c r="Z212" s="77"/>
      <c r="AA212" s="77"/>
      <c r="AB212" s="77"/>
    </row>
    <row r="213" spans="1:28">
      <c r="A213" s="120"/>
      <c r="B213" s="77"/>
      <c r="C213" s="77"/>
      <c r="D213" s="77"/>
      <c r="E213" s="77"/>
      <c r="F213" s="77"/>
      <c r="G213" s="77"/>
      <c r="H213" s="77"/>
      <c r="I213" s="77"/>
      <c r="J213" s="77"/>
      <c r="K213" s="77"/>
      <c r="L213" s="77"/>
      <c r="M213" s="77"/>
      <c r="N213" s="77"/>
      <c r="O213" s="77"/>
      <c r="P213" s="77"/>
      <c r="Q213" s="77"/>
      <c r="R213" s="77"/>
      <c r="S213" s="77"/>
      <c r="T213" s="77"/>
      <c r="U213" s="77"/>
      <c r="V213" s="77"/>
      <c r="W213" s="77"/>
      <c r="X213" s="77"/>
      <c r="Y213" s="77"/>
      <c r="Z213" s="77"/>
      <c r="AA213" s="77"/>
      <c r="AB213" s="77"/>
    </row>
    <row r="214" spans="1:28">
      <c r="A214" s="120"/>
      <c r="B214" s="77"/>
      <c r="C214" s="77"/>
      <c r="D214" s="77"/>
      <c r="E214" s="77"/>
      <c r="F214" s="77"/>
      <c r="G214" s="77"/>
      <c r="H214" s="77"/>
      <c r="I214" s="77"/>
      <c r="J214" s="77"/>
      <c r="K214" s="77"/>
      <c r="L214" s="77"/>
      <c r="M214" s="77"/>
      <c r="N214" s="77"/>
      <c r="O214" s="77"/>
      <c r="P214" s="77"/>
      <c r="Q214" s="77"/>
      <c r="R214" s="77"/>
      <c r="S214" s="77"/>
      <c r="T214" s="77"/>
      <c r="U214" s="77"/>
      <c r="V214" s="77"/>
      <c r="W214" s="77"/>
      <c r="X214" s="77"/>
      <c r="Y214" s="77"/>
      <c r="Z214" s="77"/>
      <c r="AA214" s="77"/>
      <c r="AB214" s="77"/>
    </row>
    <row r="215" spans="1:28">
      <c r="A215" s="120"/>
      <c r="B215" s="77"/>
      <c r="C215" s="77"/>
      <c r="D215" s="77"/>
      <c r="E215" s="77"/>
      <c r="F215" s="77"/>
      <c r="G215" s="77"/>
      <c r="H215" s="77"/>
      <c r="I215" s="77"/>
      <c r="J215" s="77"/>
      <c r="K215" s="77"/>
      <c r="L215" s="77"/>
      <c r="M215" s="77"/>
      <c r="N215" s="77"/>
      <c r="O215" s="77"/>
      <c r="P215" s="77"/>
      <c r="Q215" s="77"/>
      <c r="R215" s="77"/>
      <c r="S215" s="77"/>
      <c r="T215" s="77"/>
      <c r="U215" s="77"/>
      <c r="V215" s="77"/>
      <c r="W215" s="77"/>
      <c r="X215" s="77"/>
      <c r="Y215" s="77"/>
      <c r="Z215" s="77"/>
      <c r="AA215" s="77"/>
      <c r="AB215" s="77"/>
    </row>
    <row r="216" spans="1:28">
      <c r="A216" s="120"/>
      <c r="B216" s="77"/>
      <c r="C216" s="77"/>
      <c r="D216" s="77"/>
      <c r="E216" s="77"/>
      <c r="F216" s="77"/>
      <c r="G216" s="77"/>
      <c r="H216" s="77"/>
      <c r="I216" s="77"/>
      <c r="J216" s="77"/>
      <c r="K216" s="77"/>
      <c r="L216" s="77"/>
      <c r="M216" s="77"/>
      <c r="N216" s="77"/>
      <c r="O216" s="77"/>
      <c r="P216" s="77"/>
      <c r="Q216" s="77"/>
      <c r="R216" s="77"/>
      <c r="S216" s="77"/>
      <c r="T216" s="77"/>
      <c r="U216" s="77"/>
      <c r="V216" s="77"/>
      <c r="W216" s="77"/>
      <c r="X216" s="77"/>
      <c r="Y216" s="77"/>
      <c r="Z216" s="77"/>
      <c r="AA216" s="77"/>
      <c r="AB216" s="77"/>
    </row>
    <row r="217" spans="1:28">
      <c r="A217" s="120"/>
      <c r="B217" s="77"/>
      <c r="C217" s="77"/>
      <c r="D217" s="77"/>
      <c r="E217" s="77"/>
      <c r="F217" s="77"/>
      <c r="G217" s="77"/>
      <c r="H217" s="77"/>
      <c r="I217" s="77"/>
      <c r="J217" s="77"/>
      <c r="K217" s="77"/>
      <c r="L217" s="77"/>
      <c r="M217" s="77"/>
      <c r="N217" s="77"/>
      <c r="O217" s="77"/>
      <c r="P217" s="77"/>
      <c r="Q217" s="77"/>
      <c r="R217" s="77"/>
      <c r="S217" s="77"/>
      <c r="T217" s="77"/>
      <c r="U217" s="77"/>
      <c r="V217" s="77"/>
      <c r="W217" s="77"/>
      <c r="X217" s="77"/>
      <c r="Y217" s="77"/>
      <c r="Z217" s="77"/>
      <c r="AA217" s="77"/>
      <c r="AB217" s="77"/>
    </row>
    <row r="218" spans="1:28">
      <c r="A218" s="120"/>
      <c r="B218" s="77"/>
      <c r="C218" s="77"/>
      <c r="D218" s="77"/>
      <c r="E218" s="77"/>
      <c r="F218" s="77"/>
      <c r="G218" s="77"/>
      <c r="H218" s="77"/>
      <c r="I218" s="77"/>
      <c r="J218" s="77"/>
      <c r="K218" s="77"/>
      <c r="L218" s="77"/>
      <c r="M218" s="77"/>
      <c r="N218" s="77"/>
      <c r="O218" s="77"/>
      <c r="P218" s="77"/>
      <c r="Q218" s="77"/>
      <c r="R218" s="77"/>
      <c r="S218" s="77"/>
      <c r="T218" s="77"/>
      <c r="U218" s="77"/>
      <c r="V218" s="77"/>
      <c r="W218" s="77"/>
      <c r="X218" s="77"/>
      <c r="Y218" s="77"/>
      <c r="Z218" s="77"/>
      <c r="AA218" s="77"/>
      <c r="AB218" s="77"/>
    </row>
    <row r="219" spans="1:28">
      <c r="A219" s="120"/>
      <c r="B219" s="77"/>
      <c r="C219" s="77"/>
      <c r="D219" s="77"/>
      <c r="E219" s="77"/>
      <c r="F219" s="77"/>
      <c r="G219" s="77"/>
      <c r="H219" s="77"/>
      <c r="I219" s="77"/>
      <c r="J219" s="77"/>
      <c r="K219" s="77"/>
      <c r="L219" s="77"/>
      <c r="M219" s="77"/>
      <c r="N219" s="77"/>
      <c r="O219" s="77"/>
      <c r="P219" s="77"/>
      <c r="Q219" s="77"/>
      <c r="R219" s="77"/>
      <c r="S219" s="77"/>
      <c r="T219" s="77"/>
      <c r="U219" s="77"/>
      <c r="V219" s="77"/>
      <c r="W219" s="77"/>
      <c r="X219" s="77"/>
      <c r="Y219" s="77"/>
      <c r="Z219" s="77"/>
      <c r="AA219" s="77"/>
      <c r="AB219" s="77"/>
    </row>
    <row r="220" spans="1:28">
      <c r="A220" s="120"/>
      <c r="B220" s="77"/>
      <c r="C220" s="77"/>
      <c r="D220" s="77"/>
      <c r="E220" s="77"/>
      <c r="F220" s="77"/>
      <c r="G220" s="77"/>
      <c r="H220" s="77"/>
      <c r="I220" s="77"/>
      <c r="J220" s="77"/>
      <c r="K220" s="77"/>
      <c r="L220" s="77"/>
      <c r="M220" s="77"/>
      <c r="N220" s="77"/>
      <c r="O220" s="77"/>
      <c r="P220" s="77"/>
      <c r="Q220" s="77"/>
      <c r="R220" s="77"/>
      <c r="S220" s="77"/>
      <c r="T220" s="77"/>
      <c r="U220" s="77"/>
      <c r="V220" s="77"/>
      <c r="W220" s="77"/>
      <c r="X220" s="77"/>
      <c r="Y220" s="77"/>
      <c r="Z220" s="77"/>
      <c r="AA220" s="77"/>
      <c r="AB220" s="77"/>
    </row>
    <row r="221" spans="1:28">
      <c r="A221" s="120"/>
      <c r="B221" s="77"/>
      <c r="C221" s="77"/>
      <c r="D221" s="77"/>
      <c r="E221" s="77"/>
      <c r="F221" s="77"/>
      <c r="G221" s="77"/>
      <c r="H221" s="77"/>
      <c r="I221" s="77"/>
      <c r="J221" s="77"/>
      <c r="K221" s="77"/>
      <c r="L221" s="77"/>
      <c r="M221" s="77"/>
      <c r="N221" s="77"/>
      <c r="O221" s="77"/>
      <c r="P221" s="77"/>
      <c r="Q221" s="77"/>
      <c r="R221" s="77"/>
      <c r="S221" s="77"/>
      <c r="T221" s="77"/>
      <c r="U221" s="77"/>
      <c r="V221" s="77"/>
      <c r="W221" s="77"/>
      <c r="X221" s="77"/>
      <c r="Y221" s="77"/>
      <c r="Z221" s="77"/>
      <c r="AA221" s="77"/>
      <c r="AB221" s="77"/>
    </row>
    <row r="222" spans="1:28">
      <c r="A222" s="120"/>
      <c r="B222" s="77"/>
      <c r="C222" s="77"/>
      <c r="D222" s="77"/>
      <c r="E222" s="77"/>
      <c r="F222" s="77"/>
      <c r="G222" s="77"/>
      <c r="H222" s="77"/>
      <c r="I222" s="77"/>
      <c r="J222" s="77"/>
      <c r="K222" s="77"/>
      <c r="L222" s="77"/>
      <c r="M222" s="77"/>
      <c r="N222" s="77"/>
      <c r="O222" s="77"/>
      <c r="P222" s="77"/>
      <c r="Q222" s="77"/>
      <c r="R222" s="77"/>
      <c r="S222" s="77"/>
      <c r="T222" s="77"/>
      <c r="U222" s="77"/>
      <c r="V222" s="77"/>
      <c r="W222" s="77"/>
      <c r="X222" s="77"/>
      <c r="Y222" s="77"/>
      <c r="Z222" s="77"/>
      <c r="AA222" s="77"/>
      <c r="AB222" s="77"/>
    </row>
    <row r="223" spans="1:28">
      <c r="A223" s="120"/>
      <c r="B223" s="77"/>
      <c r="C223" s="77"/>
      <c r="D223" s="77"/>
      <c r="E223" s="77"/>
      <c r="F223" s="77"/>
      <c r="G223" s="77"/>
      <c r="H223" s="77"/>
      <c r="I223" s="77"/>
      <c r="J223" s="77"/>
      <c r="K223" s="77"/>
      <c r="L223" s="77"/>
      <c r="M223" s="77"/>
      <c r="N223" s="77"/>
      <c r="O223" s="77"/>
      <c r="P223" s="77"/>
      <c r="Q223" s="77"/>
      <c r="R223" s="77"/>
      <c r="S223" s="77"/>
      <c r="T223" s="77"/>
      <c r="U223" s="77"/>
      <c r="V223" s="77"/>
      <c r="W223" s="77"/>
      <c r="X223" s="77"/>
      <c r="Y223" s="77"/>
      <c r="Z223" s="77"/>
      <c r="AA223" s="77"/>
      <c r="AB223" s="77"/>
    </row>
    <row r="224" spans="1:28">
      <c r="A224" s="120"/>
      <c r="B224" s="77"/>
      <c r="C224" s="77"/>
      <c r="D224" s="77"/>
      <c r="E224" s="77"/>
      <c r="F224" s="77"/>
      <c r="G224" s="77"/>
      <c r="H224" s="77"/>
      <c r="I224" s="77"/>
      <c r="J224" s="77"/>
      <c r="K224" s="77"/>
      <c r="L224" s="77"/>
      <c r="M224" s="77"/>
      <c r="N224" s="77"/>
      <c r="O224" s="77"/>
      <c r="P224" s="77"/>
      <c r="Q224" s="77"/>
      <c r="R224" s="77"/>
      <c r="S224" s="77"/>
      <c r="T224" s="77"/>
      <c r="U224" s="77"/>
      <c r="V224" s="77"/>
      <c r="W224" s="77"/>
      <c r="X224" s="77"/>
      <c r="Y224" s="77"/>
      <c r="Z224" s="77"/>
      <c r="AA224" s="77"/>
      <c r="AB224" s="77"/>
    </row>
    <row r="225" spans="1:28">
      <c r="A225" s="120"/>
      <c r="B225" s="77"/>
      <c r="C225" s="77"/>
      <c r="D225" s="77"/>
      <c r="E225" s="77"/>
      <c r="F225" s="77"/>
      <c r="G225" s="77"/>
      <c r="H225" s="77"/>
      <c r="I225" s="77"/>
      <c r="J225" s="77"/>
      <c r="K225" s="77"/>
      <c r="L225" s="77"/>
      <c r="M225" s="77"/>
      <c r="N225" s="77"/>
      <c r="O225" s="77"/>
      <c r="P225" s="77"/>
      <c r="Q225" s="77"/>
      <c r="R225" s="77"/>
      <c r="S225" s="77"/>
      <c r="T225" s="77"/>
      <c r="U225" s="77"/>
      <c r="V225" s="77"/>
      <c r="W225" s="77"/>
      <c r="X225" s="77"/>
      <c r="Y225" s="77"/>
      <c r="Z225" s="77"/>
      <c r="AA225" s="77"/>
      <c r="AB225" s="77"/>
    </row>
    <row r="226" spans="1:28">
      <c r="A226" s="120"/>
      <c r="B226" s="77"/>
      <c r="C226" s="77"/>
      <c r="D226" s="77"/>
      <c r="E226" s="77"/>
      <c r="F226" s="77"/>
      <c r="G226" s="77"/>
      <c r="H226" s="77"/>
      <c r="I226" s="77"/>
      <c r="J226" s="77"/>
      <c r="K226" s="77"/>
      <c r="L226" s="77"/>
      <c r="M226" s="77"/>
      <c r="N226" s="77"/>
      <c r="O226" s="77"/>
      <c r="P226" s="77"/>
      <c r="Q226" s="77"/>
      <c r="R226" s="77"/>
      <c r="S226" s="77"/>
      <c r="T226" s="77"/>
      <c r="U226" s="77"/>
      <c r="V226" s="77"/>
      <c r="W226" s="77"/>
      <c r="X226" s="77"/>
      <c r="Y226" s="77"/>
      <c r="Z226" s="77"/>
      <c r="AA226" s="77"/>
      <c r="AB226" s="77"/>
    </row>
    <row r="227" spans="1:28">
      <c r="A227" s="120"/>
      <c r="B227" s="77"/>
      <c r="C227" s="77"/>
      <c r="D227" s="77"/>
      <c r="E227" s="77"/>
      <c r="F227" s="77"/>
      <c r="G227" s="77"/>
      <c r="H227" s="77"/>
      <c r="I227" s="77"/>
      <c r="J227" s="77"/>
      <c r="K227" s="77"/>
      <c r="L227" s="77"/>
      <c r="M227" s="77"/>
      <c r="N227" s="77"/>
      <c r="O227" s="77"/>
      <c r="P227" s="77"/>
      <c r="Q227" s="77"/>
      <c r="R227" s="77"/>
      <c r="S227" s="77"/>
      <c r="T227" s="77"/>
      <c r="U227" s="77"/>
      <c r="V227" s="77"/>
      <c r="W227" s="77"/>
      <c r="X227" s="77"/>
      <c r="Y227" s="77"/>
      <c r="Z227" s="77"/>
      <c r="AA227" s="77"/>
      <c r="AB227" s="77"/>
    </row>
    <row r="228" spans="1:28">
      <c r="A228" s="120"/>
      <c r="B228" s="77"/>
      <c r="C228" s="77"/>
      <c r="D228" s="77"/>
      <c r="E228" s="77"/>
      <c r="F228" s="77"/>
      <c r="G228" s="77"/>
      <c r="H228" s="77"/>
      <c r="I228" s="77"/>
      <c r="J228" s="77"/>
      <c r="K228" s="77"/>
      <c r="L228" s="77"/>
      <c r="M228" s="77"/>
      <c r="N228" s="77"/>
      <c r="O228" s="77"/>
      <c r="P228" s="77"/>
      <c r="Q228" s="77"/>
      <c r="R228" s="77"/>
      <c r="S228" s="77"/>
      <c r="T228" s="77"/>
      <c r="U228" s="77"/>
      <c r="V228" s="77"/>
      <c r="W228" s="77"/>
      <c r="X228" s="77"/>
      <c r="Y228" s="77"/>
      <c r="Z228" s="77"/>
      <c r="AA228" s="77"/>
      <c r="AB228" s="77"/>
    </row>
    <row r="229" spans="1:28">
      <c r="A229" s="120"/>
      <c r="B229" s="77"/>
      <c r="C229" s="77"/>
      <c r="D229" s="77"/>
      <c r="E229" s="77"/>
      <c r="F229" s="77"/>
      <c r="G229" s="77"/>
      <c r="H229" s="77"/>
      <c r="I229" s="77"/>
      <c r="J229" s="77"/>
      <c r="K229" s="77"/>
      <c r="L229" s="77"/>
      <c r="M229" s="77"/>
      <c r="N229" s="77"/>
      <c r="O229" s="77"/>
      <c r="P229" s="77"/>
      <c r="Q229" s="77"/>
      <c r="R229" s="77"/>
      <c r="S229" s="77"/>
      <c r="T229" s="77"/>
      <c r="U229" s="77"/>
      <c r="V229" s="77"/>
      <c r="W229" s="77"/>
      <c r="X229" s="77"/>
      <c r="Y229" s="77"/>
      <c r="Z229" s="77"/>
      <c r="AA229" s="77"/>
      <c r="AB229" s="77"/>
    </row>
    <row r="230" spans="1:28">
      <c r="A230" s="120"/>
      <c r="B230" s="77"/>
      <c r="C230" s="77"/>
      <c r="D230" s="77"/>
      <c r="E230" s="77"/>
      <c r="F230" s="77"/>
      <c r="G230" s="77"/>
      <c r="H230" s="77"/>
      <c r="I230" s="77"/>
      <c r="J230" s="77"/>
      <c r="K230" s="77"/>
      <c r="L230" s="77"/>
      <c r="M230" s="77"/>
      <c r="N230" s="77"/>
      <c r="O230" s="77"/>
      <c r="P230" s="77"/>
      <c r="Q230" s="77"/>
      <c r="R230" s="77"/>
      <c r="S230" s="77"/>
      <c r="T230" s="77"/>
      <c r="U230" s="77"/>
      <c r="V230" s="77"/>
      <c r="W230" s="77"/>
      <c r="X230" s="77"/>
      <c r="Y230" s="77"/>
      <c r="Z230" s="77"/>
      <c r="AA230" s="77"/>
      <c r="AB230" s="77"/>
    </row>
    <row r="231" spans="1:28">
      <c r="A231" s="120"/>
      <c r="B231" s="77"/>
      <c r="C231" s="77"/>
      <c r="D231" s="77"/>
      <c r="E231" s="77"/>
      <c r="F231" s="77"/>
      <c r="G231" s="77"/>
      <c r="H231" s="77"/>
      <c r="I231" s="77"/>
      <c r="J231" s="77"/>
      <c r="K231" s="77"/>
      <c r="L231" s="77"/>
      <c r="M231" s="77"/>
      <c r="N231" s="77"/>
      <c r="O231" s="77"/>
      <c r="P231" s="77"/>
      <c r="Q231" s="77"/>
      <c r="R231" s="77"/>
      <c r="S231" s="77"/>
      <c r="T231" s="77"/>
      <c r="U231" s="77"/>
      <c r="V231" s="77"/>
      <c r="W231" s="77"/>
      <c r="X231" s="77"/>
      <c r="Y231" s="77"/>
      <c r="Z231" s="77"/>
      <c r="AA231" s="77"/>
      <c r="AB231" s="77"/>
    </row>
    <row r="232" spans="1:28">
      <c r="A232" s="120"/>
      <c r="B232" s="77"/>
      <c r="C232" s="77"/>
      <c r="D232" s="77"/>
      <c r="E232" s="77"/>
      <c r="F232" s="77"/>
      <c r="G232" s="77"/>
      <c r="H232" s="77"/>
      <c r="I232" s="77"/>
      <c r="J232" s="77"/>
      <c r="K232" s="77"/>
      <c r="L232" s="77"/>
      <c r="M232" s="77"/>
      <c r="N232" s="77"/>
      <c r="O232" s="77"/>
      <c r="P232" s="77"/>
      <c r="Q232" s="77"/>
      <c r="R232" s="77"/>
      <c r="S232" s="77"/>
      <c r="T232" s="77"/>
      <c r="U232" s="77"/>
      <c r="V232" s="77"/>
      <c r="W232" s="77"/>
      <c r="X232" s="77"/>
      <c r="Y232" s="77"/>
      <c r="Z232" s="77"/>
      <c r="AA232" s="77"/>
      <c r="AB232" s="77"/>
    </row>
    <row r="233" spans="1:28">
      <c r="A233" s="120"/>
      <c r="B233" s="77"/>
      <c r="C233" s="77"/>
      <c r="D233" s="77"/>
      <c r="E233" s="77"/>
      <c r="F233" s="77"/>
      <c r="G233" s="77"/>
      <c r="H233" s="77"/>
      <c r="I233" s="77"/>
      <c r="J233" s="77"/>
      <c r="K233" s="77"/>
      <c r="L233" s="77"/>
      <c r="M233" s="77"/>
      <c r="N233" s="77"/>
      <c r="O233" s="77"/>
      <c r="P233" s="77"/>
      <c r="Q233" s="77"/>
      <c r="R233" s="77"/>
      <c r="S233" s="77"/>
      <c r="T233" s="77"/>
      <c r="U233" s="77"/>
      <c r="V233" s="77"/>
      <c r="W233" s="77"/>
      <c r="X233" s="77"/>
      <c r="Y233" s="77"/>
      <c r="Z233" s="77"/>
      <c r="AA233" s="77"/>
      <c r="AB233" s="77"/>
    </row>
    <row r="234" spans="1:28">
      <c r="A234" s="120"/>
      <c r="B234" s="77"/>
      <c r="C234" s="77"/>
      <c r="D234" s="77"/>
      <c r="E234" s="77"/>
      <c r="F234" s="77"/>
      <c r="G234" s="77"/>
      <c r="H234" s="77"/>
      <c r="I234" s="77"/>
      <c r="J234" s="77"/>
      <c r="K234" s="77"/>
      <c r="L234" s="77"/>
      <c r="M234" s="77"/>
      <c r="N234" s="77"/>
      <c r="O234" s="77"/>
      <c r="P234" s="77"/>
      <c r="Q234" s="77"/>
      <c r="R234" s="77"/>
      <c r="S234" s="77"/>
      <c r="T234" s="77"/>
      <c r="U234" s="77"/>
      <c r="V234" s="77"/>
      <c r="W234" s="77"/>
      <c r="X234" s="77"/>
      <c r="Y234" s="77"/>
      <c r="Z234" s="77"/>
      <c r="AA234" s="77"/>
      <c r="AB234" s="77"/>
    </row>
    <row r="235" spans="1:28">
      <c r="A235" s="120"/>
      <c r="B235" s="77"/>
      <c r="C235" s="77"/>
      <c r="D235" s="77"/>
      <c r="E235" s="77"/>
      <c r="F235" s="77"/>
      <c r="G235" s="77"/>
      <c r="H235" s="77"/>
      <c r="I235" s="77"/>
      <c r="J235" s="77"/>
      <c r="K235" s="77"/>
      <c r="L235" s="77"/>
      <c r="M235" s="77"/>
      <c r="N235" s="77"/>
      <c r="O235" s="77"/>
      <c r="P235" s="77"/>
      <c r="Q235" s="77"/>
      <c r="R235" s="77"/>
      <c r="S235" s="77"/>
      <c r="T235" s="77"/>
      <c r="U235" s="77"/>
      <c r="V235" s="77"/>
      <c r="W235" s="77"/>
      <c r="X235" s="77"/>
      <c r="Y235" s="77"/>
      <c r="Z235" s="77"/>
      <c r="AA235" s="77"/>
      <c r="AB235" s="77"/>
    </row>
    <row r="236" spans="1:28">
      <c r="A236" s="120"/>
      <c r="B236" s="77"/>
      <c r="C236" s="77"/>
      <c r="D236" s="77"/>
      <c r="E236" s="77"/>
      <c r="F236" s="77"/>
      <c r="G236" s="77"/>
      <c r="H236" s="77"/>
      <c r="I236" s="77"/>
      <c r="J236" s="77"/>
      <c r="K236" s="77"/>
      <c r="L236" s="77"/>
      <c r="M236" s="77"/>
      <c r="N236" s="77"/>
      <c r="O236" s="77"/>
      <c r="P236" s="77"/>
      <c r="Q236" s="77"/>
      <c r="R236" s="77"/>
      <c r="S236" s="77"/>
      <c r="T236" s="77"/>
      <c r="U236" s="77"/>
      <c r="V236" s="77"/>
      <c r="W236" s="77"/>
      <c r="X236" s="77"/>
      <c r="Y236" s="77"/>
      <c r="Z236" s="77"/>
      <c r="AA236" s="77"/>
      <c r="AB236" s="77"/>
    </row>
    <row r="237" spans="1:28">
      <c r="A237" s="120"/>
      <c r="B237" s="77"/>
      <c r="C237" s="77"/>
      <c r="D237" s="77"/>
      <c r="E237" s="77"/>
      <c r="F237" s="77"/>
      <c r="G237" s="77"/>
      <c r="H237" s="77"/>
      <c r="I237" s="77"/>
      <c r="J237" s="77"/>
      <c r="K237" s="77"/>
      <c r="L237" s="77"/>
      <c r="M237" s="77"/>
      <c r="N237" s="77"/>
      <c r="O237" s="77"/>
      <c r="P237" s="77"/>
      <c r="Q237" s="77"/>
      <c r="R237" s="77"/>
      <c r="S237" s="77"/>
      <c r="T237" s="77"/>
      <c r="U237" s="77"/>
      <c r="V237" s="77"/>
      <c r="W237" s="77"/>
      <c r="X237" s="77"/>
      <c r="Y237" s="77"/>
      <c r="Z237" s="77"/>
      <c r="AA237" s="77"/>
      <c r="AB237" s="77"/>
    </row>
    <row r="238" spans="1:28">
      <c r="A238" s="120"/>
      <c r="B238" s="77"/>
      <c r="C238" s="77"/>
      <c r="D238" s="77"/>
      <c r="E238" s="77"/>
      <c r="F238" s="77"/>
      <c r="G238" s="77"/>
      <c r="H238" s="77"/>
      <c r="I238" s="77"/>
      <c r="J238" s="77"/>
      <c r="K238" s="77"/>
      <c r="L238" s="77"/>
      <c r="M238" s="77"/>
      <c r="N238" s="77"/>
      <c r="O238" s="77"/>
      <c r="P238" s="77"/>
      <c r="Q238" s="77"/>
      <c r="R238" s="77"/>
      <c r="S238" s="77"/>
      <c r="T238" s="77"/>
      <c r="U238" s="77"/>
      <c r="V238" s="77"/>
      <c r="W238" s="77"/>
      <c r="X238" s="77"/>
      <c r="Y238" s="77"/>
      <c r="Z238" s="77"/>
      <c r="AA238" s="77"/>
      <c r="AB238" s="77"/>
    </row>
    <row r="239" spans="1:28">
      <c r="A239" s="120"/>
      <c r="B239" s="77"/>
      <c r="C239" s="77"/>
      <c r="D239" s="77"/>
      <c r="E239" s="77"/>
      <c r="F239" s="77"/>
      <c r="G239" s="77"/>
      <c r="H239" s="77"/>
      <c r="I239" s="77"/>
      <c r="J239" s="77"/>
      <c r="K239" s="77"/>
      <c r="L239" s="77"/>
      <c r="M239" s="77"/>
      <c r="N239" s="77"/>
      <c r="O239" s="77"/>
      <c r="P239" s="77"/>
      <c r="Q239" s="77"/>
      <c r="R239" s="77"/>
      <c r="S239" s="77"/>
      <c r="T239" s="77"/>
      <c r="U239" s="77"/>
      <c r="V239" s="77"/>
      <c r="W239" s="77"/>
      <c r="X239" s="77"/>
      <c r="Y239" s="77"/>
      <c r="Z239" s="77"/>
      <c r="AA239" s="77"/>
      <c r="AB239" s="77"/>
    </row>
    <row r="240" spans="1:28">
      <c r="A240" s="120"/>
      <c r="B240" s="77"/>
      <c r="C240" s="77"/>
      <c r="D240" s="77"/>
      <c r="E240" s="77"/>
      <c r="F240" s="77"/>
      <c r="G240" s="77"/>
      <c r="H240" s="77"/>
      <c r="I240" s="77"/>
      <c r="J240" s="77"/>
      <c r="K240" s="77"/>
      <c r="L240" s="77"/>
      <c r="M240" s="77"/>
      <c r="N240" s="77"/>
      <c r="O240" s="77"/>
      <c r="P240" s="77"/>
      <c r="Q240" s="77"/>
      <c r="R240" s="77"/>
      <c r="S240" s="77"/>
      <c r="T240" s="77"/>
      <c r="U240" s="77"/>
      <c r="V240" s="77"/>
      <c r="W240" s="77"/>
      <c r="X240" s="77"/>
      <c r="Y240" s="77"/>
      <c r="Z240" s="77"/>
      <c r="AA240" s="77"/>
      <c r="AB240" s="77"/>
    </row>
    <row r="241" spans="1:28">
      <c r="A241" s="120"/>
      <c r="B241" s="77"/>
      <c r="C241" s="77"/>
      <c r="D241" s="77"/>
      <c r="E241" s="77"/>
      <c r="F241" s="77"/>
      <c r="G241" s="77"/>
      <c r="H241" s="77"/>
      <c r="I241" s="77"/>
      <c r="J241" s="77"/>
      <c r="K241" s="77"/>
      <c r="L241" s="77"/>
      <c r="M241" s="77"/>
      <c r="N241" s="77"/>
      <c r="O241" s="77"/>
      <c r="P241" s="77"/>
      <c r="Q241" s="77"/>
      <c r="R241" s="77"/>
      <c r="S241" s="77"/>
      <c r="T241" s="77"/>
      <c r="U241" s="77"/>
      <c r="V241" s="77"/>
      <c r="W241" s="77"/>
      <c r="X241" s="77"/>
      <c r="Y241" s="77"/>
      <c r="Z241" s="77"/>
      <c r="AA241" s="77"/>
      <c r="AB241" s="77"/>
    </row>
    <row r="242" spans="1:28">
      <c r="A242" s="120"/>
      <c r="B242" s="77"/>
      <c r="C242" s="77"/>
      <c r="D242" s="77"/>
      <c r="E242" s="77"/>
      <c r="F242" s="77"/>
      <c r="G242" s="77"/>
      <c r="H242" s="77"/>
      <c r="I242" s="77"/>
      <c r="J242" s="77"/>
      <c r="K242" s="77"/>
      <c r="L242" s="77"/>
      <c r="M242" s="77"/>
      <c r="N242" s="77"/>
      <c r="O242" s="77"/>
      <c r="P242" s="77"/>
      <c r="Q242" s="77"/>
      <c r="R242" s="77"/>
      <c r="S242" s="77"/>
      <c r="T242" s="77"/>
      <c r="U242" s="77"/>
      <c r="V242" s="77"/>
      <c r="W242" s="77"/>
      <c r="X242" s="77"/>
      <c r="Y242" s="77"/>
      <c r="Z242" s="77"/>
      <c r="AA242" s="77"/>
      <c r="AB242" s="77"/>
    </row>
    <row r="243" spans="1:28">
      <c r="A243" s="120"/>
      <c r="B243" s="77"/>
      <c r="C243" s="77"/>
      <c r="D243" s="77"/>
      <c r="E243" s="77"/>
      <c r="F243" s="77"/>
      <c r="G243" s="77"/>
      <c r="H243" s="77"/>
      <c r="I243" s="77"/>
      <c r="J243" s="77"/>
      <c r="K243" s="77"/>
      <c r="L243" s="77"/>
      <c r="M243" s="77"/>
      <c r="N243" s="77"/>
      <c r="O243" s="77"/>
      <c r="P243" s="77"/>
      <c r="Q243" s="77"/>
      <c r="R243" s="77"/>
      <c r="S243" s="77"/>
      <c r="T243" s="77"/>
      <c r="U243" s="77"/>
      <c r="V243" s="77"/>
      <c r="W243" s="77"/>
      <c r="X243" s="77"/>
      <c r="Y243" s="77"/>
      <c r="Z243" s="77"/>
      <c r="AA243" s="77"/>
      <c r="AB243" s="77"/>
    </row>
    <row r="244" spans="1:28">
      <c r="A244" s="120"/>
      <c r="B244" s="77"/>
      <c r="C244" s="77"/>
      <c r="D244" s="77"/>
      <c r="E244" s="77"/>
      <c r="F244" s="77"/>
      <c r="G244" s="77"/>
      <c r="H244" s="77"/>
      <c r="I244" s="77"/>
      <c r="J244" s="77"/>
      <c r="K244" s="77"/>
      <c r="L244" s="77"/>
      <c r="M244" s="77"/>
      <c r="N244" s="77"/>
      <c r="O244" s="77"/>
      <c r="P244" s="77"/>
      <c r="Q244" s="77"/>
      <c r="R244" s="77"/>
      <c r="S244" s="77"/>
      <c r="T244" s="77"/>
      <c r="U244" s="77"/>
      <c r="V244" s="77"/>
      <c r="W244" s="77"/>
      <c r="X244" s="77"/>
      <c r="Y244" s="77"/>
      <c r="Z244" s="77"/>
      <c r="AA244" s="77"/>
      <c r="AB244" s="77"/>
    </row>
    <row r="245" spans="1:28">
      <c r="A245" s="120"/>
      <c r="B245" s="77"/>
      <c r="C245" s="77"/>
      <c r="D245" s="77"/>
      <c r="E245" s="77"/>
      <c r="F245" s="77"/>
      <c r="G245" s="77"/>
      <c r="H245" s="77"/>
      <c r="I245" s="77"/>
      <c r="J245" s="77"/>
      <c r="K245" s="77"/>
      <c r="L245" s="77"/>
      <c r="M245" s="77"/>
      <c r="N245" s="77"/>
      <c r="O245" s="77"/>
      <c r="P245" s="77"/>
      <c r="Q245" s="77"/>
      <c r="R245" s="77"/>
      <c r="S245" s="77"/>
      <c r="T245" s="77"/>
      <c r="U245" s="77"/>
      <c r="V245" s="77"/>
      <c r="W245" s="77"/>
      <c r="X245" s="77"/>
      <c r="Y245" s="77"/>
      <c r="Z245" s="77"/>
      <c r="AA245" s="77"/>
      <c r="AB245" s="77"/>
    </row>
    <row r="246" spans="1:28">
      <c r="A246" s="120"/>
      <c r="B246" s="77"/>
      <c r="C246" s="77"/>
      <c r="D246" s="77"/>
      <c r="E246" s="77"/>
      <c r="F246" s="77"/>
      <c r="G246" s="77"/>
      <c r="H246" s="77"/>
      <c r="I246" s="77"/>
      <c r="J246" s="77"/>
      <c r="K246" s="77"/>
      <c r="L246" s="77"/>
      <c r="M246" s="77"/>
      <c r="N246" s="77"/>
      <c r="O246" s="77"/>
      <c r="P246" s="77"/>
      <c r="Q246" s="77"/>
      <c r="R246" s="77"/>
      <c r="S246" s="77"/>
      <c r="T246" s="77"/>
      <c r="U246" s="77"/>
      <c r="V246" s="77"/>
      <c r="W246" s="77"/>
      <c r="X246" s="77"/>
      <c r="Y246" s="77"/>
      <c r="Z246" s="77"/>
      <c r="AA246" s="77"/>
      <c r="AB246" s="77"/>
    </row>
    <row r="247" spans="1:28">
      <c r="A247" s="120"/>
      <c r="B247" s="77"/>
      <c r="C247" s="77"/>
      <c r="D247" s="77"/>
      <c r="E247" s="77"/>
      <c r="F247" s="77"/>
      <c r="G247" s="77"/>
      <c r="H247" s="77"/>
      <c r="I247" s="77"/>
      <c r="J247" s="77"/>
      <c r="K247" s="77"/>
      <c r="L247" s="77"/>
      <c r="M247" s="77"/>
      <c r="N247" s="77"/>
      <c r="O247" s="77"/>
      <c r="P247" s="77"/>
      <c r="Q247" s="77"/>
      <c r="R247" s="77"/>
      <c r="S247" s="77"/>
      <c r="T247" s="77"/>
      <c r="U247" s="77"/>
      <c r="V247" s="77"/>
      <c r="W247" s="77"/>
      <c r="X247" s="77"/>
      <c r="Y247" s="77"/>
      <c r="Z247" s="77"/>
      <c r="AA247" s="77"/>
      <c r="AB247" s="77"/>
    </row>
    <row r="248" spans="1:28">
      <c r="A248" s="120"/>
      <c r="B248" s="77"/>
      <c r="C248" s="77"/>
      <c r="D248" s="77"/>
      <c r="E248" s="77"/>
      <c r="F248" s="77"/>
      <c r="G248" s="77"/>
      <c r="H248" s="77"/>
      <c r="I248" s="77"/>
      <c r="J248" s="77"/>
      <c r="K248" s="77"/>
      <c r="L248" s="77"/>
      <c r="M248" s="77"/>
      <c r="N248" s="77"/>
      <c r="O248" s="77"/>
      <c r="P248" s="77"/>
      <c r="Q248" s="77"/>
      <c r="R248" s="77"/>
      <c r="S248" s="77"/>
      <c r="T248" s="77"/>
      <c r="U248" s="77"/>
      <c r="V248" s="77"/>
      <c r="W248" s="77"/>
      <c r="X248" s="77"/>
      <c r="Y248" s="77"/>
      <c r="Z248" s="77"/>
      <c r="AA248" s="77"/>
      <c r="AB248" s="77"/>
    </row>
    <row r="249" spans="1:28">
      <c r="A249" s="120"/>
      <c r="B249" s="77"/>
      <c r="C249" s="77"/>
      <c r="D249" s="77"/>
      <c r="E249" s="77"/>
      <c r="F249" s="77"/>
      <c r="G249" s="77"/>
      <c r="H249" s="77"/>
      <c r="I249" s="77"/>
      <c r="J249" s="77"/>
      <c r="K249" s="77"/>
      <c r="L249" s="77"/>
      <c r="M249" s="77"/>
      <c r="N249" s="77"/>
      <c r="O249" s="77"/>
      <c r="P249" s="77"/>
      <c r="Q249" s="77"/>
      <c r="R249" s="77"/>
      <c r="S249" s="77"/>
      <c r="T249" s="77"/>
      <c r="U249" s="77"/>
      <c r="V249" s="77"/>
      <c r="W249" s="77"/>
      <c r="X249" s="77"/>
      <c r="Y249" s="77"/>
      <c r="Z249" s="77"/>
      <c r="AA249" s="77"/>
      <c r="AB249" s="77"/>
    </row>
    <row r="250" spans="1:28">
      <c r="A250" s="120"/>
      <c r="B250" s="77"/>
      <c r="C250" s="77"/>
      <c r="D250" s="77"/>
      <c r="E250" s="77"/>
      <c r="F250" s="77"/>
      <c r="G250" s="77"/>
      <c r="H250" s="77"/>
      <c r="I250" s="77"/>
      <c r="J250" s="77"/>
      <c r="K250" s="77"/>
      <c r="L250" s="77"/>
      <c r="M250" s="77"/>
      <c r="N250" s="77"/>
      <c r="O250" s="77"/>
      <c r="P250" s="77"/>
      <c r="Q250" s="77"/>
      <c r="R250" s="77"/>
      <c r="S250" s="77"/>
      <c r="T250" s="77"/>
      <c r="U250" s="77"/>
      <c r="V250" s="77"/>
      <c r="W250" s="77"/>
      <c r="X250" s="77"/>
      <c r="Y250" s="77"/>
      <c r="Z250" s="77"/>
      <c r="AA250" s="77"/>
      <c r="AB250" s="77"/>
    </row>
    <row r="251" spans="1:28">
      <c r="A251" s="120"/>
      <c r="B251" s="77"/>
      <c r="C251" s="77"/>
      <c r="D251" s="77"/>
      <c r="E251" s="77"/>
      <c r="F251" s="77"/>
      <c r="G251" s="77"/>
      <c r="H251" s="77"/>
      <c r="I251" s="77"/>
      <c r="J251" s="77"/>
      <c r="K251" s="77"/>
      <c r="L251" s="77"/>
      <c r="M251" s="77"/>
      <c r="N251" s="77"/>
      <c r="O251" s="77"/>
      <c r="P251" s="77"/>
      <c r="Q251" s="77"/>
      <c r="R251" s="77"/>
      <c r="S251" s="77"/>
      <c r="T251" s="77"/>
      <c r="U251" s="77"/>
      <c r="V251" s="77"/>
      <c r="W251" s="77"/>
      <c r="X251" s="77"/>
      <c r="Y251" s="77"/>
      <c r="Z251" s="77"/>
      <c r="AA251" s="77"/>
      <c r="AB251" s="77"/>
    </row>
    <row r="252" spans="1:28">
      <c r="A252" s="120"/>
      <c r="B252" s="77"/>
      <c r="C252" s="77"/>
      <c r="D252" s="77"/>
      <c r="E252" s="77"/>
      <c r="F252" s="77"/>
      <c r="G252" s="77"/>
      <c r="H252" s="77"/>
      <c r="I252" s="77"/>
      <c r="J252" s="77"/>
      <c r="K252" s="77"/>
      <c r="L252" s="77"/>
      <c r="M252" s="77"/>
      <c r="N252" s="77"/>
      <c r="O252" s="77"/>
      <c r="P252" s="77"/>
      <c r="Q252" s="77"/>
      <c r="R252" s="77"/>
      <c r="S252" s="77"/>
      <c r="T252" s="77"/>
      <c r="U252" s="77"/>
      <c r="V252" s="77"/>
      <c r="W252" s="77"/>
      <c r="X252" s="77"/>
      <c r="Y252" s="77"/>
      <c r="Z252" s="77"/>
      <c r="AA252" s="77"/>
      <c r="AB252" s="77"/>
    </row>
    <row r="253" spans="1:28">
      <c r="A253" s="120"/>
      <c r="B253" s="77"/>
      <c r="C253" s="77"/>
      <c r="D253" s="77"/>
      <c r="E253" s="77"/>
      <c r="F253" s="77"/>
      <c r="G253" s="77"/>
      <c r="H253" s="77"/>
      <c r="I253" s="77"/>
      <c r="J253" s="77"/>
      <c r="K253" s="77"/>
      <c r="L253" s="77"/>
      <c r="M253" s="77"/>
      <c r="N253" s="77"/>
      <c r="O253" s="77"/>
      <c r="P253" s="77"/>
      <c r="Q253" s="77"/>
      <c r="R253" s="77"/>
      <c r="S253" s="77"/>
      <c r="T253" s="77"/>
      <c r="U253" s="77"/>
      <c r="V253" s="77"/>
      <c r="W253" s="77"/>
      <c r="X253" s="77"/>
      <c r="Y253" s="77"/>
      <c r="Z253" s="77"/>
      <c r="AA253" s="77"/>
      <c r="AB253" s="77"/>
    </row>
    <row r="254" spans="1:28">
      <c r="A254" s="120"/>
      <c r="B254" s="77"/>
      <c r="C254" s="77"/>
      <c r="D254" s="77"/>
      <c r="E254" s="77"/>
      <c r="F254" s="77"/>
      <c r="G254" s="77"/>
      <c r="H254" s="77"/>
      <c r="I254" s="77"/>
      <c r="J254" s="77"/>
      <c r="K254" s="77"/>
      <c r="L254" s="77"/>
      <c r="M254" s="77"/>
      <c r="N254" s="77"/>
      <c r="O254" s="77"/>
      <c r="P254" s="77"/>
      <c r="Q254" s="77"/>
      <c r="R254" s="77"/>
      <c r="S254" s="77"/>
      <c r="T254" s="77"/>
      <c r="U254" s="77"/>
      <c r="V254" s="77"/>
      <c r="W254" s="77"/>
      <c r="X254" s="77"/>
      <c r="Y254" s="77"/>
      <c r="Z254" s="77"/>
      <c r="AA254" s="77"/>
      <c r="AB254" s="77"/>
    </row>
    <row r="255" spans="1:28">
      <c r="A255" s="120"/>
      <c r="B255" s="77"/>
      <c r="C255" s="77"/>
      <c r="D255" s="77"/>
      <c r="E255" s="77"/>
      <c r="F255" s="77"/>
      <c r="G255" s="77"/>
      <c r="H255" s="77"/>
      <c r="I255" s="77"/>
      <c r="J255" s="77"/>
      <c r="K255" s="77"/>
      <c r="L255" s="77"/>
      <c r="M255" s="77"/>
      <c r="N255" s="77"/>
      <c r="O255" s="77"/>
      <c r="P255" s="77"/>
      <c r="Q255" s="77"/>
      <c r="R255" s="77"/>
      <c r="S255" s="77"/>
      <c r="T255" s="77"/>
      <c r="U255" s="77"/>
      <c r="V255" s="77"/>
      <c r="W255" s="77"/>
      <c r="X255" s="77"/>
      <c r="Y255" s="77"/>
      <c r="Z255" s="77"/>
      <c r="AA255" s="77"/>
      <c r="AB255" s="77"/>
    </row>
    <row r="256" spans="1:28">
      <c r="A256" s="120"/>
      <c r="B256" s="77"/>
      <c r="C256" s="77"/>
      <c r="D256" s="77"/>
      <c r="E256" s="77"/>
      <c r="F256" s="77"/>
      <c r="G256" s="77"/>
      <c r="H256" s="77"/>
      <c r="I256" s="77"/>
      <c r="J256" s="77"/>
      <c r="K256" s="77"/>
      <c r="L256" s="77"/>
      <c r="M256" s="77"/>
      <c r="N256" s="77"/>
      <c r="O256" s="77"/>
      <c r="P256" s="77"/>
      <c r="Q256" s="77"/>
      <c r="R256" s="77"/>
      <c r="S256" s="77"/>
      <c r="T256" s="77"/>
      <c r="U256" s="77"/>
      <c r="V256" s="77"/>
      <c r="W256" s="77"/>
      <c r="X256" s="77"/>
      <c r="Y256" s="77"/>
      <c r="Z256" s="77"/>
      <c r="AA256" s="77"/>
      <c r="AB256" s="77"/>
    </row>
    <row r="257" spans="1:28">
      <c r="A257" s="120"/>
      <c r="B257" s="77"/>
      <c r="C257" s="77"/>
      <c r="D257" s="77"/>
      <c r="E257" s="77"/>
      <c r="F257" s="77"/>
      <c r="G257" s="77"/>
      <c r="H257" s="77"/>
      <c r="I257" s="77"/>
      <c r="J257" s="77"/>
      <c r="K257" s="77"/>
      <c r="L257" s="77"/>
      <c r="M257" s="77"/>
      <c r="N257" s="77"/>
      <c r="O257" s="77"/>
      <c r="P257" s="77"/>
      <c r="Q257" s="77"/>
      <c r="R257" s="77"/>
      <c r="S257" s="77"/>
      <c r="T257" s="77"/>
      <c r="U257" s="77"/>
      <c r="V257" s="77"/>
      <c r="W257" s="77"/>
      <c r="X257" s="77"/>
      <c r="Y257" s="77"/>
      <c r="Z257" s="77"/>
      <c r="AA257" s="77"/>
      <c r="AB257" s="77"/>
    </row>
    <row r="258" spans="1:28">
      <c r="A258" s="120"/>
      <c r="B258" s="77"/>
      <c r="C258" s="77"/>
      <c r="D258" s="77"/>
      <c r="E258" s="77"/>
      <c r="F258" s="77"/>
      <c r="G258" s="77"/>
      <c r="H258" s="77"/>
      <c r="I258" s="77"/>
      <c r="J258" s="77"/>
      <c r="K258" s="77"/>
      <c r="L258" s="77"/>
      <c r="M258" s="77"/>
      <c r="N258" s="77"/>
      <c r="O258" s="77"/>
      <c r="P258" s="77"/>
      <c r="Q258" s="77"/>
      <c r="R258" s="77"/>
      <c r="S258" s="77"/>
      <c r="T258" s="77"/>
      <c r="U258" s="77"/>
      <c r="V258" s="77"/>
      <c r="W258" s="77"/>
      <c r="X258" s="77"/>
      <c r="Y258" s="77"/>
      <c r="Z258" s="77"/>
      <c r="AA258" s="77"/>
      <c r="AB258" s="77"/>
    </row>
    <row r="259" spans="1:28">
      <c r="A259" s="120"/>
      <c r="B259" s="77"/>
      <c r="C259" s="77"/>
      <c r="D259" s="77"/>
      <c r="E259" s="77"/>
      <c r="F259" s="77"/>
      <c r="G259" s="77"/>
      <c r="H259" s="77"/>
      <c r="I259" s="77"/>
      <c r="J259" s="77"/>
      <c r="K259" s="77"/>
      <c r="L259" s="77"/>
      <c r="M259" s="77"/>
      <c r="N259" s="77"/>
      <c r="O259" s="77"/>
      <c r="P259" s="77"/>
      <c r="Q259" s="77"/>
      <c r="R259" s="77"/>
      <c r="S259" s="77"/>
      <c r="T259" s="77"/>
      <c r="U259" s="77"/>
      <c r="V259" s="77"/>
      <c r="W259" s="77"/>
      <c r="X259" s="77"/>
      <c r="Y259" s="77"/>
      <c r="Z259" s="77"/>
      <c r="AA259" s="77"/>
      <c r="AB259" s="77"/>
    </row>
    <row r="260" spans="1:28">
      <c r="A260" s="120"/>
      <c r="B260" s="77"/>
      <c r="C260" s="77"/>
      <c r="D260" s="77"/>
      <c r="E260" s="77"/>
      <c r="F260" s="77"/>
      <c r="G260" s="77"/>
      <c r="H260" s="77"/>
      <c r="I260" s="77"/>
      <c r="J260" s="77"/>
      <c r="K260" s="77"/>
      <c r="L260" s="77"/>
      <c r="M260" s="77"/>
      <c r="N260" s="77"/>
      <c r="O260" s="77"/>
      <c r="P260" s="77"/>
      <c r="Q260" s="77"/>
      <c r="R260" s="77"/>
      <c r="S260" s="77"/>
      <c r="T260" s="77"/>
      <c r="U260" s="77"/>
      <c r="V260" s="77"/>
      <c r="W260" s="77"/>
      <c r="X260" s="77"/>
      <c r="Y260" s="77"/>
      <c r="Z260" s="77"/>
      <c r="AA260" s="77"/>
      <c r="AB260" s="77"/>
    </row>
    <row r="261" spans="1:28">
      <c r="A261" s="120"/>
      <c r="B261" s="77"/>
      <c r="C261" s="77"/>
      <c r="D261" s="77"/>
      <c r="E261" s="77"/>
      <c r="F261" s="77"/>
      <c r="G261" s="77"/>
      <c r="H261" s="77"/>
      <c r="I261" s="77"/>
      <c r="J261" s="77"/>
      <c r="K261" s="77"/>
      <c r="L261" s="77"/>
      <c r="M261" s="77"/>
      <c r="N261" s="77"/>
      <c r="O261" s="77"/>
      <c r="P261" s="77"/>
      <c r="Q261" s="77"/>
      <c r="R261" s="77"/>
      <c r="S261" s="77"/>
      <c r="T261" s="77"/>
      <c r="U261" s="77"/>
      <c r="V261" s="77"/>
      <c r="W261" s="77"/>
      <c r="X261" s="77"/>
      <c r="Y261" s="77"/>
      <c r="Z261" s="77"/>
      <c r="AA261" s="77"/>
      <c r="AB261" s="77"/>
    </row>
    <row r="262" spans="1:28">
      <c r="A262" s="120"/>
      <c r="B262" s="77"/>
      <c r="C262" s="77"/>
      <c r="D262" s="77"/>
      <c r="E262" s="77"/>
      <c r="F262" s="77"/>
      <c r="G262" s="77"/>
      <c r="H262" s="77"/>
      <c r="I262" s="77"/>
      <c r="J262" s="77"/>
      <c r="K262" s="77"/>
      <c r="L262" s="77"/>
      <c r="M262" s="77"/>
      <c r="N262" s="77"/>
      <c r="O262" s="77"/>
      <c r="P262" s="77"/>
      <c r="Q262" s="77"/>
      <c r="R262" s="77"/>
      <c r="S262" s="77"/>
      <c r="T262" s="77"/>
      <c r="U262" s="77"/>
      <c r="V262" s="77"/>
      <c r="W262" s="77"/>
      <c r="X262" s="77"/>
      <c r="Y262" s="77"/>
      <c r="Z262" s="77"/>
      <c r="AA262" s="77"/>
      <c r="AB262" s="77"/>
    </row>
    <row r="263" spans="1:28">
      <c r="A263" s="120"/>
      <c r="B263" s="77"/>
      <c r="C263" s="77"/>
      <c r="D263" s="77"/>
      <c r="E263" s="77"/>
      <c r="F263" s="77"/>
      <c r="G263" s="77"/>
      <c r="H263" s="77"/>
      <c r="I263" s="77"/>
      <c r="J263" s="77"/>
      <c r="K263" s="77"/>
      <c r="L263" s="77"/>
      <c r="M263" s="77"/>
      <c r="N263" s="77"/>
      <c r="O263" s="77"/>
      <c r="P263" s="77"/>
      <c r="Q263" s="77"/>
      <c r="R263" s="77"/>
      <c r="S263" s="77"/>
      <c r="T263" s="77"/>
      <c r="U263" s="77"/>
      <c r="V263" s="77"/>
      <c r="W263" s="77"/>
      <c r="X263" s="77"/>
      <c r="Y263" s="77"/>
      <c r="Z263" s="77"/>
      <c r="AA263" s="77"/>
      <c r="AB263" s="77"/>
    </row>
    <row r="264" spans="1:28">
      <c r="A264" s="120"/>
      <c r="B264" s="77"/>
      <c r="C264" s="77"/>
      <c r="D264" s="77"/>
      <c r="E264" s="77"/>
      <c r="F264" s="77"/>
      <c r="G264" s="77"/>
      <c r="H264" s="77"/>
      <c r="I264" s="77"/>
      <c r="J264" s="77"/>
      <c r="K264" s="77"/>
      <c r="L264" s="77"/>
      <c r="M264" s="77"/>
      <c r="N264" s="77"/>
      <c r="O264" s="77"/>
      <c r="P264" s="77"/>
      <c r="Q264" s="77"/>
      <c r="R264" s="77"/>
      <c r="S264" s="77"/>
      <c r="T264" s="77"/>
      <c r="U264" s="77"/>
      <c r="V264" s="77"/>
      <c r="W264" s="77"/>
      <c r="X264" s="77"/>
      <c r="Y264" s="77"/>
      <c r="Z264" s="77"/>
      <c r="AA264" s="77"/>
      <c r="AB264" s="77"/>
    </row>
    <row r="265" spans="1:28">
      <c r="A265" s="120"/>
      <c r="B265" s="77"/>
      <c r="C265" s="77"/>
      <c r="D265" s="77"/>
      <c r="E265" s="77"/>
      <c r="F265" s="77"/>
      <c r="G265" s="77"/>
      <c r="H265" s="77"/>
      <c r="I265" s="77"/>
      <c r="J265" s="77"/>
      <c r="K265" s="77"/>
      <c r="L265" s="77"/>
      <c r="M265" s="77"/>
      <c r="N265" s="77"/>
      <c r="O265" s="77"/>
      <c r="P265" s="77"/>
      <c r="Q265" s="77"/>
      <c r="R265" s="77"/>
      <c r="S265" s="77"/>
      <c r="T265" s="77"/>
      <c r="U265" s="77"/>
      <c r="V265" s="77"/>
      <c r="W265" s="77"/>
      <c r="X265" s="77"/>
      <c r="Y265" s="77"/>
      <c r="Z265" s="77"/>
      <c r="AA265" s="77"/>
      <c r="AB265" s="77"/>
    </row>
    <row r="266" spans="1:28">
      <c r="A266" s="120"/>
      <c r="B266" s="77"/>
      <c r="C266" s="77"/>
      <c r="D266" s="77"/>
      <c r="E266" s="77"/>
      <c r="F266" s="77"/>
      <c r="G266" s="77"/>
      <c r="H266" s="77"/>
      <c r="I266" s="77"/>
      <c r="J266" s="77"/>
      <c r="K266" s="77"/>
      <c r="L266" s="77"/>
      <c r="M266" s="77"/>
      <c r="N266" s="77"/>
      <c r="O266" s="77"/>
      <c r="P266" s="77"/>
      <c r="Q266" s="77"/>
      <c r="R266" s="77"/>
      <c r="S266" s="77"/>
      <c r="T266" s="77"/>
      <c r="U266" s="77"/>
      <c r="V266" s="77"/>
      <c r="W266" s="77"/>
      <c r="X266" s="77"/>
      <c r="Y266" s="77"/>
      <c r="Z266" s="77"/>
      <c r="AA266" s="77"/>
      <c r="AB266" s="77"/>
    </row>
    <row r="267" spans="1:28">
      <c r="A267" s="120"/>
      <c r="B267" s="77"/>
      <c r="C267" s="77"/>
      <c r="D267" s="77"/>
      <c r="E267" s="77"/>
      <c r="F267" s="77"/>
      <c r="G267" s="77"/>
      <c r="H267" s="77"/>
      <c r="I267" s="77"/>
      <c r="J267" s="77"/>
      <c r="K267" s="77"/>
      <c r="L267" s="77"/>
      <c r="M267" s="77"/>
      <c r="N267" s="77"/>
      <c r="O267" s="77"/>
      <c r="P267" s="77"/>
      <c r="Q267" s="77"/>
      <c r="R267" s="77"/>
      <c r="S267" s="77"/>
      <c r="T267" s="77"/>
      <c r="U267" s="77"/>
      <c r="V267" s="77"/>
      <c r="W267" s="77"/>
      <c r="X267" s="77"/>
      <c r="Y267" s="77"/>
      <c r="Z267" s="77"/>
      <c r="AA267" s="77"/>
      <c r="AB267" s="77"/>
    </row>
    <row r="268" spans="1:28">
      <c r="A268" s="120"/>
      <c r="B268" s="77"/>
      <c r="C268" s="77"/>
      <c r="D268" s="77"/>
      <c r="E268" s="77"/>
      <c r="F268" s="77"/>
      <c r="G268" s="77"/>
      <c r="H268" s="77"/>
      <c r="I268" s="77"/>
      <c r="J268" s="77"/>
      <c r="K268" s="77"/>
      <c r="L268" s="77"/>
      <c r="M268" s="77"/>
      <c r="N268" s="77"/>
      <c r="O268" s="77"/>
      <c r="P268" s="77"/>
      <c r="Q268" s="77"/>
      <c r="R268" s="77"/>
      <c r="S268" s="77"/>
      <c r="T268" s="77"/>
      <c r="U268" s="77"/>
      <c r="V268" s="77"/>
      <c r="W268" s="77"/>
      <c r="X268" s="77"/>
      <c r="Y268" s="77"/>
      <c r="Z268" s="77"/>
      <c r="AA268" s="77"/>
      <c r="AB268" s="77"/>
    </row>
    <row r="269" spans="1:28">
      <c r="A269" s="120"/>
      <c r="B269" s="77"/>
      <c r="C269" s="77"/>
      <c r="D269" s="77"/>
      <c r="E269" s="77"/>
      <c r="F269" s="77"/>
      <c r="G269" s="77"/>
      <c r="H269" s="77"/>
      <c r="I269" s="77"/>
      <c r="J269" s="77"/>
      <c r="K269" s="77"/>
      <c r="L269" s="77"/>
      <c r="M269" s="77"/>
      <c r="N269" s="77"/>
      <c r="O269" s="77"/>
      <c r="P269" s="77"/>
      <c r="Q269" s="77"/>
      <c r="R269" s="77"/>
      <c r="S269" s="77"/>
      <c r="T269" s="77"/>
      <c r="U269" s="77"/>
      <c r="V269" s="77"/>
      <c r="W269" s="77"/>
      <c r="X269" s="77"/>
      <c r="Y269" s="77"/>
      <c r="Z269" s="77"/>
      <c r="AA269" s="77"/>
      <c r="AB269" s="77"/>
    </row>
    <row r="270" spans="1:28">
      <c r="A270" s="120"/>
      <c r="B270" s="77"/>
      <c r="C270" s="77"/>
      <c r="D270" s="77"/>
      <c r="E270" s="77"/>
      <c r="F270" s="77"/>
      <c r="G270" s="77"/>
      <c r="H270" s="77"/>
      <c r="I270" s="77"/>
      <c r="J270" s="77"/>
      <c r="K270" s="77"/>
      <c r="L270" s="77"/>
      <c r="M270" s="77"/>
      <c r="N270" s="77"/>
      <c r="O270" s="77"/>
      <c r="P270" s="77"/>
      <c r="Q270" s="77"/>
      <c r="R270" s="77"/>
      <c r="S270" s="77"/>
      <c r="T270" s="77"/>
      <c r="U270" s="77"/>
      <c r="V270" s="77"/>
      <c r="W270" s="77"/>
      <c r="X270" s="77"/>
      <c r="Y270" s="77"/>
      <c r="Z270" s="77"/>
      <c r="AA270" s="77"/>
      <c r="AB270" s="77"/>
    </row>
    <row r="271" spans="1:28">
      <c r="A271" s="120"/>
      <c r="B271" s="77"/>
      <c r="C271" s="77"/>
      <c r="D271" s="77"/>
      <c r="E271" s="77"/>
      <c r="F271" s="77"/>
      <c r="G271" s="77"/>
      <c r="H271" s="77"/>
      <c r="I271" s="77"/>
      <c r="J271" s="77"/>
      <c r="K271" s="77"/>
      <c r="L271" s="77"/>
      <c r="M271" s="77"/>
      <c r="N271" s="77"/>
      <c r="O271" s="77"/>
      <c r="P271" s="77"/>
      <c r="Q271" s="77"/>
      <c r="R271" s="77"/>
      <c r="S271" s="77"/>
      <c r="T271" s="77"/>
      <c r="U271" s="77"/>
      <c r="V271" s="77"/>
      <c r="W271" s="77"/>
      <c r="X271" s="77"/>
      <c r="Y271" s="77"/>
      <c r="Z271" s="77"/>
      <c r="AA271" s="77"/>
      <c r="AB271" s="77"/>
    </row>
    <row r="272" spans="1:28">
      <c r="A272" s="120"/>
      <c r="B272" s="77"/>
      <c r="C272" s="77"/>
      <c r="D272" s="77"/>
      <c r="E272" s="77"/>
      <c r="F272" s="77"/>
      <c r="G272" s="77"/>
      <c r="H272" s="77"/>
      <c r="I272" s="77"/>
      <c r="J272" s="77"/>
      <c r="K272" s="77"/>
      <c r="L272" s="77"/>
      <c r="M272" s="77"/>
      <c r="N272" s="77"/>
      <c r="O272" s="77"/>
      <c r="P272" s="77"/>
      <c r="Q272" s="77"/>
      <c r="R272" s="77"/>
      <c r="S272" s="77"/>
      <c r="T272" s="77"/>
      <c r="U272" s="77"/>
      <c r="V272" s="77"/>
      <c r="W272" s="77"/>
      <c r="X272" s="77"/>
      <c r="Y272" s="77"/>
      <c r="Z272" s="77"/>
      <c r="AA272" s="77"/>
      <c r="AB272" s="77"/>
    </row>
    <row r="273" spans="1:28">
      <c r="A273" s="120"/>
      <c r="B273" s="77"/>
      <c r="C273" s="77"/>
      <c r="D273" s="77"/>
      <c r="E273" s="77"/>
      <c r="F273" s="77"/>
      <c r="G273" s="77"/>
      <c r="H273" s="77"/>
      <c r="I273" s="77"/>
      <c r="J273" s="77"/>
      <c r="K273" s="77"/>
      <c r="L273" s="77"/>
      <c r="M273" s="77"/>
      <c r="N273" s="77"/>
      <c r="O273" s="77"/>
      <c r="P273" s="77"/>
      <c r="Q273" s="77"/>
      <c r="R273" s="77"/>
      <c r="S273" s="77"/>
      <c r="T273" s="77"/>
      <c r="U273" s="77"/>
      <c r="V273" s="77"/>
      <c r="W273" s="77"/>
      <c r="X273" s="77"/>
      <c r="Y273" s="77"/>
      <c r="Z273" s="77"/>
      <c r="AA273" s="77"/>
      <c r="AB273" s="77"/>
    </row>
    <row r="274" spans="1:28">
      <c r="A274" s="120"/>
      <c r="B274" s="77"/>
      <c r="C274" s="77"/>
      <c r="D274" s="77"/>
      <c r="E274" s="77"/>
      <c r="F274" s="77"/>
      <c r="G274" s="77"/>
      <c r="H274" s="77"/>
      <c r="I274" s="77"/>
      <c r="J274" s="77"/>
      <c r="K274" s="77"/>
      <c r="L274" s="77"/>
      <c r="M274" s="77"/>
      <c r="N274" s="77"/>
      <c r="O274" s="77"/>
      <c r="P274" s="77"/>
      <c r="Q274" s="77"/>
      <c r="R274" s="77"/>
      <c r="S274" s="77"/>
      <c r="T274" s="77"/>
      <c r="U274" s="77"/>
      <c r="V274" s="77"/>
      <c r="W274" s="77"/>
      <c r="X274" s="77"/>
      <c r="Y274" s="77"/>
      <c r="Z274" s="77"/>
      <c r="AA274" s="77"/>
      <c r="AB274" s="77"/>
    </row>
    <row r="275" spans="1:28">
      <c r="A275" s="120"/>
      <c r="B275" s="77"/>
      <c r="C275" s="77"/>
      <c r="D275" s="77"/>
      <c r="E275" s="77"/>
      <c r="F275" s="77"/>
      <c r="G275" s="77"/>
      <c r="H275" s="77"/>
      <c r="I275" s="77"/>
      <c r="J275" s="77"/>
      <c r="K275" s="77"/>
      <c r="L275" s="77"/>
      <c r="M275" s="77"/>
      <c r="N275" s="77"/>
      <c r="O275" s="77"/>
      <c r="P275" s="77"/>
      <c r="Q275" s="77"/>
      <c r="R275" s="77"/>
      <c r="S275" s="77"/>
      <c r="T275" s="77"/>
      <c r="U275" s="77"/>
      <c r="V275" s="77"/>
      <c r="W275" s="77"/>
      <c r="X275" s="77"/>
      <c r="Y275" s="77"/>
      <c r="Z275" s="77"/>
      <c r="AA275" s="77"/>
      <c r="AB275" s="77"/>
    </row>
    <row r="276" spans="1:28">
      <c r="A276" s="120"/>
      <c r="B276" s="77"/>
      <c r="C276" s="77"/>
      <c r="D276" s="77"/>
      <c r="E276" s="77"/>
      <c r="F276" s="77"/>
      <c r="G276" s="77"/>
      <c r="H276" s="77"/>
      <c r="I276" s="77"/>
      <c r="J276" s="77"/>
      <c r="K276" s="77"/>
      <c r="L276" s="77"/>
      <c r="M276" s="77"/>
      <c r="N276" s="77"/>
      <c r="O276" s="77"/>
      <c r="P276" s="77"/>
      <c r="Q276" s="77"/>
      <c r="R276" s="77"/>
      <c r="S276" s="77"/>
      <c r="T276" s="77"/>
      <c r="U276" s="77"/>
      <c r="V276" s="77"/>
      <c r="W276" s="77"/>
      <c r="X276" s="77"/>
      <c r="Y276" s="77"/>
      <c r="Z276" s="77"/>
      <c r="AA276" s="77"/>
      <c r="AB276" s="77"/>
    </row>
    <row r="277" spans="1:28">
      <c r="A277" s="120"/>
      <c r="B277" s="77"/>
      <c r="C277" s="77"/>
      <c r="D277" s="77"/>
      <c r="E277" s="77"/>
      <c r="F277" s="77"/>
      <c r="G277" s="77"/>
      <c r="H277" s="77"/>
      <c r="I277" s="77"/>
      <c r="J277" s="77"/>
      <c r="K277" s="77"/>
      <c r="L277" s="77"/>
      <c r="M277" s="77"/>
      <c r="N277" s="77"/>
      <c r="O277" s="77"/>
      <c r="P277" s="77"/>
      <c r="Q277" s="77"/>
      <c r="R277" s="77"/>
      <c r="S277" s="77"/>
      <c r="T277" s="77"/>
      <c r="U277" s="77"/>
      <c r="V277" s="77"/>
      <c r="W277" s="77"/>
      <c r="X277" s="77"/>
      <c r="Y277" s="77"/>
      <c r="Z277" s="77"/>
      <c r="AA277" s="77"/>
      <c r="AB277" s="77"/>
    </row>
    <row r="278" spans="1:28">
      <c r="A278" s="120"/>
      <c r="B278" s="77"/>
      <c r="C278" s="77"/>
      <c r="D278" s="77"/>
      <c r="E278" s="77"/>
      <c r="F278" s="77"/>
      <c r="G278" s="77"/>
      <c r="H278" s="77"/>
      <c r="I278" s="77"/>
      <c r="J278" s="77"/>
      <c r="K278" s="77"/>
      <c r="L278" s="77"/>
      <c r="M278" s="77"/>
      <c r="N278" s="77"/>
      <c r="O278" s="77"/>
      <c r="P278" s="77"/>
      <c r="Q278" s="77"/>
      <c r="R278" s="77"/>
      <c r="S278" s="77"/>
      <c r="T278" s="77"/>
      <c r="U278" s="77"/>
      <c r="V278" s="77"/>
      <c r="W278" s="77"/>
      <c r="X278" s="77"/>
      <c r="Y278" s="77"/>
      <c r="Z278" s="77"/>
      <c r="AA278" s="77"/>
      <c r="AB278" s="77"/>
    </row>
    <row r="279" spans="1:28">
      <c r="A279" s="120"/>
      <c r="B279" s="77"/>
      <c r="C279" s="77"/>
      <c r="D279" s="77"/>
      <c r="E279" s="77"/>
      <c r="F279" s="77"/>
      <c r="G279" s="77"/>
      <c r="H279" s="77"/>
      <c r="I279" s="77"/>
      <c r="J279" s="77"/>
      <c r="K279" s="77"/>
      <c r="L279" s="77"/>
      <c r="M279" s="77"/>
      <c r="N279" s="77"/>
      <c r="O279" s="77"/>
      <c r="P279" s="77"/>
      <c r="Q279" s="77"/>
      <c r="R279" s="77"/>
      <c r="S279" s="77"/>
      <c r="T279" s="77"/>
      <c r="U279" s="77"/>
      <c r="V279" s="77"/>
      <c r="W279" s="77"/>
      <c r="X279" s="77"/>
      <c r="Y279" s="77"/>
      <c r="Z279" s="77"/>
      <c r="AA279" s="77"/>
      <c r="AB279" s="77"/>
    </row>
    <row r="280" spans="1:28">
      <c r="A280" s="120"/>
      <c r="B280" s="77"/>
      <c r="C280" s="77"/>
      <c r="D280" s="77"/>
      <c r="E280" s="77"/>
      <c r="F280" s="77"/>
      <c r="G280" s="77"/>
      <c r="H280" s="77"/>
      <c r="I280" s="77"/>
      <c r="J280" s="77"/>
      <c r="K280" s="77"/>
      <c r="L280" s="77"/>
      <c r="M280" s="77"/>
      <c r="N280" s="77"/>
      <c r="O280" s="77"/>
      <c r="P280" s="77"/>
      <c r="Q280" s="77"/>
      <c r="R280" s="77"/>
      <c r="S280" s="77"/>
      <c r="T280" s="77"/>
      <c r="U280" s="77"/>
      <c r="V280" s="77"/>
      <c r="W280" s="77"/>
      <c r="X280" s="77"/>
      <c r="Y280" s="77"/>
      <c r="Z280" s="77"/>
      <c r="AA280" s="77"/>
      <c r="AB280" s="77"/>
    </row>
    <row r="281" spans="1:28">
      <c r="A281" s="120"/>
      <c r="B281" s="77"/>
      <c r="C281" s="77"/>
      <c r="D281" s="77"/>
      <c r="E281" s="77"/>
      <c r="F281" s="77"/>
      <c r="G281" s="77"/>
      <c r="H281" s="77"/>
      <c r="I281" s="77"/>
      <c r="J281" s="77"/>
      <c r="K281" s="77"/>
      <c r="L281" s="77"/>
      <c r="M281" s="77"/>
      <c r="N281" s="77"/>
      <c r="O281" s="77"/>
      <c r="P281" s="77"/>
      <c r="Q281" s="77"/>
      <c r="R281" s="77"/>
      <c r="S281" s="77"/>
      <c r="T281" s="77"/>
      <c r="U281" s="77"/>
      <c r="V281" s="77"/>
      <c r="W281" s="77"/>
      <c r="X281" s="77"/>
      <c r="Y281" s="77"/>
      <c r="Z281" s="77"/>
      <c r="AA281" s="77"/>
      <c r="AB281" s="77"/>
    </row>
    <row r="282" spans="1:28">
      <c r="A282" s="120"/>
      <c r="B282" s="77"/>
      <c r="C282" s="77"/>
      <c r="D282" s="77"/>
      <c r="E282" s="77"/>
      <c r="F282" s="77"/>
      <c r="G282" s="77"/>
      <c r="H282" s="77"/>
      <c r="I282" s="77"/>
      <c r="J282" s="77"/>
      <c r="K282" s="77"/>
      <c r="L282" s="77"/>
      <c r="M282" s="77"/>
      <c r="N282" s="77"/>
      <c r="O282" s="77"/>
      <c r="P282" s="77"/>
      <c r="Q282" s="77"/>
      <c r="R282" s="77"/>
      <c r="S282" s="77"/>
      <c r="T282" s="77"/>
      <c r="U282" s="77"/>
      <c r="V282" s="77"/>
      <c r="W282" s="77"/>
      <c r="X282" s="77"/>
      <c r="Y282" s="77"/>
      <c r="Z282" s="77"/>
      <c r="AA282" s="77"/>
      <c r="AB282" s="77"/>
    </row>
    <row r="283" spans="1:28">
      <c r="A283" s="120"/>
      <c r="B283" s="77"/>
      <c r="C283" s="77"/>
      <c r="D283" s="77"/>
      <c r="E283" s="77"/>
      <c r="F283" s="77"/>
      <c r="G283" s="77"/>
      <c r="H283" s="77"/>
      <c r="I283" s="77"/>
      <c r="J283" s="77"/>
      <c r="K283" s="77"/>
      <c r="L283" s="77"/>
      <c r="M283" s="77"/>
      <c r="N283" s="77"/>
      <c r="O283" s="77"/>
      <c r="P283" s="77"/>
      <c r="Q283" s="77"/>
      <c r="R283" s="77"/>
      <c r="S283" s="77"/>
      <c r="T283" s="77"/>
      <c r="U283" s="77"/>
      <c r="V283" s="77"/>
      <c r="W283" s="77"/>
      <c r="X283" s="77"/>
      <c r="Y283" s="77"/>
      <c r="Z283" s="77"/>
      <c r="AA283" s="77"/>
      <c r="AB283" s="77"/>
    </row>
    <row r="284" spans="1:28">
      <c r="A284" s="120"/>
      <c r="B284" s="77"/>
      <c r="C284" s="77"/>
      <c r="D284" s="77"/>
      <c r="E284" s="77"/>
      <c r="F284" s="77"/>
      <c r="G284" s="77"/>
      <c r="H284" s="77"/>
      <c r="I284" s="77"/>
      <c r="J284" s="77"/>
      <c r="K284" s="77"/>
      <c r="L284" s="77"/>
      <c r="M284" s="77"/>
      <c r="N284" s="77"/>
      <c r="O284" s="77"/>
      <c r="P284" s="77"/>
      <c r="Q284" s="77"/>
      <c r="R284" s="77"/>
      <c r="S284" s="77"/>
      <c r="T284" s="77"/>
      <c r="U284" s="77"/>
      <c r="V284" s="77"/>
      <c r="W284" s="77"/>
      <c r="X284" s="77"/>
      <c r="Y284" s="77"/>
      <c r="Z284" s="77"/>
      <c r="AA284" s="77"/>
      <c r="AB284" s="77"/>
    </row>
    <row r="285" spans="1:28">
      <c r="A285" s="120"/>
      <c r="B285" s="77"/>
      <c r="C285" s="77"/>
      <c r="D285" s="77"/>
      <c r="E285" s="77"/>
      <c r="F285" s="77"/>
      <c r="G285" s="77"/>
      <c r="H285" s="77"/>
      <c r="I285" s="77"/>
      <c r="J285" s="77"/>
      <c r="K285" s="77"/>
      <c r="L285" s="77"/>
      <c r="M285" s="77"/>
      <c r="N285" s="77"/>
      <c r="O285" s="77"/>
      <c r="P285" s="77"/>
      <c r="Q285" s="77"/>
      <c r="R285" s="77"/>
      <c r="S285" s="77"/>
      <c r="T285" s="77"/>
      <c r="U285" s="77"/>
      <c r="V285" s="77"/>
      <c r="W285" s="77"/>
      <c r="X285" s="77"/>
      <c r="Y285" s="77"/>
      <c r="Z285" s="77"/>
      <c r="AA285" s="77"/>
      <c r="AB285" s="77"/>
    </row>
    <row r="286" spans="1:28">
      <c r="A286" s="120"/>
      <c r="B286" s="77"/>
      <c r="C286" s="77"/>
      <c r="D286" s="77"/>
      <c r="E286" s="77"/>
      <c r="F286" s="77"/>
      <c r="G286" s="77"/>
      <c r="H286" s="77"/>
      <c r="I286" s="77"/>
      <c r="J286" s="77"/>
      <c r="K286" s="77"/>
      <c r="L286" s="77"/>
      <c r="M286" s="77"/>
      <c r="N286" s="77"/>
      <c r="O286" s="77"/>
      <c r="P286" s="77"/>
      <c r="Q286" s="77"/>
      <c r="R286" s="77"/>
      <c r="S286" s="77"/>
      <c r="T286" s="77"/>
      <c r="U286" s="77"/>
      <c r="V286" s="77"/>
      <c r="W286" s="77"/>
      <c r="X286" s="77"/>
      <c r="Y286" s="77"/>
      <c r="Z286" s="77"/>
      <c r="AA286" s="77"/>
      <c r="AB286" s="77"/>
    </row>
    <row r="287" spans="1:28">
      <c r="A287" s="120"/>
      <c r="B287" s="77"/>
      <c r="C287" s="77"/>
      <c r="D287" s="77"/>
      <c r="E287" s="77"/>
      <c r="F287" s="77"/>
      <c r="G287" s="77"/>
      <c r="H287" s="77"/>
      <c r="I287" s="77"/>
      <c r="J287" s="77"/>
      <c r="K287" s="77"/>
      <c r="L287" s="77"/>
      <c r="M287" s="77"/>
      <c r="N287" s="77"/>
      <c r="O287" s="77"/>
      <c r="P287" s="77"/>
      <c r="Q287" s="77"/>
      <c r="R287" s="77"/>
      <c r="S287" s="77"/>
      <c r="T287" s="77"/>
      <c r="U287" s="77"/>
      <c r="V287" s="77"/>
      <c r="W287" s="77"/>
      <c r="X287" s="77"/>
      <c r="Y287" s="77"/>
      <c r="Z287" s="77"/>
      <c r="AA287" s="77"/>
      <c r="AB287" s="77"/>
    </row>
    <row r="288" spans="1:28">
      <c r="A288" s="120"/>
      <c r="B288" s="77"/>
      <c r="C288" s="77"/>
      <c r="D288" s="77"/>
      <c r="E288" s="77"/>
      <c r="F288" s="77"/>
      <c r="G288" s="77"/>
      <c r="H288" s="77"/>
      <c r="I288" s="77"/>
      <c r="J288" s="77"/>
      <c r="K288" s="77"/>
      <c r="L288" s="77"/>
      <c r="M288" s="77"/>
      <c r="N288" s="77"/>
      <c r="O288" s="77"/>
      <c r="P288" s="77"/>
      <c r="Q288" s="77"/>
      <c r="R288" s="77"/>
      <c r="S288" s="77"/>
      <c r="T288" s="77"/>
      <c r="U288" s="77"/>
      <c r="V288" s="77"/>
      <c r="W288" s="77"/>
      <c r="X288" s="77"/>
      <c r="Y288" s="77"/>
      <c r="Z288" s="77"/>
      <c r="AA288" s="77"/>
      <c r="AB288" s="77"/>
    </row>
    <row r="289" spans="1:28">
      <c r="A289" s="120"/>
      <c r="B289" s="77"/>
      <c r="C289" s="77"/>
      <c r="D289" s="77"/>
      <c r="E289" s="77"/>
      <c r="F289" s="77"/>
      <c r="G289" s="77"/>
      <c r="H289" s="77"/>
      <c r="I289" s="77"/>
      <c r="J289" s="77"/>
      <c r="K289" s="77"/>
      <c r="L289" s="77"/>
      <c r="M289" s="77"/>
      <c r="N289" s="77"/>
      <c r="O289" s="77"/>
      <c r="P289" s="77"/>
      <c r="Q289" s="77"/>
      <c r="R289" s="77"/>
      <c r="S289" s="77"/>
      <c r="T289" s="77"/>
      <c r="U289" s="77"/>
      <c r="V289" s="77"/>
      <c r="W289" s="77"/>
      <c r="X289" s="77"/>
      <c r="Y289" s="77"/>
      <c r="Z289" s="77"/>
      <c r="AA289" s="77"/>
      <c r="AB289" s="77"/>
    </row>
    <row r="290" spans="1:28">
      <c r="A290" s="120"/>
      <c r="B290" s="77"/>
      <c r="C290" s="77"/>
      <c r="D290" s="77"/>
      <c r="E290" s="77"/>
      <c r="F290" s="77"/>
      <c r="G290" s="77"/>
      <c r="H290" s="77"/>
      <c r="I290" s="77"/>
      <c r="J290" s="77"/>
      <c r="K290" s="77"/>
      <c r="L290" s="77"/>
      <c r="M290" s="77"/>
      <c r="N290" s="77"/>
      <c r="O290" s="77"/>
      <c r="P290" s="77"/>
      <c r="Q290" s="77"/>
      <c r="R290" s="77"/>
      <c r="S290" s="77"/>
      <c r="T290" s="77"/>
      <c r="U290" s="77"/>
      <c r="V290" s="77"/>
      <c r="W290" s="77"/>
      <c r="X290" s="77"/>
      <c r="Y290" s="77"/>
      <c r="Z290" s="77"/>
      <c r="AA290" s="77"/>
      <c r="AB290" s="77"/>
    </row>
    <row r="291" spans="1:28">
      <c r="A291" s="120"/>
      <c r="B291" s="77"/>
      <c r="C291" s="77"/>
      <c r="D291" s="77"/>
      <c r="E291" s="77"/>
      <c r="F291" s="77"/>
      <c r="G291" s="77"/>
      <c r="H291" s="77"/>
      <c r="I291" s="77"/>
      <c r="J291" s="77"/>
      <c r="K291" s="77"/>
      <c r="L291" s="77"/>
      <c r="M291" s="77"/>
      <c r="N291" s="77"/>
      <c r="O291" s="77"/>
      <c r="P291" s="77"/>
      <c r="Q291" s="77"/>
      <c r="R291" s="77"/>
      <c r="S291" s="77"/>
      <c r="T291" s="77"/>
      <c r="U291" s="77"/>
      <c r="V291" s="77"/>
      <c r="W291" s="77"/>
      <c r="X291" s="77"/>
      <c r="Y291" s="77"/>
      <c r="Z291" s="77"/>
      <c r="AA291" s="77"/>
      <c r="AB291" s="77"/>
    </row>
    <row r="292" spans="1:28">
      <c r="A292" s="120"/>
      <c r="B292" s="77"/>
      <c r="C292" s="77"/>
      <c r="D292" s="77"/>
      <c r="E292" s="77"/>
      <c r="F292" s="77"/>
      <c r="G292" s="77"/>
      <c r="H292" s="77"/>
      <c r="I292" s="77"/>
      <c r="J292" s="77"/>
      <c r="K292" s="77"/>
      <c r="L292" s="77"/>
      <c r="M292" s="77"/>
      <c r="N292" s="77"/>
      <c r="O292" s="77"/>
      <c r="P292" s="77"/>
      <c r="Q292" s="77"/>
      <c r="R292" s="77"/>
      <c r="S292" s="77"/>
      <c r="T292" s="77"/>
      <c r="U292" s="77"/>
      <c r="V292" s="77"/>
      <c r="W292" s="77"/>
      <c r="X292" s="77"/>
      <c r="Y292" s="77"/>
      <c r="Z292" s="77"/>
      <c r="AA292" s="77"/>
      <c r="AB292" s="77"/>
    </row>
    <row r="293" spans="1:28">
      <c r="A293" s="120"/>
      <c r="B293" s="77"/>
      <c r="C293" s="77"/>
      <c r="D293" s="77"/>
      <c r="E293" s="77"/>
      <c r="F293" s="77"/>
      <c r="G293" s="77"/>
      <c r="H293" s="77"/>
      <c r="I293" s="77"/>
      <c r="J293" s="77"/>
      <c r="K293" s="77"/>
      <c r="L293" s="77"/>
      <c r="M293" s="77"/>
      <c r="N293" s="77"/>
      <c r="O293" s="77"/>
      <c r="P293" s="77"/>
      <c r="Q293" s="77"/>
      <c r="R293" s="77"/>
      <c r="S293" s="77"/>
      <c r="T293" s="77"/>
      <c r="U293" s="77"/>
      <c r="V293" s="77"/>
      <c r="W293" s="77"/>
      <c r="X293" s="77"/>
      <c r="Y293" s="77"/>
      <c r="Z293" s="77"/>
      <c r="AA293" s="77"/>
      <c r="AB293" s="77"/>
    </row>
    <row r="294" spans="1:28">
      <c r="A294" s="120"/>
      <c r="B294" s="77"/>
      <c r="C294" s="77"/>
      <c r="D294" s="77"/>
      <c r="E294" s="77"/>
      <c r="F294" s="77"/>
      <c r="G294" s="77"/>
      <c r="H294" s="77"/>
      <c r="I294" s="77"/>
      <c r="J294" s="77"/>
      <c r="K294" s="77"/>
      <c r="L294" s="77"/>
      <c r="M294" s="77"/>
      <c r="N294" s="77"/>
      <c r="O294" s="77"/>
      <c r="P294" s="77"/>
      <c r="Q294" s="77"/>
      <c r="R294" s="77"/>
      <c r="S294" s="77"/>
      <c r="T294" s="77"/>
      <c r="U294" s="77"/>
      <c r="V294" s="77"/>
      <c r="W294" s="77"/>
      <c r="X294" s="77"/>
      <c r="Y294" s="77"/>
      <c r="Z294" s="77"/>
      <c r="AA294" s="77"/>
      <c r="AB294" s="77"/>
    </row>
    <row r="295" spans="1:28">
      <c r="A295" s="120"/>
      <c r="B295" s="77"/>
      <c r="C295" s="77"/>
      <c r="D295" s="77"/>
      <c r="E295" s="77"/>
      <c r="F295" s="77"/>
      <c r="G295" s="77"/>
      <c r="H295" s="77"/>
      <c r="I295" s="77"/>
      <c r="J295" s="77"/>
      <c r="K295" s="77"/>
      <c r="L295" s="77"/>
      <c r="M295" s="77"/>
      <c r="N295" s="77"/>
      <c r="O295" s="77"/>
      <c r="P295" s="77"/>
      <c r="Q295" s="77"/>
      <c r="R295" s="77"/>
      <c r="S295" s="77"/>
      <c r="T295" s="77"/>
      <c r="U295" s="77"/>
      <c r="V295" s="77"/>
      <c r="W295" s="77"/>
      <c r="X295" s="77"/>
      <c r="Y295" s="77"/>
      <c r="Z295" s="77"/>
      <c r="AA295" s="77"/>
      <c r="AB295" s="77"/>
    </row>
    <row r="296" spans="1:28">
      <c r="A296" s="120"/>
      <c r="B296" s="77"/>
      <c r="C296" s="77"/>
      <c r="D296" s="77"/>
      <c r="E296" s="77"/>
      <c r="F296" s="77"/>
      <c r="G296" s="77"/>
      <c r="H296" s="77"/>
      <c r="I296" s="77"/>
      <c r="J296" s="77"/>
      <c r="K296" s="77"/>
      <c r="L296" s="77"/>
      <c r="M296" s="77"/>
      <c r="N296" s="77"/>
      <c r="O296" s="77"/>
      <c r="P296" s="77"/>
      <c r="Q296" s="77"/>
      <c r="R296" s="77"/>
      <c r="S296" s="77"/>
      <c r="T296" s="77"/>
      <c r="U296" s="77"/>
      <c r="V296" s="77"/>
      <c r="W296" s="77"/>
      <c r="X296" s="77"/>
      <c r="Y296" s="77"/>
      <c r="Z296" s="77"/>
      <c r="AA296" s="77"/>
      <c r="AB296" s="77"/>
    </row>
    <row r="297" spans="1:28">
      <c r="A297" s="120"/>
      <c r="B297" s="77"/>
      <c r="C297" s="77"/>
      <c r="D297" s="77"/>
      <c r="E297" s="77"/>
      <c r="F297" s="77"/>
      <c r="G297" s="77"/>
      <c r="H297" s="77"/>
      <c r="I297" s="77"/>
      <c r="J297" s="77"/>
      <c r="K297" s="77"/>
      <c r="L297" s="77"/>
      <c r="M297" s="77"/>
      <c r="N297" s="77"/>
      <c r="O297" s="77"/>
      <c r="P297" s="77"/>
      <c r="Q297" s="77"/>
      <c r="R297" s="77"/>
      <c r="S297" s="77"/>
      <c r="T297" s="77"/>
      <c r="U297" s="77"/>
      <c r="V297" s="77"/>
      <c r="W297" s="77"/>
      <c r="X297" s="77"/>
      <c r="Y297" s="77"/>
      <c r="Z297" s="77"/>
      <c r="AA297" s="77"/>
      <c r="AB297" s="77"/>
    </row>
    <row r="298" spans="1:28">
      <c r="A298" s="120"/>
      <c r="B298" s="77"/>
      <c r="C298" s="77"/>
      <c r="D298" s="77"/>
      <c r="E298" s="77"/>
      <c r="F298" s="77"/>
      <c r="G298" s="77"/>
      <c r="H298" s="77"/>
      <c r="I298" s="77"/>
      <c r="J298" s="77"/>
      <c r="K298" s="77"/>
      <c r="L298" s="77"/>
      <c r="M298" s="77"/>
      <c r="N298" s="77"/>
      <c r="O298" s="77"/>
      <c r="P298" s="77"/>
      <c r="Q298" s="77"/>
      <c r="R298" s="77"/>
      <c r="S298" s="77"/>
      <c r="T298" s="77"/>
      <c r="U298" s="77"/>
      <c r="V298" s="77"/>
      <c r="W298" s="77"/>
      <c r="X298" s="77"/>
      <c r="Y298" s="77"/>
      <c r="Z298" s="77"/>
      <c r="AA298" s="77"/>
      <c r="AB298" s="77"/>
    </row>
    <row r="299" spans="1:28">
      <c r="A299" s="120"/>
      <c r="B299" s="77"/>
      <c r="C299" s="77"/>
      <c r="D299" s="77"/>
      <c r="E299" s="77"/>
      <c r="F299" s="77"/>
      <c r="G299" s="77"/>
      <c r="H299" s="77"/>
      <c r="I299" s="77"/>
      <c r="J299" s="77"/>
      <c r="K299" s="77"/>
      <c r="L299" s="77"/>
      <c r="M299" s="77"/>
      <c r="N299" s="77"/>
      <c r="O299" s="77"/>
      <c r="P299" s="77"/>
      <c r="Q299" s="77"/>
      <c r="R299" s="77"/>
      <c r="S299" s="77"/>
      <c r="T299" s="77"/>
      <c r="U299" s="77"/>
      <c r="V299" s="77"/>
      <c r="W299" s="77"/>
      <c r="X299" s="77"/>
      <c r="Y299" s="77"/>
      <c r="Z299" s="77"/>
      <c r="AA299" s="77"/>
      <c r="AB299" s="77"/>
    </row>
    <row r="300" spans="1:28">
      <c r="A300" s="120"/>
      <c r="B300" s="77"/>
      <c r="C300" s="77"/>
      <c r="D300" s="77"/>
      <c r="E300" s="77"/>
      <c r="F300" s="77"/>
      <c r="G300" s="77"/>
      <c r="H300" s="77"/>
      <c r="I300" s="77"/>
      <c r="J300" s="77"/>
      <c r="K300" s="77"/>
      <c r="L300" s="77"/>
      <c r="M300" s="77"/>
      <c r="N300" s="77"/>
      <c r="O300" s="77"/>
      <c r="P300" s="77"/>
      <c r="Q300" s="77"/>
      <c r="R300" s="77"/>
      <c r="S300" s="77"/>
      <c r="T300" s="77"/>
      <c r="U300" s="77"/>
      <c r="V300" s="77"/>
      <c r="W300" s="77"/>
      <c r="X300" s="77"/>
      <c r="Y300" s="77"/>
      <c r="Z300" s="77"/>
      <c r="AA300" s="77"/>
      <c r="AB300" s="77"/>
    </row>
    <row r="301" spans="1:28">
      <c r="A301" s="120"/>
      <c r="B301" s="77"/>
      <c r="C301" s="77"/>
      <c r="D301" s="77"/>
      <c r="E301" s="77"/>
      <c r="F301" s="77"/>
      <c r="G301" s="77"/>
      <c r="H301" s="77"/>
      <c r="I301" s="77"/>
      <c r="J301" s="77"/>
      <c r="K301" s="77"/>
      <c r="L301" s="77"/>
      <c r="M301" s="77"/>
      <c r="N301" s="77"/>
      <c r="O301" s="77"/>
      <c r="P301" s="77"/>
      <c r="Q301" s="77"/>
      <c r="R301" s="77"/>
      <c r="S301" s="77"/>
      <c r="T301" s="77"/>
      <c r="U301" s="77"/>
      <c r="V301" s="77"/>
      <c r="W301" s="77"/>
      <c r="X301" s="77"/>
      <c r="Y301" s="77"/>
      <c r="Z301" s="77"/>
      <c r="AA301" s="77"/>
      <c r="AB301" s="77"/>
    </row>
    <row r="302" spans="1:28">
      <c r="A302" s="120"/>
      <c r="B302" s="77"/>
      <c r="C302" s="77"/>
      <c r="D302" s="77"/>
      <c r="E302" s="77"/>
      <c r="F302" s="77"/>
      <c r="G302" s="77"/>
      <c r="H302" s="77"/>
      <c r="I302" s="77"/>
      <c r="J302" s="77"/>
      <c r="K302" s="77"/>
      <c r="L302" s="77"/>
      <c r="M302" s="77"/>
      <c r="N302" s="77"/>
      <c r="O302" s="77"/>
      <c r="P302" s="77"/>
      <c r="Q302" s="77"/>
      <c r="R302" s="77"/>
      <c r="S302" s="77"/>
      <c r="T302" s="77"/>
      <c r="U302" s="77"/>
      <c r="V302" s="77"/>
      <c r="W302" s="77"/>
      <c r="X302" s="77"/>
      <c r="Y302" s="77"/>
      <c r="Z302" s="77"/>
      <c r="AA302" s="77"/>
      <c r="AB302" s="77"/>
    </row>
    <row r="303" spans="1:28">
      <c r="A303" s="120"/>
      <c r="B303" s="77"/>
      <c r="C303" s="77"/>
      <c r="D303" s="77"/>
      <c r="E303" s="77"/>
      <c r="F303" s="77"/>
      <c r="G303" s="77"/>
      <c r="H303" s="77"/>
      <c r="I303" s="77"/>
      <c r="J303" s="77"/>
      <c r="K303" s="77"/>
      <c r="L303" s="77"/>
      <c r="M303" s="77"/>
      <c r="N303" s="77"/>
      <c r="O303" s="77"/>
      <c r="P303" s="77"/>
      <c r="Q303" s="77"/>
      <c r="R303" s="77"/>
      <c r="S303" s="77"/>
      <c r="T303" s="77"/>
      <c r="U303" s="77"/>
      <c r="V303" s="77"/>
      <c r="W303" s="77"/>
      <c r="X303" s="77"/>
      <c r="Y303" s="77"/>
      <c r="Z303" s="77"/>
      <c r="AA303" s="77"/>
      <c r="AB303" s="77"/>
    </row>
    <row r="304" spans="1:28">
      <c r="A304" s="120"/>
      <c r="B304" s="77"/>
      <c r="C304" s="77"/>
      <c r="D304" s="77"/>
      <c r="E304" s="77"/>
      <c r="F304" s="77"/>
      <c r="G304" s="77"/>
      <c r="H304" s="77"/>
      <c r="I304" s="77"/>
      <c r="J304" s="77"/>
      <c r="K304" s="77"/>
      <c r="L304" s="77"/>
      <c r="M304" s="77"/>
      <c r="N304" s="77"/>
      <c r="O304" s="77"/>
      <c r="P304" s="77"/>
      <c r="Q304" s="77"/>
      <c r="R304" s="77"/>
      <c r="S304" s="77"/>
      <c r="T304" s="77"/>
      <c r="U304" s="77"/>
      <c r="V304" s="77"/>
      <c r="W304" s="77"/>
      <c r="X304" s="77"/>
      <c r="Y304" s="77"/>
      <c r="Z304" s="77"/>
      <c r="AA304" s="77"/>
      <c r="AB304" s="77"/>
    </row>
    <row r="305" spans="1:28">
      <c r="A305" s="120"/>
      <c r="B305" s="77"/>
      <c r="C305" s="77"/>
      <c r="D305" s="77"/>
      <c r="E305" s="77"/>
      <c r="F305" s="77"/>
      <c r="G305" s="77"/>
      <c r="H305" s="77"/>
      <c r="I305" s="77"/>
      <c r="J305" s="77"/>
      <c r="K305" s="77"/>
      <c r="L305" s="77"/>
      <c r="M305" s="77"/>
      <c r="N305" s="77"/>
      <c r="O305" s="77"/>
      <c r="P305" s="77"/>
      <c r="Q305" s="77"/>
      <c r="R305" s="77"/>
      <c r="S305" s="77"/>
      <c r="T305" s="77"/>
      <c r="U305" s="77"/>
      <c r="V305" s="77"/>
      <c r="W305" s="77"/>
      <c r="X305" s="77"/>
      <c r="Y305" s="77"/>
      <c r="Z305" s="77"/>
      <c r="AA305" s="77"/>
      <c r="AB305" s="77"/>
    </row>
    <row r="306" spans="1:28">
      <c r="A306" s="120"/>
      <c r="B306" s="77"/>
      <c r="C306" s="77"/>
      <c r="D306" s="77"/>
      <c r="E306" s="77"/>
      <c r="F306" s="77"/>
      <c r="G306" s="77"/>
      <c r="H306" s="77"/>
      <c r="I306" s="77"/>
      <c r="J306" s="77"/>
      <c r="K306" s="77"/>
      <c r="L306" s="77"/>
      <c r="M306" s="77"/>
      <c r="N306" s="77"/>
      <c r="O306" s="77"/>
      <c r="P306" s="77"/>
      <c r="Q306" s="77"/>
      <c r="R306" s="77"/>
      <c r="S306" s="77"/>
      <c r="T306" s="77"/>
      <c r="U306" s="77"/>
      <c r="V306" s="77"/>
      <c r="W306" s="77"/>
      <c r="X306" s="77"/>
      <c r="Y306" s="77"/>
      <c r="Z306" s="77"/>
      <c r="AA306" s="77"/>
      <c r="AB306" s="77"/>
    </row>
    <row r="307" spans="1:28">
      <c r="A307" s="120"/>
      <c r="B307" s="77"/>
      <c r="C307" s="77"/>
      <c r="D307" s="77"/>
      <c r="E307" s="77"/>
      <c r="F307" s="77"/>
      <c r="G307" s="77"/>
      <c r="H307" s="77"/>
      <c r="I307" s="77"/>
      <c r="J307" s="77"/>
      <c r="K307" s="77"/>
      <c r="L307" s="77"/>
      <c r="M307" s="77"/>
      <c r="N307" s="77"/>
      <c r="O307" s="77"/>
      <c r="P307" s="77"/>
      <c r="Q307" s="77"/>
      <c r="R307" s="77"/>
      <c r="S307" s="77"/>
      <c r="T307" s="77"/>
      <c r="U307" s="77"/>
      <c r="V307" s="77"/>
      <c r="W307" s="77"/>
      <c r="X307" s="77"/>
      <c r="Y307" s="77"/>
      <c r="Z307" s="77"/>
      <c r="AA307" s="77"/>
      <c r="AB307" s="77"/>
    </row>
    <row r="308" spans="1:28">
      <c r="A308" s="120"/>
      <c r="B308" s="77"/>
      <c r="C308" s="77"/>
      <c r="D308" s="77"/>
      <c r="E308" s="77"/>
      <c r="F308" s="77"/>
      <c r="G308" s="77"/>
      <c r="H308" s="77"/>
      <c r="I308" s="77"/>
      <c r="J308" s="77"/>
      <c r="K308" s="77"/>
      <c r="L308" s="77"/>
      <c r="M308" s="77"/>
      <c r="N308" s="77"/>
      <c r="O308" s="77"/>
      <c r="P308" s="77"/>
      <c r="Q308" s="77"/>
      <c r="R308" s="77"/>
      <c r="S308" s="77"/>
      <c r="T308" s="77"/>
      <c r="U308" s="77"/>
      <c r="V308" s="77"/>
      <c r="W308" s="77"/>
      <c r="X308" s="77"/>
      <c r="Y308" s="77"/>
      <c r="Z308" s="77"/>
      <c r="AA308" s="77"/>
      <c r="AB308" s="77"/>
    </row>
    <row r="309" spans="1:28">
      <c r="A309" s="120"/>
      <c r="B309" s="77"/>
      <c r="C309" s="77"/>
      <c r="D309" s="77"/>
      <c r="E309" s="77"/>
      <c r="F309" s="77"/>
      <c r="G309" s="77"/>
      <c r="H309" s="77"/>
      <c r="I309" s="77"/>
      <c r="J309" s="77"/>
      <c r="K309" s="77"/>
      <c r="L309" s="77"/>
      <c r="M309" s="77"/>
      <c r="N309" s="77"/>
      <c r="O309" s="77"/>
      <c r="P309" s="77"/>
      <c r="Q309" s="77"/>
      <c r="R309" s="77"/>
      <c r="S309" s="77"/>
      <c r="T309" s="77"/>
      <c r="U309" s="77"/>
      <c r="V309" s="77"/>
      <c r="W309" s="77"/>
      <c r="X309" s="77"/>
      <c r="Y309" s="77"/>
      <c r="Z309" s="77"/>
      <c r="AA309" s="77"/>
      <c r="AB309" s="77"/>
    </row>
    <row r="310" spans="1:28">
      <c r="A310" s="120"/>
      <c r="B310" s="77"/>
      <c r="C310" s="77"/>
      <c r="D310" s="77"/>
      <c r="E310" s="77"/>
      <c r="F310" s="77"/>
      <c r="G310" s="77"/>
      <c r="H310" s="77"/>
      <c r="I310" s="77"/>
      <c r="J310" s="77"/>
      <c r="K310" s="77"/>
      <c r="L310" s="77"/>
      <c r="M310" s="77"/>
      <c r="N310" s="77"/>
      <c r="O310" s="77"/>
      <c r="P310" s="77"/>
      <c r="Q310" s="77"/>
      <c r="R310" s="77"/>
      <c r="S310" s="77"/>
      <c r="T310" s="77"/>
      <c r="U310" s="77"/>
      <c r="V310" s="77"/>
      <c r="W310" s="77"/>
      <c r="X310" s="77"/>
      <c r="Y310" s="77"/>
      <c r="Z310" s="77"/>
      <c r="AA310" s="77"/>
      <c r="AB310" s="77"/>
    </row>
    <row r="311" spans="1:28">
      <c r="A311" s="120"/>
      <c r="B311" s="77"/>
      <c r="C311" s="77"/>
      <c r="D311" s="77"/>
      <c r="E311" s="77"/>
      <c r="F311" s="77"/>
      <c r="G311" s="77"/>
      <c r="H311" s="77"/>
      <c r="I311" s="77"/>
      <c r="J311" s="77"/>
      <c r="K311" s="77"/>
      <c r="L311" s="77"/>
      <c r="M311" s="77"/>
      <c r="N311" s="77"/>
      <c r="O311" s="77"/>
      <c r="P311" s="77"/>
      <c r="Q311" s="77"/>
      <c r="R311" s="77"/>
      <c r="S311" s="77"/>
      <c r="T311" s="77"/>
      <c r="U311" s="77"/>
      <c r="V311" s="77"/>
      <c r="W311" s="77"/>
      <c r="X311" s="77"/>
      <c r="Y311" s="77"/>
      <c r="Z311" s="77"/>
      <c r="AA311" s="77"/>
      <c r="AB311" s="77"/>
    </row>
    <row r="312" spans="1:28">
      <c r="A312" s="120"/>
      <c r="B312" s="77"/>
      <c r="C312" s="77"/>
      <c r="D312" s="77"/>
      <c r="E312" s="77"/>
      <c r="F312" s="77"/>
      <c r="G312" s="77"/>
      <c r="H312" s="77"/>
      <c r="I312" s="77"/>
      <c r="J312" s="77"/>
      <c r="K312" s="77"/>
      <c r="L312" s="77"/>
      <c r="M312" s="77"/>
      <c r="N312" s="77"/>
      <c r="O312" s="77"/>
      <c r="P312" s="77"/>
      <c r="Q312" s="77"/>
      <c r="R312" s="77"/>
      <c r="S312" s="77"/>
      <c r="T312" s="77"/>
      <c r="U312" s="77"/>
      <c r="V312" s="77"/>
      <c r="W312" s="77"/>
      <c r="X312" s="77"/>
      <c r="Y312" s="77"/>
      <c r="Z312" s="77"/>
      <c r="AA312" s="77"/>
      <c r="AB312" s="77"/>
    </row>
    <row r="313" spans="1:28">
      <c r="A313" s="120"/>
      <c r="B313" s="77"/>
      <c r="C313" s="77"/>
      <c r="D313" s="77"/>
      <c r="E313" s="77"/>
      <c r="F313" s="77"/>
      <c r="G313" s="77"/>
      <c r="H313" s="77"/>
      <c r="I313" s="77"/>
      <c r="J313" s="77"/>
      <c r="K313" s="77"/>
      <c r="L313" s="77"/>
      <c r="M313" s="77"/>
      <c r="N313" s="77"/>
      <c r="O313" s="77"/>
      <c r="P313" s="77"/>
      <c r="Q313" s="77"/>
      <c r="R313" s="77"/>
      <c r="S313" s="77"/>
      <c r="T313" s="77"/>
      <c r="U313" s="77"/>
      <c r="V313" s="77"/>
      <c r="W313" s="77"/>
      <c r="X313" s="77"/>
      <c r="Y313" s="77"/>
      <c r="Z313" s="77"/>
      <c r="AA313" s="77"/>
      <c r="AB313" s="77"/>
    </row>
    <row r="314" spans="1:28">
      <c r="A314" s="120"/>
      <c r="B314" s="77"/>
      <c r="C314" s="77"/>
      <c r="D314" s="77"/>
      <c r="E314" s="77"/>
      <c r="F314" s="77"/>
      <c r="G314" s="77"/>
      <c r="H314" s="77"/>
      <c r="I314" s="77"/>
      <c r="J314" s="77"/>
      <c r="K314" s="77"/>
      <c r="L314" s="77"/>
      <c r="M314" s="77"/>
      <c r="N314" s="77"/>
      <c r="O314" s="77"/>
      <c r="P314" s="77"/>
      <c r="Q314" s="77"/>
      <c r="R314" s="77"/>
      <c r="S314" s="77"/>
      <c r="T314" s="77"/>
      <c r="U314" s="77"/>
      <c r="V314" s="77"/>
      <c r="W314" s="77"/>
      <c r="X314" s="77"/>
      <c r="Y314" s="77"/>
      <c r="Z314" s="77"/>
      <c r="AA314" s="77"/>
      <c r="AB314" s="77"/>
    </row>
    <row r="315" spans="1:28">
      <c r="A315" s="120"/>
      <c r="B315" s="77"/>
      <c r="C315" s="77"/>
      <c r="D315" s="77"/>
      <c r="E315" s="77"/>
      <c r="F315" s="77"/>
      <c r="G315" s="77"/>
      <c r="H315" s="77"/>
      <c r="I315" s="77"/>
      <c r="J315" s="77"/>
      <c r="K315" s="77"/>
      <c r="L315" s="77"/>
      <c r="M315" s="77"/>
      <c r="N315" s="77"/>
      <c r="O315" s="77"/>
      <c r="P315" s="77"/>
      <c r="Q315" s="77"/>
      <c r="R315" s="77"/>
      <c r="S315" s="77"/>
      <c r="T315" s="77"/>
      <c r="U315" s="77"/>
      <c r="V315" s="77"/>
      <c r="W315" s="77"/>
      <c r="X315" s="77"/>
      <c r="Y315" s="77"/>
      <c r="Z315" s="77"/>
      <c r="AA315" s="77"/>
      <c r="AB315" s="77"/>
    </row>
    <row r="316" spans="1:28">
      <c r="A316" s="120"/>
      <c r="B316" s="77"/>
      <c r="C316" s="77"/>
      <c r="D316" s="77"/>
      <c r="E316" s="77"/>
      <c r="F316" s="77"/>
      <c r="G316" s="77"/>
      <c r="H316" s="77"/>
      <c r="I316" s="77"/>
      <c r="J316" s="77"/>
      <c r="K316" s="77"/>
      <c r="L316" s="77"/>
      <c r="M316" s="77"/>
      <c r="N316" s="77"/>
      <c r="O316" s="77"/>
      <c r="P316" s="77"/>
      <c r="Q316" s="77"/>
      <c r="R316" s="77"/>
      <c r="S316" s="77"/>
      <c r="T316" s="77"/>
      <c r="U316" s="77"/>
      <c r="V316" s="77"/>
      <c r="W316" s="77"/>
      <c r="X316" s="77"/>
      <c r="Y316" s="77"/>
      <c r="Z316" s="77"/>
      <c r="AA316" s="77"/>
      <c r="AB316" s="77"/>
    </row>
    <row r="317" spans="1:28">
      <c r="A317" s="120"/>
      <c r="B317" s="77"/>
      <c r="C317" s="77"/>
      <c r="D317" s="77"/>
      <c r="E317" s="77"/>
      <c r="F317" s="77"/>
      <c r="G317" s="77"/>
      <c r="H317" s="77"/>
      <c r="I317" s="77"/>
      <c r="J317" s="77"/>
      <c r="K317" s="77"/>
      <c r="L317" s="77"/>
      <c r="M317" s="77"/>
      <c r="N317" s="77"/>
      <c r="O317" s="77"/>
      <c r="P317" s="77"/>
      <c r="Q317" s="77"/>
      <c r="R317" s="77"/>
      <c r="S317" s="77"/>
      <c r="T317" s="77"/>
      <c r="U317" s="77"/>
      <c r="V317" s="77"/>
      <c r="W317" s="77"/>
      <c r="X317" s="77"/>
      <c r="Y317" s="77"/>
      <c r="Z317" s="77"/>
      <c r="AA317" s="77"/>
      <c r="AB317" s="77"/>
    </row>
    <row r="318" spans="1:28">
      <c r="A318" s="120"/>
      <c r="B318" s="77"/>
      <c r="C318" s="77"/>
      <c r="D318" s="77"/>
      <c r="E318" s="77"/>
      <c r="F318" s="77"/>
      <c r="G318" s="77"/>
      <c r="H318" s="77"/>
      <c r="I318" s="77"/>
      <c r="J318" s="77"/>
      <c r="K318" s="77"/>
      <c r="L318" s="77"/>
      <c r="M318" s="77"/>
      <c r="N318" s="77"/>
      <c r="O318" s="77"/>
      <c r="P318" s="77"/>
      <c r="Q318" s="77"/>
      <c r="R318" s="77"/>
      <c r="S318" s="77"/>
      <c r="T318" s="77"/>
      <c r="U318" s="77"/>
      <c r="V318" s="77"/>
      <c r="W318" s="77"/>
      <c r="X318" s="77"/>
      <c r="Y318" s="77"/>
      <c r="Z318" s="77"/>
      <c r="AA318" s="77"/>
      <c r="AB318" s="77"/>
    </row>
    <row r="319" spans="1:28">
      <c r="A319" s="120"/>
      <c r="B319" s="77"/>
      <c r="C319" s="77"/>
      <c r="D319" s="77"/>
      <c r="E319" s="77"/>
      <c r="F319" s="77"/>
      <c r="G319" s="77"/>
      <c r="H319" s="77"/>
      <c r="I319" s="77"/>
      <c r="J319" s="77"/>
      <c r="K319" s="77"/>
      <c r="L319" s="77"/>
      <c r="M319" s="77"/>
      <c r="N319" s="77"/>
      <c r="O319" s="77"/>
      <c r="P319" s="77"/>
      <c r="Q319" s="77"/>
      <c r="R319" s="77"/>
      <c r="S319" s="77"/>
      <c r="T319" s="77"/>
      <c r="U319" s="77"/>
      <c r="V319" s="77"/>
      <c r="W319" s="77"/>
      <c r="X319" s="77"/>
      <c r="Y319" s="77"/>
      <c r="Z319" s="77"/>
      <c r="AA319" s="77"/>
      <c r="AB319" s="77"/>
    </row>
    <row r="320" spans="1:28">
      <c r="A320" s="120"/>
      <c r="B320" s="77"/>
      <c r="C320" s="77"/>
      <c r="D320" s="77"/>
      <c r="E320" s="77"/>
      <c r="F320" s="77"/>
      <c r="G320" s="77"/>
      <c r="H320" s="77"/>
      <c r="I320" s="77"/>
      <c r="J320" s="77"/>
      <c r="K320" s="77"/>
      <c r="L320" s="77"/>
      <c r="M320" s="77"/>
      <c r="N320" s="77"/>
      <c r="O320" s="77"/>
      <c r="P320" s="77"/>
      <c r="Q320" s="77"/>
      <c r="R320" s="77"/>
      <c r="S320" s="77"/>
      <c r="T320" s="77"/>
      <c r="U320" s="77"/>
      <c r="V320" s="77"/>
      <c r="W320" s="77"/>
      <c r="X320" s="77"/>
      <c r="Y320" s="77"/>
      <c r="Z320" s="77"/>
      <c r="AA320" s="77"/>
      <c r="AB320" s="77"/>
    </row>
    <row r="321" spans="1:28">
      <c r="A321" s="120"/>
      <c r="B321" s="77"/>
      <c r="C321" s="77"/>
      <c r="D321" s="77"/>
      <c r="E321" s="77"/>
      <c r="F321" s="77"/>
      <c r="G321" s="77"/>
      <c r="H321" s="77"/>
      <c r="I321" s="77"/>
      <c r="J321" s="77"/>
      <c r="K321" s="77"/>
      <c r="L321" s="77"/>
      <c r="M321" s="77"/>
      <c r="N321" s="77"/>
      <c r="O321" s="77"/>
      <c r="P321" s="77"/>
      <c r="Q321" s="77"/>
      <c r="R321" s="77"/>
      <c r="S321" s="77"/>
      <c r="T321" s="77"/>
      <c r="U321" s="77"/>
      <c r="V321" s="77"/>
      <c r="W321" s="77"/>
      <c r="X321" s="77"/>
      <c r="Y321" s="77"/>
      <c r="Z321" s="77"/>
      <c r="AA321" s="77"/>
      <c r="AB321" s="77"/>
    </row>
    <row r="322" spans="1:28">
      <c r="A322" s="120"/>
      <c r="B322" s="77"/>
      <c r="C322" s="77"/>
      <c r="D322" s="77"/>
      <c r="E322" s="77"/>
      <c r="F322" s="77"/>
      <c r="G322" s="77"/>
      <c r="H322" s="77"/>
      <c r="I322" s="77"/>
      <c r="J322" s="77"/>
      <c r="K322" s="77"/>
      <c r="L322" s="77"/>
      <c r="M322" s="77"/>
      <c r="N322" s="77"/>
      <c r="O322" s="77"/>
      <c r="P322" s="77"/>
      <c r="Q322" s="77"/>
      <c r="R322" s="77"/>
      <c r="S322" s="77"/>
      <c r="T322" s="77"/>
      <c r="U322" s="77"/>
      <c r="V322" s="77"/>
      <c r="W322" s="77"/>
      <c r="X322" s="77"/>
      <c r="Y322" s="77"/>
      <c r="Z322" s="77"/>
      <c r="AA322" s="77"/>
      <c r="AB322" s="77"/>
    </row>
    <row r="323" spans="1:28">
      <c r="A323" s="120"/>
      <c r="B323" s="77"/>
      <c r="C323" s="77"/>
      <c r="D323" s="77"/>
      <c r="E323" s="77"/>
      <c r="F323" s="77"/>
      <c r="G323" s="77"/>
      <c r="H323" s="77"/>
      <c r="I323" s="77"/>
      <c r="J323" s="77"/>
      <c r="K323" s="77"/>
      <c r="L323" s="77"/>
      <c r="M323" s="77"/>
      <c r="N323" s="77"/>
      <c r="O323" s="77"/>
      <c r="P323" s="77"/>
      <c r="Q323" s="77"/>
      <c r="R323" s="77"/>
      <c r="S323" s="77"/>
      <c r="T323" s="77"/>
      <c r="U323" s="77"/>
      <c r="V323" s="77"/>
      <c r="W323" s="77"/>
      <c r="X323" s="77"/>
      <c r="Y323" s="77"/>
      <c r="Z323" s="77"/>
      <c r="AA323" s="77"/>
      <c r="AB323" s="77"/>
    </row>
    <row r="324" spans="1:28">
      <c r="A324" s="120"/>
      <c r="B324" s="77"/>
      <c r="C324" s="77"/>
      <c r="D324" s="77"/>
      <c r="E324" s="77"/>
      <c r="F324" s="77"/>
      <c r="G324" s="77"/>
      <c r="H324" s="77"/>
      <c r="I324" s="77"/>
      <c r="J324" s="77"/>
      <c r="K324" s="77"/>
      <c r="L324" s="77"/>
      <c r="M324" s="77"/>
      <c r="N324" s="77"/>
      <c r="O324" s="77"/>
      <c r="P324" s="77"/>
      <c r="Q324" s="77"/>
      <c r="R324" s="77"/>
      <c r="S324" s="77"/>
      <c r="T324" s="77"/>
      <c r="U324" s="77"/>
      <c r="V324" s="77"/>
      <c r="W324" s="77"/>
      <c r="X324" s="77"/>
      <c r="Y324" s="77"/>
      <c r="Z324" s="77"/>
      <c r="AA324" s="77"/>
      <c r="AB324" s="77"/>
    </row>
    <row r="325" spans="1:28">
      <c r="A325" s="120"/>
      <c r="B325" s="77"/>
      <c r="C325" s="77"/>
      <c r="D325" s="77"/>
      <c r="E325" s="77"/>
      <c r="F325" s="77"/>
      <c r="G325" s="77"/>
      <c r="H325" s="77"/>
      <c r="I325" s="77"/>
      <c r="J325" s="77"/>
      <c r="K325" s="77"/>
      <c r="L325" s="77"/>
      <c r="M325" s="77"/>
      <c r="N325" s="77"/>
      <c r="O325" s="77"/>
      <c r="P325" s="77"/>
      <c r="Q325" s="77"/>
      <c r="R325" s="77"/>
      <c r="S325" s="77"/>
      <c r="T325" s="77"/>
      <c r="U325" s="77"/>
      <c r="V325" s="77"/>
      <c r="W325" s="77"/>
      <c r="X325" s="77"/>
      <c r="Y325" s="77"/>
      <c r="Z325" s="77"/>
      <c r="AA325" s="77"/>
      <c r="AB325" s="77"/>
    </row>
    <row r="326" spans="1:28">
      <c r="A326" s="120"/>
      <c r="B326" s="77"/>
      <c r="C326" s="77"/>
      <c r="D326" s="77"/>
      <c r="E326" s="77"/>
      <c r="F326" s="77"/>
      <c r="G326" s="77"/>
      <c r="H326" s="77"/>
      <c r="I326" s="77"/>
      <c r="J326" s="77"/>
      <c r="K326" s="77"/>
      <c r="L326" s="77"/>
      <c r="M326" s="77"/>
      <c r="N326" s="77"/>
      <c r="O326" s="77"/>
      <c r="P326" s="77"/>
      <c r="Q326" s="77"/>
      <c r="R326" s="77"/>
      <c r="S326" s="77"/>
      <c r="T326" s="77"/>
      <c r="U326" s="77"/>
      <c r="V326" s="77"/>
      <c r="W326" s="77"/>
      <c r="X326" s="77"/>
      <c r="Y326" s="77"/>
      <c r="Z326" s="77"/>
      <c r="AA326" s="77"/>
      <c r="AB326" s="77"/>
    </row>
    <row r="327" spans="1:28">
      <c r="A327" s="120"/>
      <c r="B327" s="77"/>
      <c r="C327" s="77"/>
      <c r="D327" s="77"/>
      <c r="E327" s="77"/>
      <c r="F327" s="77"/>
      <c r="G327" s="77"/>
      <c r="H327" s="77"/>
      <c r="I327" s="77"/>
      <c r="J327" s="77"/>
      <c r="K327" s="77"/>
      <c r="L327" s="77"/>
      <c r="M327" s="77"/>
      <c r="N327" s="77"/>
      <c r="O327" s="77"/>
      <c r="P327" s="77"/>
      <c r="Q327" s="77"/>
      <c r="R327" s="77"/>
      <c r="S327" s="77"/>
      <c r="T327" s="77"/>
      <c r="U327" s="77"/>
      <c r="V327" s="77"/>
      <c r="W327" s="77"/>
      <c r="X327" s="77"/>
      <c r="Y327" s="77"/>
      <c r="Z327" s="77"/>
      <c r="AA327" s="77"/>
      <c r="AB327" s="77"/>
    </row>
    <row r="328" spans="1:28">
      <c r="A328" s="120"/>
      <c r="B328" s="77"/>
      <c r="C328" s="77"/>
      <c r="D328" s="77"/>
      <c r="E328" s="77"/>
      <c r="F328" s="77"/>
      <c r="G328" s="77"/>
      <c r="H328" s="77"/>
      <c r="I328" s="77"/>
      <c r="J328" s="77"/>
      <c r="K328" s="77"/>
      <c r="L328" s="77"/>
      <c r="M328" s="77"/>
      <c r="N328" s="77"/>
      <c r="O328" s="77"/>
      <c r="P328" s="77"/>
      <c r="Q328" s="77"/>
      <c r="R328" s="77"/>
      <c r="S328" s="77"/>
      <c r="T328" s="77"/>
      <c r="U328" s="77"/>
      <c r="V328" s="77"/>
      <c r="W328" s="77"/>
      <c r="X328" s="77"/>
      <c r="Y328" s="77"/>
      <c r="Z328" s="77"/>
      <c r="AA328" s="77"/>
      <c r="AB328" s="77"/>
    </row>
    <row r="329" spans="1:28">
      <c r="A329" s="120"/>
      <c r="B329" s="77"/>
      <c r="C329" s="77"/>
      <c r="D329" s="77"/>
      <c r="E329" s="77"/>
      <c r="F329" s="77"/>
      <c r="G329" s="77"/>
      <c r="H329" s="77"/>
      <c r="I329" s="77"/>
      <c r="J329" s="77"/>
      <c r="K329" s="77"/>
      <c r="L329" s="77"/>
      <c r="M329" s="77"/>
      <c r="N329" s="77"/>
      <c r="O329" s="77"/>
      <c r="P329" s="77"/>
      <c r="Q329" s="77"/>
      <c r="R329" s="77"/>
      <c r="S329" s="77"/>
      <c r="T329" s="77"/>
      <c r="U329" s="77"/>
      <c r="V329" s="77"/>
      <c r="W329" s="77"/>
      <c r="X329" s="77"/>
      <c r="Y329" s="77"/>
      <c r="Z329" s="77"/>
      <c r="AA329" s="77"/>
      <c r="AB329" s="77"/>
    </row>
    <row r="330" spans="1:28">
      <c r="A330" s="120"/>
      <c r="B330" s="77"/>
      <c r="C330" s="77"/>
      <c r="D330" s="77"/>
      <c r="E330" s="77"/>
      <c r="F330" s="77"/>
      <c r="G330" s="77"/>
      <c r="H330" s="77"/>
      <c r="I330" s="77"/>
      <c r="J330" s="77"/>
      <c r="K330" s="77"/>
      <c r="L330" s="77"/>
      <c r="M330" s="77"/>
      <c r="N330" s="77"/>
      <c r="O330" s="77"/>
      <c r="P330" s="77"/>
      <c r="Q330" s="77"/>
      <c r="R330" s="77"/>
      <c r="S330" s="77"/>
      <c r="T330" s="77"/>
      <c r="U330" s="77"/>
      <c r="V330" s="77"/>
      <c r="W330" s="77"/>
      <c r="X330" s="77"/>
      <c r="Y330" s="77"/>
      <c r="Z330" s="77"/>
      <c r="AA330" s="77"/>
      <c r="AB330" s="77"/>
    </row>
    <row r="331" spans="1:28">
      <c r="A331" s="120"/>
      <c r="B331" s="77"/>
      <c r="C331" s="77"/>
      <c r="D331" s="77"/>
      <c r="E331" s="77"/>
      <c r="F331" s="77"/>
      <c r="G331" s="77"/>
      <c r="H331" s="77"/>
      <c r="I331" s="77"/>
      <c r="J331" s="77"/>
      <c r="K331" s="77"/>
      <c r="L331" s="77"/>
      <c r="M331" s="77"/>
      <c r="N331" s="77"/>
      <c r="O331" s="77"/>
      <c r="P331" s="77"/>
      <c r="Q331" s="77"/>
      <c r="R331" s="77"/>
      <c r="S331" s="77"/>
      <c r="T331" s="77"/>
      <c r="U331" s="77"/>
      <c r="V331" s="77"/>
      <c r="W331" s="77"/>
      <c r="X331" s="77"/>
      <c r="Y331" s="77"/>
      <c r="Z331" s="77"/>
      <c r="AA331" s="77"/>
      <c r="AB331" s="77"/>
    </row>
    <row r="332" spans="1:28">
      <c r="A332" s="120"/>
      <c r="B332" s="77"/>
      <c r="C332" s="77"/>
      <c r="D332" s="77"/>
      <c r="E332" s="77"/>
      <c r="F332" s="77"/>
      <c r="G332" s="77"/>
      <c r="H332" s="77"/>
      <c r="I332" s="77"/>
      <c r="J332" s="77"/>
      <c r="K332" s="77"/>
      <c r="L332" s="77"/>
      <c r="M332" s="77"/>
      <c r="N332" s="77"/>
      <c r="O332" s="77"/>
      <c r="P332" s="77"/>
      <c r="Q332" s="77"/>
      <c r="R332" s="77"/>
      <c r="S332" s="77"/>
      <c r="T332" s="77"/>
      <c r="U332" s="77"/>
      <c r="V332" s="77"/>
      <c r="W332" s="77"/>
      <c r="X332" s="77"/>
      <c r="Y332" s="77"/>
      <c r="Z332" s="77"/>
      <c r="AA332" s="77"/>
      <c r="AB332" s="77"/>
    </row>
    <row r="333" spans="1:28">
      <c r="A333" s="120"/>
      <c r="B333" s="77"/>
      <c r="C333" s="77"/>
      <c r="D333" s="77"/>
      <c r="E333" s="77"/>
      <c r="F333" s="77"/>
      <c r="G333" s="77"/>
      <c r="H333" s="77"/>
      <c r="I333" s="77"/>
      <c r="J333" s="77"/>
      <c r="K333" s="77"/>
      <c r="L333" s="77"/>
      <c r="M333" s="77"/>
      <c r="N333" s="77"/>
      <c r="O333" s="77"/>
      <c r="P333" s="77"/>
      <c r="Q333" s="77"/>
      <c r="R333" s="77"/>
      <c r="S333" s="77"/>
      <c r="T333" s="77"/>
      <c r="U333" s="77"/>
      <c r="V333" s="77"/>
      <c r="W333" s="77"/>
      <c r="X333" s="77"/>
      <c r="Y333" s="77"/>
      <c r="Z333" s="77"/>
      <c r="AA333" s="77"/>
      <c r="AB333" s="77"/>
    </row>
    <row r="334" spans="1:28">
      <c r="A334" s="120"/>
      <c r="B334" s="77"/>
      <c r="C334" s="77"/>
      <c r="D334" s="77"/>
      <c r="E334" s="77"/>
      <c r="F334" s="77"/>
      <c r="G334" s="77"/>
      <c r="H334" s="77"/>
      <c r="I334" s="77"/>
      <c r="J334" s="77"/>
      <c r="K334" s="77"/>
      <c r="L334" s="77"/>
      <c r="M334" s="77"/>
      <c r="N334" s="77"/>
      <c r="O334" s="77"/>
      <c r="P334" s="77"/>
      <c r="Q334" s="77"/>
      <c r="R334" s="77"/>
      <c r="S334" s="77"/>
      <c r="T334" s="77"/>
      <c r="U334" s="77"/>
      <c r="V334" s="77"/>
      <c r="W334" s="77"/>
      <c r="X334" s="77"/>
      <c r="Y334" s="77"/>
      <c r="Z334" s="77"/>
      <c r="AA334" s="77"/>
      <c r="AB334" s="77"/>
    </row>
    <row r="335" spans="1:28">
      <c r="A335" s="120"/>
      <c r="B335" s="77"/>
      <c r="C335" s="77"/>
      <c r="D335" s="77"/>
      <c r="E335" s="77"/>
      <c r="F335" s="77"/>
      <c r="G335" s="77"/>
      <c r="H335" s="77"/>
      <c r="I335" s="77"/>
      <c r="J335" s="77"/>
      <c r="K335" s="77"/>
      <c r="L335" s="77"/>
      <c r="M335" s="77"/>
      <c r="N335" s="77"/>
      <c r="O335" s="77"/>
      <c r="P335" s="77"/>
      <c r="Q335" s="77"/>
      <c r="R335" s="77"/>
      <c r="S335" s="77"/>
      <c r="T335" s="77"/>
      <c r="U335" s="77"/>
      <c r="V335" s="77"/>
      <c r="W335" s="77"/>
      <c r="X335" s="77"/>
      <c r="Y335" s="77"/>
      <c r="Z335" s="77"/>
      <c r="AA335" s="77"/>
      <c r="AB335" s="77"/>
    </row>
    <row r="336" spans="1:28">
      <c r="A336" s="120"/>
      <c r="B336" s="77"/>
      <c r="C336" s="77"/>
      <c r="D336" s="77"/>
      <c r="E336" s="77"/>
      <c r="F336" s="77"/>
      <c r="G336" s="77"/>
      <c r="H336" s="77"/>
      <c r="I336" s="77"/>
      <c r="J336" s="77"/>
      <c r="K336" s="77"/>
      <c r="L336" s="77"/>
      <c r="M336" s="77"/>
      <c r="N336" s="77"/>
      <c r="O336" s="77"/>
      <c r="P336" s="77"/>
      <c r="Q336" s="77"/>
      <c r="R336" s="77"/>
      <c r="S336" s="77"/>
      <c r="T336" s="77"/>
      <c r="U336" s="77"/>
      <c r="V336" s="77"/>
      <c r="W336" s="77"/>
      <c r="X336" s="77"/>
      <c r="Y336" s="77"/>
      <c r="Z336" s="77"/>
      <c r="AA336" s="77"/>
      <c r="AB336" s="77"/>
    </row>
    <row r="337" spans="1:28">
      <c r="A337" s="120"/>
      <c r="B337" s="77"/>
      <c r="C337" s="77"/>
      <c r="D337" s="77"/>
      <c r="E337" s="77"/>
      <c r="F337" s="77"/>
      <c r="G337" s="77"/>
      <c r="H337" s="77"/>
      <c r="I337" s="77"/>
      <c r="J337" s="77"/>
      <c r="K337" s="77"/>
      <c r="L337" s="77"/>
      <c r="M337" s="77"/>
      <c r="N337" s="77"/>
      <c r="O337" s="77"/>
      <c r="P337" s="77"/>
      <c r="Q337" s="77"/>
      <c r="R337" s="77"/>
      <c r="S337" s="77"/>
      <c r="T337" s="77"/>
      <c r="U337" s="77"/>
      <c r="V337" s="77"/>
      <c r="W337" s="77"/>
      <c r="X337" s="77"/>
      <c r="Y337" s="77"/>
      <c r="Z337" s="77"/>
      <c r="AA337" s="77"/>
      <c r="AB337" s="77"/>
    </row>
    <row r="338" spans="1:28">
      <c r="D338" s="77"/>
      <c r="E338" s="77"/>
      <c r="F338" s="77"/>
      <c r="G338" s="77"/>
      <c r="H338" s="77"/>
      <c r="I338" s="77"/>
      <c r="J338" s="77"/>
      <c r="K338" s="77"/>
      <c r="L338" s="77"/>
      <c r="M338" s="77"/>
      <c r="N338" s="77"/>
      <c r="O338" s="77"/>
      <c r="P338" s="77"/>
      <c r="Q338" s="77"/>
    </row>
    <row r="339" spans="1:28">
      <c r="D339" s="77"/>
      <c r="E339" s="77"/>
      <c r="F339" s="77"/>
      <c r="G339" s="77"/>
      <c r="H339" s="77"/>
      <c r="I339" s="77"/>
      <c r="J339" s="77"/>
      <c r="K339" s="77"/>
      <c r="L339" s="77"/>
      <c r="M339" s="77"/>
      <c r="N339" s="77"/>
      <c r="O339" s="77"/>
      <c r="P339" s="77"/>
      <c r="Q339" s="77"/>
    </row>
    <row r="340" spans="1:28">
      <c r="D340" s="77"/>
      <c r="E340" s="77"/>
      <c r="F340" s="77"/>
      <c r="G340" s="77"/>
      <c r="H340" s="77"/>
      <c r="I340" s="77"/>
      <c r="J340" s="77"/>
      <c r="K340" s="77"/>
      <c r="L340" s="77"/>
      <c r="M340" s="77"/>
      <c r="N340" s="77"/>
      <c r="O340" s="77"/>
      <c r="P340" s="77"/>
      <c r="Q340" s="77"/>
    </row>
    <row r="341" spans="1:28">
      <c r="D341" s="77"/>
      <c r="E341" s="77"/>
      <c r="F341" s="77"/>
      <c r="G341" s="77"/>
      <c r="H341" s="77"/>
      <c r="I341" s="77"/>
      <c r="J341" s="77"/>
      <c r="K341" s="77"/>
      <c r="L341" s="77"/>
      <c r="M341" s="77"/>
      <c r="N341" s="77"/>
      <c r="O341" s="77"/>
      <c r="P341" s="77"/>
      <c r="Q341" s="77"/>
    </row>
    <row r="342" spans="1:28">
      <c r="D342" s="77"/>
      <c r="E342" s="77"/>
      <c r="F342" s="77"/>
      <c r="G342" s="77"/>
      <c r="H342" s="77"/>
      <c r="I342" s="77"/>
      <c r="J342" s="77"/>
      <c r="K342" s="77"/>
      <c r="L342" s="77"/>
      <c r="M342" s="77"/>
      <c r="N342" s="77"/>
      <c r="O342" s="77"/>
      <c r="P342" s="77"/>
      <c r="Q342" s="77"/>
    </row>
    <row r="343" spans="1:28">
      <c r="D343" s="77"/>
      <c r="E343" s="77"/>
      <c r="F343" s="77"/>
      <c r="G343" s="77"/>
      <c r="H343" s="77"/>
      <c r="I343" s="77"/>
      <c r="J343" s="77"/>
      <c r="K343" s="77"/>
      <c r="L343" s="77"/>
      <c r="M343" s="77"/>
      <c r="N343" s="77"/>
      <c r="O343" s="77"/>
      <c r="P343" s="77"/>
      <c r="Q343" s="77"/>
    </row>
    <row r="344" spans="1:28">
      <c r="D344" s="77"/>
      <c r="E344" s="77"/>
      <c r="F344" s="77"/>
      <c r="G344" s="77"/>
      <c r="H344" s="77"/>
      <c r="I344" s="77"/>
      <c r="J344" s="77"/>
      <c r="K344" s="77"/>
      <c r="L344" s="77"/>
      <c r="M344" s="77"/>
      <c r="N344" s="77"/>
      <c r="O344" s="77"/>
      <c r="P344" s="77"/>
      <c r="Q344" s="77"/>
    </row>
    <row r="345" spans="1:28">
      <c r="D345" s="77"/>
      <c r="E345" s="77"/>
      <c r="F345" s="77"/>
      <c r="G345" s="77"/>
      <c r="H345" s="77"/>
      <c r="I345" s="77"/>
      <c r="J345" s="77"/>
      <c r="K345" s="77"/>
      <c r="L345" s="77"/>
      <c r="M345" s="77"/>
      <c r="N345" s="77"/>
      <c r="O345" s="77"/>
      <c r="P345" s="77"/>
      <c r="Q345" s="77"/>
    </row>
    <row r="346" spans="1:28">
      <c r="D346" s="77"/>
      <c r="E346" s="77"/>
      <c r="F346" s="77"/>
      <c r="G346" s="77"/>
      <c r="H346" s="77"/>
      <c r="I346" s="77"/>
      <c r="J346" s="77"/>
      <c r="K346" s="77"/>
      <c r="L346" s="77"/>
      <c r="M346" s="77"/>
      <c r="N346" s="77"/>
      <c r="O346" s="77"/>
      <c r="P346" s="77"/>
      <c r="Q346" s="77"/>
    </row>
    <row r="347" spans="1:28">
      <c r="D347" s="77"/>
      <c r="E347" s="77"/>
      <c r="F347" s="77"/>
      <c r="G347" s="77"/>
      <c r="H347" s="77"/>
      <c r="I347" s="77"/>
      <c r="J347" s="77"/>
      <c r="K347" s="77"/>
      <c r="L347" s="77"/>
      <c r="M347" s="77"/>
      <c r="N347" s="77"/>
      <c r="O347" s="77"/>
      <c r="P347" s="77"/>
      <c r="Q347" s="77"/>
    </row>
    <row r="348" spans="1:28">
      <c r="D348" s="77"/>
      <c r="E348" s="77"/>
      <c r="F348" s="77"/>
      <c r="G348" s="77"/>
      <c r="H348" s="77"/>
      <c r="I348" s="77"/>
      <c r="J348" s="77"/>
      <c r="K348" s="77"/>
      <c r="L348" s="77"/>
      <c r="M348" s="77"/>
      <c r="N348" s="77"/>
      <c r="O348" s="77"/>
      <c r="P348" s="77"/>
      <c r="Q348" s="77"/>
    </row>
    <row r="349" spans="1:28">
      <c r="D349" s="77"/>
      <c r="E349" s="77"/>
      <c r="F349" s="77"/>
      <c r="G349" s="77"/>
      <c r="H349" s="77"/>
      <c r="I349" s="77"/>
      <c r="J349" s="77"/>
      <c r="K349" s="77"/>
      <c r="L349" s="77"/>
      <c r="M349" s="77"/>
      <c r="N349" s="77"/>
      <c r="O349" s="77"/>
      <c r="P349" s="77"/>
      <c r="Q349" s="77"/>
    </row>
    <row r="350" spans="1:28">
      <c r="D350" s="77"/>
      <c r="E350" s="77"/>
      <c r="F350" s="77"/>
      <c r="G350" s="77"/>
      <c r="H350" s="77"/>
      <c r="I350" s="77"/>
      <c r="J350" s="77"/>
      <c r="K350" s="77"/>
      <c r="L350" s="77"/>
      <c r="M350" s="77"/>
      <c r="N350" s="77"/>
      <c r="O350" s="77"/>
      <c r="P350" s="77"/>
      <c r="Q350" s="77"/>
    </row>
    <row r="351" spans="1:28">
      <c r="D351" s="77"/>
      <c r="E351" s="77"/>
      <c r="F351" s="77"/>
      <c r="G351" s="77"/>
      <c r="H351" s="77"/>
      <c r="I351" s="77"/>
      <c r="J351" s="77"/>
      <c r="K351" s="77"/>
      <c r="L351" s="77"/>
      <c r="M351" s="77"/>
      <c r="N351" s="77"/>
      <c r="O351" s="77"/>
      <c r="P351" s="77"/>
      <c r="Q351" s="77"/>
    </row>
    <row r="352" spans="1:28">
      <c r="D352" s="77"/>
      <c r="E352" s="77"/>
      <c r="F352" s="77"/>
      <c r="G352" s="77"/>
      <c r="H352" s="77"/>
      <c r="I352" s="77"/>
      <c r="J352" s="77"/>
      <c r="K352" s="77"/>
      <c r="L352" s="77"/>
      <c r="M352" s="77"/>
      <c r="N352" s="77"/>
      <c r="O352" s="77"/>
      <c r="P352" s="77"/>
      <c r="Q352" s="77"/>
    </row>
    <row r="353" spans="4:17">
      <c r="D353" s="77"/>
      <c r="E353" s="77"/>
      <c r="F353" s="77"/>
      <c r="G353" s="77"/>
      <c r="H353" s="77"/>
      <c r="I353" s="77"/>
      <c r="J353" s="77"/>
      <c r="K353" s="77"/>
      <c r="L353" s="77"/>
      <c r="M353" s="77"/>
      <c r="N353" s="77"/>
      <c r="O353" s="77"/>
      <c r="P353" s="77"/>
      <c r="Q353" s="77"/>
    </row>
    <row r="354" spans="4:17">
      <c r="D354" s="77"/>
      <c r="E354" s="77"/>
      <c r="F354" s="77"/>
      <c r="G354" s="77"/>
      <c r="H354" s="77"/>
      <c r="I354" s="77"/>
      <c r="J354" s="77"/>
      <c r="K354" s="77"/>
      <c r="L354" s="77"/>
      <c r="M354" s="77"/>
      <c r="N354" s="77"/>
      <c r="O354" s="77"/>
      <c r="P354" s="77"/>
      <c r="Q354" s="77"/>
    </row>
    <row r="355" spans="4:17">
      <c r="D355" s="77"/>
      <c r="E355" s="77"/>
      <c r="F355" s="77"/>
      <c r="G355" s="77"/>
      <c r="H355" s="77"/>
      <c r="I355" s="77"/>
      <c r="J355" s="77"/>
      <c r="K355" s="77"/>
      <c r="L355" s="77"/>
      <c r="M355" s="77"/>
      <c r="N355" s="77"/>
      <c r="O355" s="77"/>
      <c r="P355" s="77"/>
      <c r="Q355" s="77"/>
    </row>
    <row r="356" spans="4:17">
      <c r="D356" s="77"/>
      <c r="E356" s="77"/>
      <c r="F356" s="77"/>
      <c r="G356" s="77"/>
      <c r="H356" s="77"/>
      <c r="I356" s="77"/>
      <c r="J356" s="77"/>
      <c r="K356" s="77"/>
      <c r="L356" s="77"/>
      <c r="M356" s="77"/>
      <c r="N356" s="77"/>
      <c r="O356" s="77"/>
      <c r="P356" s="77"/>
      <c r="Q356" s="77"/>
    </row>
    <row r="357" spans="4:17">
      <c r="D357" s="77"/>
      <c r="E357" s="77"/>
      <c r="F357" s="77"/>
      <c r="G357" s="77"/>
      <c r="H357" s="77"/>
      <c r="I357" s="77"/>
      <c r="J357" s="77"/>
      <c r="K357" s="77"/>
      <c r="L357" s="77"/>
      <c r="M357" s="77"/>
      <c r="N357" s="77"/>
      <c r="O357" s="77"/>
      <c r="P357" s="77"/>
      <c r="Q357" s="77"/>
    </row>
    <row r="358" spans="4:17">
      <c r="D358" s="77"/>
      <c r="E358" s="77"/>
      <c r="F358" s="77"/>
      <c r="G358" s="77"/>
      <c r="H358" s="77"/>
      <c r="I358" s="77"/>
      <c r="J358" s="77"/>
      <c r="K358" s="77"/>
      <c r="L358" s="77"/>
      <c r="M358" s="77"/>
      <c r="N358" s="77"/>
      <c r="O358" s="77"/>
      <c r="P358" s="77"/>
      <c r="Q358" s="77"/>
    </row>
    <row r="359" spans="4:17">
      <c r="D359" s="77"/>
      <c r="E359" s="77"/>
      <c r="F359" s="77"/>
      <c r="G359" s="77"/>
      <c r="H359" s="77"/>
      <c r="I359" s="77"/>
      <c r="J359" s="77"/>
      <c r="K359" s="77"/>
      <c r="L359" s="77"/>
      <c r="M359" s="77"/>
      <c r="N359" s="77"/>
      <c r="O359" s="77"/>
      <c r="P359" s="77"/>
      <c r="Q359" s="77"/>
    </row>
    <row r="360" spans="4:17">
      <c r="D360" s="77"/>
      <c r="E360" s="77"/>
      <c r="F360" s="77"/>
      <c r="G360" s="77"/>
      <c r="H360" s="77"/>
      <c r="I360" s="77"/>
      <c r="J360" s="77"/>
      <c r="K360" s="77"/>
      <c r="L360" s="77"/>
      <c r="M360" s="77"/>
      <c r="N360" s="77"/>
      <c r="O360" s="77"/>
      <c r="P360" s="77"/>
      <c r="Q360" s="77"/>
    </row>
    <row r="361" spans="4:17">
      <c r="D361" s="77"/>
      <c r="E361" s="77"/>
      <c r="F361" s="77"/>
      <c r="G361" s="77"/>
      <c r="H361" s="77"/>
      <c r="I361" s="77"/>
      <c r="J361" s="77"/>
      <c r="K361" s="77"/>
      <c r="L361" s="77"/>
      <c r="M361" s="77"/>
      <c r="N361" s="77"/>
      <c r="O361" s="77"/>
      <c r="P361" s="77"/>
      <c r="Q361" s="77"/>
    </row>
    <row r="362" spans="4:17">
      <c r="D362" s="77"/>
      <c r="E362" s="77"/>
      <c r="F362" s="77"/>
      <c r="G362" s="77"/>
      <c r="H362" s="77"/>
      <c r="I362" s="77"/>
      <c r="J362" s="77"/>
      <c r="K362" s="77"/>
      <c r="L362" s="77"/>
      <c r="M362" s="77"/>
      <c r="N362" s="77"/>
      <c r="O362" s="77"/>
      <c r="P362" s="77"/>
      <c r="Q362" s="77"/>
    </row>
    <row r="363" spans="4:17">
      <c r="D363" s="77"/>
      <c r="E363" s="77"/>
      <c r="F363" s="77"/>
      <c r="G363" s="77"/>
      <c r="H363" s="77"/>
      <c r="I363" s="77"/>
      <c r="J363" s="77"/>
      <c r="K363" s="77"/>
      <c r="L363" s="77"/>
      <c r="M363" s="77"/>
      <c r="N363" s="77"/>
      <c r="O363" s="77"/>
      <c r="P363" s="77"/>
      <c r="Q363" s="77"/>
    </row>
    <row r="364" spans="4:17">
      <c r="D364" s="77"/>
      <c r="E364" s="77"/>
      <c r="F364" s="77"/>
      <c r="G364" s="77"/>
      <c r="H364" s="77"/>
      <c r="I364" s="77"/>
      <c r="J364" s="77"/>
      <c r="K364" s="77"/>
      <c r="L364" s="77"/>
      <c r="M364" s="77"/>
      <c r="N364" s="77"/>
      <c r="O364" s="77"/>
      <c r="P364" s="77"/>
      <c r="Q364" s="77"/>
    </row>
    <row r="365" spans="4:17">
      <c r="D365" s="77"/>
      <c r="E365" s="77"/>
      <c r="F365" s="77"/>
      <c r="G365" s="77"/>
      <c r="H365" s="77"/>
      <c r="I365" s="77"/>
      <c r="J365" s="77"/>
      <c r="K365" s="77"/>
      <c r="L365" s="77"/>
      <c r="M365" s="77"/>
      <c r="N365" s="77"/>
      <c r="O365" s="77"/>
      <c r="P365" s="77"/>
      <c r="Q365" s="77"/>
    </row>
    <row r="366" spans="4:17">
      <c r="D366" s="77"/>
      <c r="E366" s="77"/>
      <c r="F366" s="77"/>
      <c r="G366" s="77"/>
      <c r="H366" s="77"/>
      <c r="I366" s="77"/>
      <c r="J366" s="77"/>
      <c r="K366" s="77"/>
      <c r="L366" s="77"/>
      <c r="M366" s="77"/>
      <c r="N366" s="77"/>
      <c r="O366" s="77"/>
      <c r="P366" s="77"/>
      <c r="Q366" s="77"/>
    </row>
    <row r="367" spans="4:17">
      <c r="D367" s="77"/>
      <c r="E367" s="77"/>
      <c r="F367" s="77"/>
      <c r="G367" s="77"/>
      <c r="H367" s="77"/>
      <c r="I367" s="77"/>
      <c r="J367" s="77"/>
      <c r="K367" s="77"/>
      <c r="L367" s="77"/>
      <c r="M367" s="77"/>
      <c r="N367" s="77"/>
      <c r="O367" s="77"/>
      <c r="P367" s="77"/>
      <c r="Q367" s="77"/>
    </row>
    <row r="368" spans="4:17">
      <c r="D368" s="77"/>
      <c r="E368" s="77"/>
      <c r="F368" s="77"/>
      <c r="G368" s="77"/>
      <c r="H368" s="77"/>
      <c r="I368" s="77"/>
      <c r="J368" s="77"/>
      <c r="K368" s="77"/>
      <c r="L368" s="77"/>
      <c r="M368" s="77"/>
      <c r="N368" s="77"/>
      <c r="O368" s="77"/>
      <c r="P368" s="77"/>
      <c r="Q368" s="77"/>
    </row>
    <row r="369" spans="4:17">
      <c r="D369" s="77"/>
      <c r="E369" s="77"/>
      <c r="F369" s="77"/>
      <c r="G369" s="77"/>
      <c r="H369" s="77"/>
      <c r="I369" s="77"/>
      <c r="J369" s="77"/>
      <c r="K369" s="77"/>
      <c r="L369" s="77"/>
      <c r="M369" s="77"/>
      <c r="N369" s="77"/>
      <c r="O369" s="77"/>
      <c r="P369" s="77"/>
      <c r="Q369" s="77"/>
    </row>
    <row r="370" spans="4:17">
      <c r="D370" s="77"/>
      <c r="E370" s="77"/>
      <c r="F370" s="77"/>
      <c r="G370" s="77"/>
      <c r="H370" s="77"/>
      <c r="I370" s="77"/>
      <c r="J370" s="77"/>
      <c r="K370" s="77"/>
      <c r="L370" s="77"/>
      <c r="M370" s="77"/>
      <c r="N370" s="77"/>
      <c r="O370" s="77"/>
      <c r="P370" s="77"/>
      <c r="Q370" s="77"/>
    </row>
    <row r="371" spans="4:17">
      <c r="D371" s="77"/>
      <c r="E371" s="77"/>
      <c r="F371" s="77"/>
      <c r="G371" s="77"/>
      <c r="H371" s="77"/>
      <c r="I371" s="77"/>
      <c r="J371" s="77"/>
      <c r="K371" s="77"/>
      <c r="L371" s="77"/>
      <c r="M371" s="77"/>
      <c r="N371" s="77"/>
      <c r="O371" s="77"/>
      <c r="P371" s="77"/>
      <c r="Q371" s="77"/>
    </row>
    <row r="372" spans="4:17">
      <c r="D372" s="77"/>
      <c r="E372" s="77"/>
      <c r="F372" s="77"/>
      <c r="G372" s="77"/>
      <c r="H372" s="77"/>
      <c r="I372" s="77"/>
      <c r="J372" s="77"/>
      <c r="K372" s="77"/>
      <c r="L372" s="77"/>
      <c r="M372" s="77"/>
      <c r="N372" s="77"/>
      <c r="O372" s="77"/>
      <c r="P372" s="77"/>
      <c r="Q372" s="77"/>
    </row>
    <row r="373" spans="4:17">
      <c r="D373" s="77"/>
      <c r="E373" s="77"/>
      <c r="F373" s="77"/>
      <c r="G373" s="77"/>
      <c r="H373" s="77"/>
      <c r="I373" s="77"/>
      <c r="J373" s="77"/>
      <c r="K373" s="77"/>
      <c r="L373" s="77"/>
      <c r="M373" s="77"/>
      <c r="N373" s="77"/>
      <c r="O373" s="77"/>
      <c r="P373" s="77"/>
      <c r="Q373" s="77"/>
    </row>
    <row r="374" spans="4:17">
      <c r="D374" s="77"/>
      <c r="E374" s="77"/>
      <c r="F374" s="77"/>
      <c r="G374" s="77"/>
      <c r="H374" s="77"/>
      <c r="I374" s="77"/>
      <c r="J374" s="77"/>
      <c r="K374" s="77"/>
      <c r="L374" s="77"/>
      <c r="M374" s="77"/>
      <c r="N374" s="77"/>
      <c r="O374" s="77"/>
      <c r="P374" s="77"/>
      <c r="Q374" s="77"/>
    </row>
    <row r="375" spans="4:17">
      <c r="D375" s="77"/>
      <c r="E375" s="77"/>
      <c r="F375" s="77"/>
      <c r="G375" s="77"/>
      <c r="H375" s="77"/>
      <c r="I375" s="77"/>
      <c r="J375" s="77"/>
      <c r="K375" s="77"/>
      <c r="L375" s="77"/>
      <c r="M375" s="77"/>
      <c r="N375" s="77"/>
      <c r="O375" s="77"/>
      <c r="P375" s="77"/>
      <c r="Q375" s="77"/>
    </row>
    <row r="376" spans="4:17">
      <c r="D376" s="77"/>
      <c r="E376" s="77"/>
      <c r="F376" s="77"/>
      <c r="G376" s="77"/>
      <c r="H376" s="77"/>
      <c r="I376" s="77"/>
      <c r="J376" s="77"/>
      <c r="K376" s="77"/>
      <c r="L376" s="77"/>
      <c r="M376" s="77"/>
      <c r="N376" s="77"/>
      <c r="O376" s="77"/>
      <c r="P376" s="77"/>
      <c r="Q376" s="77"/>
    </row>
    <row r="377" spans="4:17">
      <c r="D377" s="77"/>
      <c r="E377" s="77"/>
      <c r="F377" s="77"/>
      <c r="G377" s="77"/>
      <c r="H377" s="77"/>
      <c r="I377" s="77"/>
      <c r="J377" s="77"/>
      <c r="K377" s="77"/>
      <c r="L377" s="77"/>
      <c r="M377" s="77"/>
      <c r="N377" s="77"/>
      <c r="O377" s="77"/>
      <c r="P377" s="77"/>
      <c r="Q377" s="77"/>
    </row>
    <row r="378" spans="4:17">
      <c r="D378" s="77"/>
      <c r="E378" s="77"/>
      <c r="F378" s="77"/>
      <c r="G378" s="77"/>
      <c r="H378" s="77"/>
      <c r="I378" s="77"/>
      <c r="J378" s="77"/>
      <c r="K378" s="77"/>
      <c r="L378" s="77"/>
      <c r="M378" s="77"/>
      <c r="N378" s="77"/>
      <c r="O378" s="77"/>
      <c r="P378" s="77"/>
      <c r="Q378" s="77"/>
    </row>
    <row r="379" spans="4:17">
      <c r="D379" s="77"/>
      <c r="E379" s="77"/>
      <c r="F379" s="77"/>
      <c r="G379" s="77"/>
      <c r="H379" s="77"/>
      <c r="I379" s="77"/>
      <c r="J379" s="77"/>
      <c r="K379" s="77"/>
      <c r="L379" s="77"/>
      <c r="M379" s="77"/>
      <c r="N379" s="77"/>
      <c r="O379" s="77"/>
      <c r="P379" s="77"/>
      <c r="Q379" s="77"/>
    </row>
    <row r="380" spans="4:17">
      <c r="D380" s="77"/>
      <c r="E380" s="77"/>
      <c r="F380" s="77"/>
      <c r="G380" s="77"/>
      <c r="H380" s="77"/>
      <c r="I380" s="77"/>
      <c r="J380" s="77"/>
      <c r="K380" s="77"/>
      <c r="L380" s="77"/>
      <c r="M380" s="77"/>
      <c r="N380" s="77"/>
      <c r="O380" s="77"/>
      <c r="P380" s="77"/>
      <c r="Q380" s="77"/>
    </row>
    <row r="381" spans="4:17">
      <c r="D381" s="77"/>
      <c r="E381" s="77"/>
      <c r="F381" s="77"/>
      <c r="G381" s="77"/>
      <c r="H381" s="77"/>
      <c r="I381" s="77"/>
      <c r="J381" s="77"/>
      <c r="K381" s="77"/>
      <c r="L381" s="77"/>
      <c r="M381" s="77"/>
      <c r="N381" s="77"/>
      <c r="O381" s="77"/>
      <c r="P381" s="77"/>
      <c r="Q381" s="77"/>
    </row>
    <row r="382" spans="4:17">
      <c r="D382" s="77"/>
      <c r="E382" s="77"/>
      <c r="F382" s="77"/>
      <c r="G382" s="77"/>
      <c r="H382" s="77"/>
      <c r="I382" s="77"/>
      <c r="J382" s="77"/>
      <c r="K382" s="77"/>
      <c r="L382" s="77"/>
      <c r="M382" s="77"/>
      <c r="N382" s="77"/>
      <c r="O382" s="77"/>
      <c r="P382" s="77"/>
      <c r="Q382" s="77"/>
    </row>
    <row r="383" spans="4:17">
      <c r="D383" s="77"/>
      <c r="E383" s="77"/>
      <c r="F383" s="77"/>
      <c r="G383" s="77"/>
      <c r="H383" s="77"/>
      <c r="I383" s="77"/>
      <c r="J383" s="77"/>
      <c r="K383" s="77"/>
      <c r="L383" s="77"/>
      <c r="M383" s="77"/>
      <c r="N383" s="77"/>
      <c r="O383" s="77"/>
      <c r="P383" s="77"/>
      <c r="Q383" s="77"/>
    </row>
    <row r="384" spans="4:17">
      <c r="D384" s="77"/>
      <c r="E384" s="77"/>
      <c r="F384" s="77"/>
      <c r="G384" s="77"/>
      <c r="H384" s="77"/>
      <c r="I384" s="77"/>
      <c r="J384" s="77"/>
      <c r="K384" s="77"/>
      <c r="L384" s="77"/>
      <c r="M384" s="77"/>
      <c r="N384" s="77"/>
      <c r="O384" s="77"/>
      <c r="P384" s="77"/>
      <c r="Q384" s="77"/>
    </row>
    <row r="385" spans="4:17">
      <c r="D385" s="77"/>
      <c r="E385" s="77"/>
      <c r="F385" s="77"/>
      <c r="G385" s="77"/>
      <c r="H385" s="77"/>
      <c r="I385" s="77"/>
      <c r="J385" s="77"/>
      <c r="K385" s="77"/>
      <c r="L385" s="77"/>
      <c r="M385" s="77"/>
      <c r="N385" s="77"/>
      <c r="O385" s="77"/>
      <c r="P385" s="77"/>
      <c r="Q385" s="77"/>
    </row>
    <row r="386" spans="4:17">
      <c r="D386" s="77"/>
      <c r="E386" s="77"/>
      <c r="F386" s="77"/>
      <c r="G386" s="77"/>
      <c r="H386" s="77"/>
      <c r="I386" s="77"/>
      <c r="J386" s="77"/>
      <c r="K386" s="77"/>
      <c r="L386" s="77"/>
      <c r="M386" s="77"/>
      <c r="N386" s="77"/>
      <c r="O386" s="77"/>
      <c r="P386" s="77"/>
      <c r="Q386" s="77"/>
    </row>
    <row r="387" spans="4:17">
      <c r="D387" s="77"/>
      <c r="E387" s="77"/>
      <c r="F387" s="77"/>
      <c r="G387" s="77"/>
      <c r="H387" s="77"/>
      <c r="I387" s="77"/>
      <c r="J387" s="77"/>
      <c r="K387" s="77"/>
      <c r="L387" s="77"/>
      <c r="M387" s="77"/>
      <c r="N387" s="77"/>
      <c r="O387" s="77"/>
      <c r="P387" s="77"/>
      <c r="Q387" s="77"/>
    </row>
    <row r="388" spans="4:17">
      <c r="D388" s="77"/>
      <c r="E388" s="77"/>
      <c r="F388" s="77"/>
      <c r="G388" s="77"/>
      <c r="H388" s="77"/>
      <c r="I388" s="77"/>
      <c r="J388" s="77"/>
      <c r="K388" s="77"/>
      <c r="L388" s="77"/>
      <c r="M388" s="77"/>
      <c r="N388" s="77"/>
      <c r="O388" s="77"/>
      <c r="P388" s="77"/>
      <c r="Q388" s="77"/>
    </row>
    <row r="389" spans="4:17">
      <c r="D389" s="77"/>
      <c r="E389" s="77"/>
      <c r="F389" s="77"/>
      <c r="G389" s="77"/>
      <c r="H389" s="77"/>
      <c r="I389" s="77"/>
      <c r="J389" s="77"/>
      <c r="K389" s="77"/>
      <c r="L389" s="77"/>
      <c r="M389" s="77"/>
      <c r="N389" s="77"/>
      <c r="O389" s="77"/>
      <c r="P389" s="77"/>
      <c r="Q389" s="77"/>
    </row>
    <row r="390" spans="4:17">
      <c r="D390" s="77"/>
      <c r="E390" s="77"/>
      <c r="F390" s="77"/>
      <c r="G390" s="77"/>
      <c r="H390" s="77"/>
      <c r="I390" s="77"/>
      <c r="J390" s="77"/>
      <c r="K390" s="77"/>
      <c r="L390" s="77"/>
      <c r="M390" s="77"/>
      <c r="N390" s="77"/>
      <c r="O390" s="77"/>
      <c r="P390" s="77"/>
      <c r="Q390" s="77"/>
    </row>
    <row r="391" spans="4:17">
      <c r="D391" s="77"/>
      <c r="E391" s="77"/>
      <c r="F391" s="77"/>
      <c r="G391" s="77"/>
      <c r="H391" s="77"/>
      <c r="I391" s="77"/>
      <c r="J391" s="77"/>
      <c r="K391" s="77"/>
      <c r="L391" s="77"/>
      <c r="M391" s="77"/>
      <c r="N391" s="77"/>
      <c r="O391" s="77"/>
      <c r="P391" s="77"/>
      <c r="Q391" s="77"/>
    </row>
    <row r="392" spans="4:17">
      <c r="D392" s="77"/>
      <c r="E392" s="77"/>
      <c r="F392" s="77"/>
      <c r="G392" s="77"/>
      <c r="H392" s="77"/>
      <c r="I392" s="77"/>
      <c r="J392" s="77"/>
      <c r="K392" s="77"/>
      <c r="L392" s="77"/>
      <c r="M392" s="77"/>
      <c r="N392" s="77"/>
      <c r="O392" s="77"/>
      <c r="P392" s="77"/>
      <c r="Q392" s="77"/>
    </row>
    <row r="393" spans="4:17">
      <c r="D393" s="77"/>
      <c r="E393" s="77"/>
      <c r="F393" s="77"/>
      <c r="G393" s="77"/>
      <c r="H393" s="77"/>
      <c r="I393" s="77"/>
      <c r="J393" s="77"/>
      <c r="K393" s="77"/>
      <c r="L393" s="77"/>
      <c r="M393" s="77"/>
      <c r="N393" s="77"/>
      <c r="O393" s="77"/>
      <c r="P393" s="77"/>
      <c r="Q393" s="77"/>
    </row>
    <row r="394" spans="4:17">
      <c r="D394" s="77"/>
      <c r="E394" s="77"/>
      <c r="F394" s="77"/>
      <c r="G394" s="77"/>
      <c r="H394" s="77"/>
      <c r="I394" s="77"/>
      <c r="J394" s="77"/>
      <c r="K394" s="77"/>
      <c r="L394" s="77"/>
      <c r="M394" s="77"/>
      <c r="N394" s="77"/>
      <c r="O394" s="77"/>
      <c r="P394" s="77"/>
      <c r="Q394" s="77"/>
    </row>
    <row r="395" spans="4:17">
      <c r="D395" s="77"/>
      <c r="E395" s="77"/>
      <c r="F395" s="77"/>
      <c r="G395" s="77"/>
      <c r="H395" s="77"/>
      <c r="I395" s="77"/>
      <c r="J395" s="77"/>
      <c r="K395" s="77"/>
      <c r="L395" s="77"/>
      <c r="M395" s="77"/>
      <c r="N395" s="77"/>
      <c r="O395" s="77"/>
      <c r="P395" s="77"/>
      <c r="Q395" s="77"/>
    </row>
    <row r="396" spans="4:17">
      <c r="D396" s="77"/>
      <c r="E396" s="77"/>
      <c r="F396" s="77"/>
      <c r="G396" s="77"/>
      <c r="H396" s="77"/>
      <c r="I396" s="77"/>
      <c r="J396" s="77"/>
      <c r="K396" s="77"/>
      <c r="L396" s="77"/>
      <c r="M396" s="77"/>
      <c r="N396" s="77"/>
      <c r="O396" s="77"/>
      <c r="P396" s="77"/>
      <c r="Q396" s="77"/>
    </row>
    <row r="397" spans="4:17">
      <c r="D397" s="77"/>
      <c r="E397" s="77"/>
      <c r="F397" s="77"/>
      <c r="G397" s="77"/>
      <c r="H397" s="77"/>
      <c r="I397" s="77"/>
      <c r="J397" s="77"/>
      <c r="K397" s="77"/>
      <c r="L397" s="77"/>
      <c r="M397" s="77"/>
      <c r="N397" s="77"/>
      <c r="O397" s="77"/>
      <c r="P397" s="77"/>
      <c r="Q397" s="77"/>
    </row>
    <row r="398" spans="4:17">
      <c r="D398" s="77"/>
      <c r="E398" s="77"/>
      <c r="F398" s="77"/>
      <c r="G398" s="77"/>
      <c r="H398" s="77"/>
      <c r="I398" s="77"/>
      <c r="J398" s="77"/>
      <c r="K398" s="77"/>
      <c r="L398" s="77"/>
      <c r="M398" s="77"/>
      <c r="N398" s="77"/>
      <c r="O398" s="77"/>
      <c r="P398" s="77"/>
      <c r="Q398" s="77"/>
    </row>
    <row r="399" spans="4:17">
      <c r="D399" s="77"/>
      <c r="E399" s="77"/>
      <c r="F399" s="77"/>
      <c r="G399" s="77"/>
      <c r="H399" s="77"/>
      <c r="I399" s="77"/>
      <c r="J399" s="77"/>
      <c r="K399" s="77"/>
      <c r="L399" s="77"/>
      <c r="M399" s="77"/>
      <c r="N399" s="77"/>
      <c r="O399" s="77"/>
      <c r="P399" s="77"/>
      <c r="Q399" s="77"/>
    </row>
    <row r="400" spans="4:17">
      <c r="D400" s="77"/>
      <c r="E400" s="77"/>
      <c r="F400" s="77"/>
      <c r="G400" s="77"/>
      <c r="H400" s="77"/>
      <c r="I400" s="77"/>
      <c r="J400" s="77"/>
      <c r="K400" s="77"/>
      <c r="L400" s="77"/>
      <c r="M400" s="77"/>
      <c r="N400" s="77"/>
      <c r="O400" s="77"/>
      <c r="P400" s="77"/>
      <c r="Q400" s="77"/>
    </row>
    <row r="401" spans="4:17">
      <c r="D401" s="77"/>
      <c r="E401" s="77"/>
      <c r="F401" s="77"/>
      <c r="G401" s="77"/>
      <c r="H401" s="77"/>
      <c r="I401" s="77"/>
      <c r="J401" s="77"/>
      <c r="K401" s="77"/>
      <c r="L401" s="77"/>
      <c r="M401" s="77"/>
      <c r="N401" s="77"/>
      <c r="O401" s="77"/>
      <c r="P401" s="77"/>
      <c r="Q401" s="77"/>
    </row>
    <row r="402" spans="4:17">
      <c r="D402" s="77"/>
      <c r="E402" s="77"/>
      <c r="F402" s="77"/>
      <c r="G402" s="77"/>
      <c r="H402" s="77"/>
      <c r="I402" s="77"/>
      <c r="J402" s="77"/>
      <c r="K402" s="77"/>
      <c r="L402" s="77"/>
      <c r="M402" s="77"/>
      <c r="N402" s="77"/>
      <c r="O402" s="77"/>
      <c r="P402" s="77"/>
      <c r="Q402" s="77"/>
    </row>
    <row r="403" spans="4:17">
      <c r="D403" s="77"/>
      <c r="E403" s="77"/>
      <c r="F403" s="77"/>
      <c r="G403" s="77"/>
      <c r="H403" s="77"/>
      <c r="I403" s="77"/>
      <c r="J403" s="77"/>
      <c r="K403" s="77"/>
      <c r="L403" s="77"/>
      <c r="M403" s="77"/>
      <c r="N403" s="77"/>
      <c r="O403" s="77"/>
      <c r="P403" s="77"/>
      <c r="Q403" s="77"/>
    </row>
    <row r="404" spans="4:17">
      <c r="D404" s="77"/>
      <c r="E404" s="77"/>
      <c r="F404" s="77"/>
      <c r="G404" s="77"/>
      <c r="H404" s="77"/>
      <c r="I404" s="77"/>
      <c r="J404" s="77"/>
      <c r="K404" s="77"/>
      <c r="L404" s="77"/>
      <c r="M404" s="77"/>
      <c r="N404" s="77"/>
      <c r="O404" s="77"/>
      <c r="P404" s="77"/>
      <c r="Q404" s="77"/>
    </row>
    <row r="405" spans="4:17">
      <c r="D405" s="77"/>
      <c r="E405" s="77"/>
      <c r="F405" s="77"/>
      <c r="G405" s="77"/>
      <c r="H405" s="77"/>
      <c r="I405" s="77"/>
      <c r="J405" s="77"/>
      <c r="K405" s="77"/>
      <c r="L405" s="77"/>
      <c r="M405" s="77"/>
      <c r="N405" s="77"/>
      <c r="O405" s="77"/>
      <c r="P405" s="77"/>
      <c r="Q405" s="77"/>
    </row>
    <row r="406" spans="4:17">
      <c r="D406" s="77"/>
      <c r="E406" s="77"/>
      <c r="F406" s="77"/>
      <c r="G406" s="77"/>
      <c r="H406" s="77"/>
      <c r="I406" s="77"/>
      <c r="J406" s="77"/>
      <c r="K406" s="77"/>
      <c r="L406" s="77"/>
      <c r="M406" s="77"/>
      <c r="N406" s="77"/>
      <c r="O406" s="77"/>
      <c r="P406" s="77"/>
      <c r="Q406" s="77"/>
    </row>
    <row r="407" spans="4:17">
      <c r="D407" s="77"/>
      <c r="E407" s="77"/>
      <c r="F407" s="77"/>
      <c r="G407" s="77"/>
      <c r="H407" s="77"/>
      <c r="I407" s="77"/>
      <c r="J407" s="77"/>
      <c r="K407" s="77"/>
      <c r="L407" s="77"/>
      <c r="M407" s="77"/>
      <c r="N407" s="77"/>
      <c r="O407" s="77"/>
      <c r="P407" s="77"/>
      <c r="Q407" s="77"/>
    </row>
    <row r="408" spans="4:17">
      <c r="D408" s="77"/>
      <c r="E408" s="77"/>
      <c r="F408" s="77"/>
      <c r="G408" s="77"/>
      <c r="H408" s="77"/>
      <c r="I408" s="77"/>
      <c r="J408" s="77"/>
      <c r="K408" s="77"/>
      <c r="L408" s="77"/>
      <c r="M408" s="77"/>
      <c r="N408" s="77"/>
      <c r="O408" s="77"/>
      <c r="P408" s="77"/>
      <c r="Q408" s="77"/>
    </row>
    <row r="409" spans="4:17">
      <c r="D409" s="77"/>
      <c r="E409" s="77"/>
      <c r="F409" s="77"/>
      <c r="G409" s="77"/>
      <c r="H409" s="77"/>
      <c r="I409" s="77"/>
      <c r="J409" s="77"/>
      <c r="K409" s="77"/>
      <c r="L409" s="77"/>
      <c r="M409" s="77"/>
      <c r="N409" s="77"/>
      <c r="O409" s="77"/>
      <c r="P409" s="77"/>
      <c r="Q409" s="77"/>
    </row>
    <row r="410" spans="4:17">
      <c r="D410" s="77"/>
      <c r="E410" s="77"/>
      <c r="F410" s="77"/>
      <c r="G410" s="77"/>
      <c r="H410" s="77"/>
      <c r="I410" s="77"/>
      <c r="J410" s="77"/>
      <c r="K410" s="77"/>
      <c r="L410" s="77"/>
      <c r="M410" s="77"/>
      <c r="N410" s="77"/>
      <c r="O410" s="77"/>
      <c r="P410" s="77"/>
      <c r="Q410" s="77"/>
    </row>
    <row r="411" spans="4:17">
      <c r="D411" s="77"/>
      <c r="E411" s="77"/>
      <c r="F411" s="77"/>
      <c r="G411" s="77"/>
      <c r="H411" s="77"/>
      <c r="I411" s="77"/>
      <c r="J411" s="77"/>
      <c r="K411" s="77"/>
      <c r="L411" s="77"/>
      <c r="M411" s="77"/>
      <c r="N411" s="77"/>
      <c r="O411" s="77"/>
      <c r="P411" s="77"/>
      <c r="Q411" s="77"/>
    </row>
    <row r="412" spans="4:17">
      <c r="D412" s="77"/>
      <c r="E412" s="77"/>
      <c r="F412" s="77"/>
      <c r="G412" s="77"/>
      <c r="H412" s="77"/>
      <c r="I412" s="77"/>
      <c r="J412" s="77"/>
      <c r="K412" s="77"/>
      <c r="L412" s="77"/>
      <c r="M412" s="77"/>
      <c r="N412" s="77"/>
      <c r="O412" s="77"/>
      <c r="P412" s="77"/>
      <c r="Q412" s="77"/>
    </row>
    <row r="413" spans="4:17">
      <c r="D413" s="77"/>
      <c r="E413" s="77"/>
      <c r="F413" s="77"/>
      <c r="G413" s="77"/>
      <c r="H413" s="77"/>
      <c r="I413" s="77"/>
      <c r="J413" s="77"/>
      <c r="K413" s="77"/>
      <c r="L413" s="77"/>
      <c r="M413" s="77"/>
      <c r="N413" s="77"/>
      <c r="O413" s="77"/>
      <c r="P413" s="77"/>
      <c r="Q413" s="77"/>
    </row>
    <row r="414" spans="4:17">
      <c r="D414" s="77"/>
      <c r="E414" s="77"/>
      <c r="F414" s="77"/>
      <c r="G414" s="77"/>
      <c r="H414" s="77"/>
      <c r="I414" s="77"/>
      <c r="J414" s="77"/>
      <c r="K414" s="77"/>
      <c r="L414" s="77"/>
      <c r="M414" s="77"/>
      <c r="N414" s="77"/>
      <c r="O414" s="77"/>
      <c r="P414" s="77"/>
      <c r="Q414" s="77"/>
    </row>
    <row r="415" spans="4:17">
      <c r="D415" s="77"/>
      <c r="E415" s="77"/>
      <c r="F415" s="77"/>
      <c r="G415" s="77"/>
      <c r="H415" s="77"/>
      <c r="I415" s="77"/>
      <c r="J415" s="77"/>
      <c r="K415" s="77"/>
      <c r="L415" s="77"/>
      <c r="M415" s="77"/>
      <c r="N415" s="77"/>
      <c r="O415" s="77"/>
      <c r="P415" s="77"/>
      <c r="Q415" s="77"/>
    </row>
    <row r="416" spans="4:17">
      <c r="D416" s="77"/>
      <c r="E416" s="77"/>
      <c r="F416" s="77"/>
      <c r="G416" s="77"/>
      <c r="H416" s="77"/>
      <c r="I416" s="77"/>
      <c r="J416" s="77"/>
      <c r="K416" s="77"/>
      <c r="L416" s="77"/>
      <c r="M416" s="77"/>
      <c r="N416" s="77"/>
      <c r="O416" s="77"/>
      <c r="P416" s="77"/>
      <c r="Q416" s="77"/>
    </row>
    <row r="417" spans="4:17">
      <c r="D417" s="77"/>
      <c r="E417" s="77"/>
      <c r="F417" s="77"/>
      <c r="G417" s="77"/>
      <c r="H417" s="77"/>
      <c r="I417" s="77"/>
      <c r="J417" s="77"/>
      <c r="K417" s="77"/>
      <c r="L417" s="77"/>
      <c r="M417" s="77"/>
      <c r="N417" s="77"/>
      <c r="O417" s="77"/>
      <c r="P417" s="77"/>
      <c r="Q417" s="77"/>
    </row>
    <row r="418" spans="4:17">
      <c r="D418" s="77"/>
      <c r="E418" s="77"/>
      <c r="F418" s="77"/>
      <c r="G418" s="77"/>
      <c r="H418" s="77"/>
      <c r="I418" s="77"/>
      <c r="J418" s="77"/>
      <c r="K418" s="77"/>
      <c r="L418" s="77"/>
      <c r="M418" s="77"/>
      <c r="N418" s="77"/>
      <c r="O418" s="77"/>
      <c r="P418" s="77"/>
      <c r="Q418" s="77"/>
    </row>
    <row r="419" spans="4:17">
      <c r="D419" s="77"/>
      <c r="E419" s="77"/>
      <c r="F419" s="77"/>
      <c r="G419" s="77"/>
      <c r="H419" s="77"/>
      <c r="I419" s="77"/>
      <c r="J419" s="77"/>
      <c r="K419" s="77"/>
      <c r="L419" s="77"/>
      <c r="M419" s="77"/>
      <c r="N419" s="77"/>
      <c r="O419" s="77"/>
      <c r="P419" s="77"/>
      <c r="Q419" s="77"/>
    </row>
    <row r="420" spans="4:17">
      <c r="D420" s="77"/>
      <c r="E420" s="77"/>
      <c r="F420" s="77"/>
      <c r="G420" s="77"/>
      <c r="H420" s="77"/>
      <c r="I420" s="77"/>
      <c r="J420" s="77"/>
      <c r="K420" s="77"/>
      <c r="L420" s="77"/>
      <c r="M420" s="77"/>
      <c r="N420" s="77"/>
      <c r="O420" s="77"/>
      <c r="P420" s="77"/>
      <c r="Q420" s="77"/>
    </row>
    <row r="421" spans="4:17">
      <c r="D421" s="77"/>
      <c r="E421" s="77"/>
      <c r="F421" s="77"/>
      <c r="G421" s="77"/>
      <c r="H421" s="77"/>
      <c r="I421" s="77"/>
      <c r="J421" s="77"/>
      <c r="K421" s="77"/>
      <c r="L421" s="77"/>
      <c r="M421" s="77"/>
      <c r="N421" s="77"/>
      <c r="O421" s="77"/>
      <c r="P421" s="77"/>
      <c r="Q421" s="77"/>
    </row>
    <row r="422" spans="4:17">
      <c r="D422" s="77"/>
      <c r="E422" s="77"/>
      <c r="F422" s="77"/>
      <c r="G422" s="77"/>
      <c r="H422" s="77"/>
      <c r="I422" s="77"/>
      <c r="J422" s="77"/>
      <c r="K422" s="77"/>
      <c r="L422" s="77"/>
      <c r="M422" s="77"/>
      <c r="N422" s="77"/>
      <c r="O422" s="77"/>
      <c r="P422" s="77"/>
      <c r="Q422" s="77"/>
    </row>
    <row r="423" spans="4:17">
      <c r="D423" s="77"/>
      <c r="E423" s="77"/>
      <c r="F423" s="77"/>
      <c r="G423" s="77"/>
      <c r="H423" s="77"/>
      <c r="I423" s="77"/>
      <c r="J423" s="77"/>
      <c r="K423" s="77"/>
      <c r="L423" s="77"/>
      <c r="M423" s="77"/>
      <c r="N423" s="77"/>
      <c r="O423" s="77"/>
      <c r="P423" s="77"/>
      <c r="Q423" s="77"/>
    </row>
    <row r="424" spans="4:17">
      <c r="D424" s="77"/>
      <c r="E424" s="77"/>
      <c r="F424" s="77"/>
      <c r="G424" s="77"/>
      <c r="H424" s="77"/>
      <c r="I424" s="77"/>
      <c r="J424" s="77"/>
      <c r="K424" s="77"/>
      <c r="L424" s="77"/>
      <c r="M424" s="77"/>
      <c r="N424" s="77"/>
      <c r="O424" s="77"/>
      <c r="P424" s="77"/>
      <c r="Q424" s="77"/>
    </row>
    <row r="425" spans="4:17">
      <c r="D425" s="77"/>
      <c r="E425" s="77"/>
      <c r="F425" s="77"/>
      <c r="G425" s="77"/>
      <c r="H425" s="77"/>
      <c r="I425" s="77"/>
      <c r="J425" s="77"/>
      <c r="K425" s="77"/>
      <c r="L425" s="77"/>
      <c r="M425" s="77"/>
      <c r="N425" s="77"/>
      <c r="O425" s="77"/>
      <c r="P425" s="77"/>
      <c r="Q425" s="77"/>
    </row>
    <row r="426" spans="4:17">
      <c r="D426" s="77"/>
      <c r="E426" s="77"/>
      <c r="F426" s="77"/>
      <c r="G426" s="77"/>
      <c r="H426" s="77"/>
      <c r="I426" s="77"/>
      <c r="J426" s="77"/>
      <c r="K426" s="77"/>
      <c r="L426" s="77"/>
      <c r="M426" s="77"/>
      <c r="N426" s="77"/>
      <c r="O426" s="77"/>
      <c r="P426" s="77"/>
      <c r="Q426" s="77"/>
    </row>
    <row r="427" spans="4:17">
      <c r="D427" s="77"/>
      <c r="E427" s="77"/>
      <c r="F427" s="77"/>
      <c r="G427" s="77"/>
      <c r="H427" s="77"/>
      <c r="I427" s="77"/>
      <c r="J427" s="77"/>
      <c r="K427" s="77"/>
      <c r="L427" s="77"/>
      <c r="M427" s="77"/>
      <c r="N427" s="77"/>
      <c r="O427" s="77"/>
      <c r="P427" s="77"/>
      <c r="Q427" s="77"/>
    </row>
    <row r="428" spans="4:17">
      <c r="D428" s="77"/>
      <c r="E428" s="77"/>
      <c r="F428" s="77"/>
      <c r="G428" s="77"/>
      <c r="H428" s="77"/>
      <c r="I428" s="77"/>
      <c r="J428" s="77"/>
      <c r="K428" s="77"/>
      <c r="L428" s="77"/>
      <c r="M428" s="77"/>
      <c r="N428" s="77"/>
      <c r="O428" s="77"/>
      <c r="P428" s="77"/>
      <c r="Q428" s="77"/>
    </row>
    <row r="429" spans="4:17">
      <c r="D429" s="77"/>
      <c r="E429" s="77"/>
      <c r="F429" s="77"/>
      <c r="G429" s="77"/>
      <c r="H429" s="77"/>
      <c r="I429" s="77"/>
      <c r="J429" s="77"/>
      <c r="K429" s="77"/>
      <c r="L429" s="77"/>
      <c r="M429" s="77"/>
      <c r="N429" s="77"/>
      <c r="O429" s="77"/>
      <c r="P429" s="77"/>
      <c r="Q429" s="77"/>
    </row>
    <row r="430" spans="4:17">
      <c r="D430" s="77"/>
      <c r="E430" s="77"/>
      <c r="F430" s="77"/>
      <c r="G430" s="77"/>
      <c r="H430" s="77"/>
      <c r="I430" s="77"/>
      <c r="J430" s="77"/>
      <c r="K430" s="77"/>
      <c r="L430" s="77"/>
      <c r="M430" s="77"/>
      <c r="N430" s="77"/>
      <c r="O430" s="77"/>
      <c r="P430" s="77"/>
      <c r="Q430" s="77"/>
    </row>
    <row r="431" spans="4:17">
      <c r="D431" s="77"/>
      <c r="E431" s="77"/>
      <c r="F431" s="77"/>
      <c r="G431" s="77"/>
      <c r="H431" s="77"/>
      <c r="I431" s="77"/>
      <c r="J431" s="77"/>
      <c r="K431" s="77"/>
      <c r="L431" s="77"/>
      <c r="M431" s="77"/>
      <c r="N431" s="77"/>
      <c r="O431" s="77"/>
      <c r="P431" s="77"/>
      <c r="Q431" s="77"/>
    </row>
    <row r="432" spans="4:17">
      <c r="D432" s="77"/>
      <c r="E432" s="77"/>
      <c r="F432" s="77"/>
      <c r="G432" s="77"/>
      <c r="H432" s="77"/>
      <c r="I432" s="77"/>
      <c r="J432" s="77"/>
      <c r="K432" s="77"/>
      <c r="L432" s="77"/>
      <c r="M432" s="77"/>
      <c r="N432" s="77"/>
      <c r="O432" s="77"/>
      <c r="P432" s="77"/>
      <c r="Q432" s="77"/>
    </row>
    <row r="433" spans="4:17">
      <c r="D433" s="77"/>
      <c r="E433" s="77"/>
      <c r="F433" s="77"/>
      <c r="G433" s="77"/>
      <c r="H433" s="77"/>
      <c r="I433" s="77"/>
      <c r="J433" s="77"/>
      <c r="K433" s="77"/>
      <c r="L433" s="77"/>
      <c r="M433" s="77"/>
      <c r="N433" s="77"/>
      <c r="O433" s="77"/>
      <c r="P433" s="77"/>
      <c r="Q433" s="77"/>
    </row>
    <row r="434" spans="4:17">
      <c r="D434" s="77"/>
      <c r="E434" s="77"/>
      <c r="F434" s="77"/>
      <c r="G434" s="77"/>
      <c r="H434" s="77"/>
      <c r="I434" s="77"/>
      <c r="J434" s="77"/>
      <c r="K434" s="77"/>
      <c r="L434" s="77"/>
      <c r="M434" s="77"/>
      <c r="N434" s="77"/>
      <c r="O434" s="77"/>
      <c r="P434" s="77"/>
      <c r="Q434" s="77"/>
    </row>
    <row r="435" spans="4:17">
      <c r="D435" s="77"/>
      <c r="E435" s="77"/>
      <c r="F435" s="77"/>
      <c r="G435" s="77"/>
      <c r="H435" s="77"/>
      <c r="I435" s="77"/>
      <c r="J435" s="77"/>
      <c r="K435" s="77"/>
      <c r="L435" s="77"/>
      <c r="M435" s="77"/>
      <c r="N435" s="77"/>
      <c r="O435" s="77"/>
      <c r="P435" s="77"/>
      <c r="Q435" s="77"/>
    </row>
    <row r="436" spans="4:17">
      <c r="D436" s="77"/>
      <c r="E436" s="77"/>
      <c r="F436" s="77"/>
      <c r="G436" s="77"/>
      <c r="H436" s="77"/>
      <c r="I436" s="77"/>
      <c r="J436" s="77"/>
      <c r="K436" s="77"/>
      <c r="L436" s="77"/>
      <c r="M436" s="77"/>
      <c r="N436" s="77"/>
      <c r="O436" s="77"/>
      <c r="P436" s="77"/>
      <c r="Q436" s="77"/>
    </row>
    <row r="437" spans="4:17">
      <c r="D437" s="77"/>
      <c r="E437" s="77"/>
      <c r="F437" s="77"/>
      <c r="G437" s="77"/>
      <c r="H437" s="77"/>
      <c r="I437" s="77"/>
      <c r="J437" s="77"/>
      <c r="K437" s="77"/>
      <c r="L437" s="77"/>
      <c r="M437" s="77"/>
      <c r="N437" s="77"/>
      <c r="O437" s="77"/>
      <c r="P437" s="77"/>
      <c r="Q437" s="77"/>
    </row>
    <row r="438" spans="4:17">
      <c r="D438" s="77"/>
      <c r="E438" s="77"/>
      <c r="F438" s="77"/>
      <c r="G438" s="77"/>
      <c r="H438" s="77"/>
      <c r="I438" s="77"/>
      <c r="J438" s="77"/>
      <c r="K438" s="77"/>
      <c r="L438" s="77"/>
      <c r="M438" s="77"/>
      <c r="N438" s="77"/>
      <c r="O438" s="77"/>
      <c r="P438" s="77"/>
      <c r="Q438" s="77"/>
    </row>
    <row r="439" spans="4:17">
      <c r="D439" s="77"/>
      <c r="E439" s="77"/>
      <c r="F439" s="77"/>
      <c r="G439" s="77"/>
      <c r="H439" s="77"/>
      <c r="I439" s="77"/>
      <c r="J439" s="77"/>
      <c r="K439" s="77"/>
      <c r="L439" s="77"/>
      <c r="M439" s="77"/>
      <c r="N439" s="77"/>
      <c r="O439" s="77"/>
      <c r="P439" s="77"/>
      <c r="Q439" s="77"/>
    </row>
    <row r="440" spans="4:17">
      <c r="D440" s="77"/>
      <c r="E440" s="77"/>
      <c r="F440" s="77"/>
      <c r="G440" s="77"/>
      <c r="H440" s="77"/>
      <c r="I440" s="77"/>
      <c r="J440" s="77"/>
      <c r="K440" s="77"/>
      <c r="L440" s="77"/>
      <c r="M440" s="77"/>
      <c r="N440" s="77"/>
      <c r="O440" s="77"/>
      <c r="P440" s="77"/>
      <c r="Q440" s="77"/>
    </row>
    <row r="441" spans="4:17">
      <c r="D441" s="77"/>
      <c r="E441" s="77"/>
      <c r="F441" s="77"/>
      <c r="G441" s="77"/>
      <c r="H441" s="77"/>
      <c r="I441" s="77"/>
      <c r="J441" s="77"/>
      <c r="K441" s="77"/>
      <c r="L441" s="77"/>
      <c r="M441" s="77"/>
      <c r="N441" s="77"/>
      <c r="O441" s="77"/>
      <c r="P441" s="77"/>
      <c r="Q441" s="77"/>
    </row>
    <row r="442" spans="4:17">
      <c r="D442" s="77"/>
      <c r="E442" s="77"/>
      <c r="F442" s="77"/>
      <c r="G442" s="77"/>
      <c r="H442" s="77"/>
      <c r="I442" s="77"/>
      <c r="J442" s="77"/>
      <c r="K442" s="77"/>
      <c r="L442" s="77"/>
      <c r="M442" s="77"/>
      <c r="N442" s="77"/>
      <c r="O442" s="77"/>
      <c r="P442" s="77"/>
      <c r="Q442" s="77"/>
    </row>
    <row r="443" spans="4:17">
      <c r="D443" s="77"/>
      <c r="E443" s="77"/>
      <c r="F443" s="77"/>
      <c r="G443" s="77"/>
      <c r="H443" s="77"/>
      <c r="I443" s="77"/>
      <c r="J443" s="77"/>
      <c r="K443" s="77"/>
      <c r="L443" s="77"/>
      <c r="M443" s="77"/>
      <c r="N443" s="77"/>
      <c r="O443" s="77"/>
      <c r="P443" s="77"/>
      <c r="Q443" s="77"/>
    </row>
    <row r="444" spans="4:17">
      <c r="D444" s="77"/>
      <c r="E444" s="77"/>
      <c r="F444" s="77"/>
      <c r="G444" s="77"/>
      <c r="H444" s="77"/>
      <c r="I444" s="77"/>
      <c r="J444" s="77"/>
      <c r="K444" s="77"/>
      <c r="L444" s="77"/>
      <c r="M444" s="77"/>
      <c r="N444" s="77"/>
      <c r="O444" s="77"/>
      <c r="P444" s="77"/>
      <c r="Q444" s="77"/>
    </row>
    <row r="445" spans="4:17">
      <c r="D445" s="77"/>
      <c r="E445" s="77"/>
      <c r="F445" s="77"/>
      <c r="G445" s="77"/>
      <c r="H445" s="77"/>
      <c r="I445" s="77"/>
      <c r="J445" s="77"/>
      <c r="K445" s="77"/>
      <c r="L445" s="77"/>
      <c r="M445" s="77"/>
      <c r="N445" s="77"/>
      <c r="O445" s="77"/>
      <c r="P445" s="77"/>
      <c r="Q445" s="77"/>
    </row>
    <row r="446" spans="4:17">
      <c r="D446" s="77"/>
      <c r="E446" s="77"/>
      <c r="F446" s="77"/>
      <c r="G446" s="77"/>
      <c r="H446" s="77"/>
      <c r="I446" s="77"/>
      <c r="J446" s="77"/>
      <c r="K446" s="77"/>
      <c r="L446" s="77"/>
      <c r="M446" s="77"/>
      <c r="N446" s="77"/>
      <c r="O446" s="77"/>
      <c r="P446" s="77"/>
      <c r="Q446" s="77"/>
    </row>
    <row r="447" spans="4:17">
      <c r="D447" s="77"/>
      <c r="E447" s="77"/>
      <c r="F447" s="77"/>
      <c r="G447" s="77"/>
      <c r="H447" s="77"/>
      <c r="I447" s="77"/>
      <c r="J447" s="77"/>
      <c r="K447" s="77"/>
      <c r="L447" s="77"/>
      <c r="M447" s="77"/>
      <c r="N447" s="77"/>
      <c r="O447" s="77"/>
      <c r="P447" s="77"/>
      <c r="Q447" s="77"/>
    </row>
  </sheetData>
  <sheetProtection algorithmName="SHA-512" hashValue="iqEHc4j4CYI4HjdRmqNu/jIq4rRjRBJSDPjo3lnKeEugpa+1+Spf2CMvfghH/ROuo6+6vioj4l84aUjG0HORGQ==" saltValue="7jKq/KgUQStydAh4UKNhzg==" spinCount="100000" sheet="1" objects="1" scenarios="1"/>
  <mergeCells count="4">
    <mergeCell ref="A1:C1"/>
    <mergeCell ref="A2:C2"/>
    <mergeCell ref="A32:A38"/>
    <mergeCell ref="A3:C3"/>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sheetPr>
  <dimension ref="A1:AN51"/>
  <sheetViews>
    <sheetView topLeftCell="C4" zoomScale="86" zoomScaleNormal="86" workbookViewId="0">
      <selection activeCell="A7" sqref="A7"/>
    </sheetView>
  </sheetViews>
  <sheetFormatPr defaultRowHeight="14.4"/>
  <cols>
    <col min="1" max="1" width="71.6640625" customWidth="1"/>
    <col min="2" max="2" width="81.6640625" customWidth="1"/>
    <col min="3" max="3" width="88.5546875" customWidth="1"/>
  </cols>
  <sheetData>
    <row r="1" spans="1:40" ht="15" customHeight="1">
      <c r="A1" s="312"/>
      <c r="B1" s="312"/>
      <c r="C1" s="312"/>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row>
    <row r="2" spans="1:40" ht="30" customHeight="1">
      <c r="A2" s="313" t="s">
        <v>745</v>
      </c>
      <c r="B2" s="313"/>
      <c r="C2" s="313"/>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row>
    <row r="3" spans="1:40" s="72" customFormat="1">
      <c r="A3" s="312"/>
      <c r="B3" s="312"/>
      <c r="C3" s="312"/>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row>
    <row r="4" spans="1:40" ht="30" customHeight="1">
      <c r="A4" s="261" t="s">
        <v>0</v>
      </c>
      <c r="B4" s="261" t="s">
        <v>1</v>
      </c>
      <c r="C4" s="261" t="s">
        <v>2</v>
      </c>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row>
    <row r="5" spans="1:40" ht="105">
      <c r="A5" s="39" t="s">
        <v>1111</v>
      </c>
      <c r="B5" s="73" t="s">
        <v>216</v>
      </c>
      <c r="C5" s="15"/>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row>
    <row r="6" spans="1:40" ht="147">
      <c r="A6" s="39" t="s">
        <v>215</v>
      </c>
      <c r="B6" s="37" t="s">
        <v>216</v>
      </c>
      <c r="C6" s="15"/>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row>
    <row r="7" spans="1:40" ht="126">
      <c r="A7" s="39" t="s">
        <v>217</v>
      </c>
      <c r="B7" s="37" t="s">
        <v>1063</v>
      </c>
      <c r="C7" s="15" t="s">
        <v>1064</v>
      </c>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row>
    <row r="8" spans="1:40">
      <c r="A8" s="6"/>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row>
    <row r="9" spans="1:40">
      <c r="A9" s="6"/>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row>
    <row r="10" spans="1:40">
      <c r="A10" s="6"/>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row>
    <row r="11" spans="1:40">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row>
    <row r="12" spans="1:40">
      <c r="A12" s="6"/>
      <c r="B12" s="6"/>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row>
    <row r="13" spans="1:40">
      <c r="A13" s="6"/>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row>
    <row r="14" spans="1:40">
      <c r="A14" s="6"/>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row>
    <row r="15" spans="1:40">
      <c r="A15" s="6"/>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row>
    <row r="16" spans="1:40">
      <c r="A16" s="6"/>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row>
    <row r="17" spans="1:36">
      <c r="A17" s="6"/>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row>
    <row r="18" spans="1:36">
      <c r="A18" s="6"/>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row>
    <row r="19" spans="1:36">
      <c r="A19" s="6"/>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row>
    <row r="20" spans="1:36">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row>
    <row r="21" spans="1:36">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row>
    <row r="22" spans="1:36">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row>
    <row r="23" spans="1:36">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row>
    <row r="24" spans="1:36">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row>
    <row r="25" spans="1:36">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row>
    <row r="26" spans="1:36">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row>
    <row r="27" spans="1:36">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row>
    <row r="28" spans="1:36">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row>
    <row r="29" spans="1:36">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row>
    <row r="30" spans="1:36">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row>
    <row r="31" spans="1:36">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row>
    <row r="32" spans="1:36">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row>
    <row r="33" spans="1:36">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row>
    <row r="34" spans="1:36">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row>
    <row r="35" spans="1:36">
      <c r="A35" s="6"/>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row>
    <row r="36" spans="1:36">
      <c r="A36" s="6"/>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row>
    <row r="37" spans="1:36">
      <c r="A37" s="6"/>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row>
    <row r="38" spans="1:36">
      <c r="A38" s="6"/>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row>
    <row r="39" spans="1:36">
      <c r="A39" s="6"/>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row>
    <row r="40" spans="1:36">
      <c r="A40" s="6"/>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row>
    <row r="41" spans="1:36">
      <c r="A41" s="6"/>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row>
    <row r="42" spans="1:36">
      <c r="A42" s="6"/>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row>
    <row r="43" spans="1:36">
      <c r="A43" s="6"/>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row>
    <row r="44" spans="1:36">
      <c r="A44" s="6"/>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row>
    <row r="45" spans="1:36">
      <c r="A45" s="6"/>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row>
    <row r="46" spans="1:36">
      <c r="A46" s="6"/>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row>
    <row r="47" spans="1:36">
      <c r="A47" s="6"/>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row>
    <row r="48" spans="1:36">
      <c r="A48" s="6"/>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row>
    <row r="49" spans="1:36">
      <c r="A49" s="6"/>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row>
    <row r="50" spans="1:36">
      <c r="A50" s="6"/>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row>
    <row r="51" spans="1:36">
      <c r="A51" s="6"/>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row>
  </sheetData>
  <mergeCells count="3">
    <mergeCell ref="A1:C1"/>
    <mergeCell ref="A2:C2"/>
    <mergeCell ref="A3:C3"/>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AB990"/>
  <sheetViews>
    <sheetView topLeftCell="A8" zoomScale="82" zoomScaleNormal="82" workbookViewId="0">
      <selection activeCell="C9" sqref="C9"/>
    </sheetView>
  </sheetViews>
  <sheetFormatPr defaultColWidth="8.88671875" defaultRowHeight="14.4"/>
  <cols>
    <col min="1" max="1" width="71.5546875" style="2" customWidth="1"/>
    <col min="2" max="2" width="48.5546875" style="2" customWidth="1"/>
    <col min="3" max="3" width="66" style="2" customWidth="1"/>
    <col min="4" max="4" width="36.109375" style="3" customWidth="1"/>
    <col min="5" max="16384" width="8.88671875" style="2"/>
  </cols>
  <sheetData>
    <row r="1" spans="1:28" ht="15" customHeight="1">
      <c r="A1" s="372"/>
      <c r="B1" s="355"/>
      <c r="C1" s="355"/>
      <c r="D1" s="373"/>
      <c r="E1" s="4"/>
      <c r="F1" s="4"/>
      <c r="G1" s="4"/>
      <c r="H1" s="4"/>
      <c r="I1" s="4"/>
      <c r="J1" s="4"/>
      <c r="K1" s="4"/>
      <c r="L1" s="4"/>
      <c r="M1" s="4"/>
      <c r="N1" s="4"/>
      <c r="O1" s="4"/>
      <c r="P1" s="4"/>
      <c r="Q1" s="4"/>
      <c r="R1" s="4"/>
      <c r="S1" s="4"/>
      <c r="T1" s="4"/>
      <c r="U1" s="4"/>
      <c r="V1" s="4"/>
      <c r="W1" s="4"/>
      <c r="X1" s="4"/>
      <c r="Y1" s="4"/>
      <c r="Z1" s="4"/>
      <c r="AA1" s="4"/>
      <c r="AB1" s="4"/>
    </row>
    <row r="2" spans="1:28" s="1" customFormat="1" ht="30" customHeight="1">
      <c r="A2" s="374" t="s">
        <v>1092</v>
      </c>
      <c r="B2" s="338"/>
      <c r="C2" s="338"/>
      <c r="D2" s="338"/>
      <c r="E2" s="4"/>
      <c r="F2" s="4"/>
      <c r="G2" s="4"/>
      <c r="H2" s="4"/>
      <c r="I2" s="4"/>
      <c r="J2" s="4"/>
      <c r="K2" s="4"/>
      <c r="L2" s="4"/>
      <c r="M2" s="4"/>
      <c r="N2" s="4"/>
      <c r="O2" s="4"/>
      <c r="P2" s="4"/>
      <c r="Q2" s="4"/>
      <c r="R2" s="4"/>
      <c r="S2" s="4"/>
      <c r="T2" s="4"/>
      <c r="U2" s="4"/>
      <c r="V2" s="4"/>
      <c r="W2" s="4"/>
      <c r="X2" s="4"/>
      <c r="Y2" s="4"/>
      <c r="Z2" s="4"/>
      <c r="AA2" s="4"/>
      <c r="AB2" s="4"/>
    </row>
    <row r="3" spans="1:28" ht="15" customHeight="1">
      <c r="A3" s="372"/>
      <c r="B3" s="355"/>
      <c r="C3" s="355"/>
      <c r="D3" s="373"/>
      <c r="E3" s="4"/>
      <c r="F3" s="4"/>
      <c r="G3" s="4"/>
      <c r="H3" s="4"/>
      <c r="I3" s="4"/>
      <c r="J3" s="4"/>
      <c r="K3" s="4"/>
      <c r="L3" s="4"/>
      <c r="M3" s="4"/>
      <c r="N3" s="4"/>
      <c r="O3" s="4"/>
      <c r="P3" s="4"/>
      <c r="Q3" s="4"/>
      <c r="R3" s="4"/>
      <c r="S3" s="4"/>
      <c r="T3" s="4"/>
      <c r="U3" s="4"/>
      <c r="V3" s="4"/>
      <c r="W3" s="4"/>
      <c r="X3" s="4"/>
      <c r="Y3" s="4"/>
      <c r="Z3" s="4"/>
      <c r="AA3" s="4"/>
      <c r="AB3" s="4"/>
    </row>
    <row r="4" spans="1:28" s="1" customFormat="1" ht="30" customHeight="1">
      <c r="A4" s="260" t="s">
        <v>0</v>
      </c>
      <c r="B4" s="375" t="s">
        <v>1</v>
      </c>
      <c r="C4" s="376"/>
      <c r="D4" s="260" t="s">
        <v>2</v>
      </c>
      <c r="E4" s="4"/>
      <c r="F4" s="4"/>
      <c r="G4" s="4"/>
      <c r="H4" s="4"/>
      <c r="I4" s="4"/>
      <c r="J4" s="4"/>
      <c r="K4" s="4"/>
      <c r="L4" s="4"/>
      <c r="M4" s="4"/>
      <c r="N4" s="4"/>
      <c r="O4" s="4"/>
      <c r="P4" s="4"/>
      <c r="Q4" s="4"/>
      <c r="R4" s="4"/>
      <c r="S4" s="4"/>
      <c r="T4" s="4"/>
      <c r="U4" s="4"/>
      <c r="V4" s="4"/>
      <c r="W4" s="4"/>
      <c r="X4" s="4"/>
      <c r="Y4" s="4"/>
      <c r="Z4" s="4"/>
      <c r="AA4" s="4"/>
      <c r="AB4" s="4"/>
    </row>
    <row r="5" spans="1:28" s="1" customFormat="1" ht="126">
      <c r="A5" s="377" t="s">
        <v>1108</v>
      </c>
      <c r="B5" s="37" t="s">
        <v>42</v>
      </c>
      <c r="C5" s="70" t="s">
        <v>1020</v>
      </c>
      <c r="D5" s="83"/>
      <c r="E5" s="4"/>
      <c r="F5" s="4"/>
      <c r="G5" s="4"/>
      <c r="H5" s="4"/>
      <c r="I5" s="4"/>
      <c r="J5" s="4"/>
      <c r="K5" s="4"/>
      <c r="L5" s="4"/>
      <c r="M5" s="4"/>
      <c r="N5" s="4"/>
      <c r="O5" s="4"/>
      <c r="P5" s="4"/>
      <c r="Q5" s="4"/>
      <c r="R5" s="4"/>
      <c r="S5" s="4"/>
      <c r="T5" s="4"/>
      <c r="U5" s="4"/>
      <c r="V5" s="4"/>
      <c r="W5" s="4"/>
      <c r="X5" s="4"/>
      <c r="Y5" s="4"/>
      <c r="Z5" s="4"/>
      <c r="AA5" s="4"/>
      <c r="AB5" s="4"/>
    </row>
    <row r="6" spans="1:28" s="1" customFormat="1" ht="48" customHeight="1">
      <c r="A6" s="378"/>
      <c r="B6" s="37" t="s">
        <v>37</v>
      </c>
      <c r="C6" s="37" t="s">
        <v>1021</v>
      </c>
      <c r="D6" s="83"/>
      <c r="E6" s="4"/>
      <c r="F6" s="4"/>
      <c r="G6" s="4"/>
      <c r="H6" s="4"/>
      <c r="I6" s="4"/>
      <c r="J6" s="4"/>
      <c r="K6" s="4"/>
      <c r="L6" s="4"/>
      <c r="M6" s="4"/>
      <c r="N6" s="4"/>
      <c r="O6" s="4"/>
      <c r="P6" s="4"/>
      <c r="Q6" s="4"/>
      <c r="R6" s="4"/>
      <c r="S6" s="4"/>
      <c r="T6" s="4"/>
      <c r="U6" s="4"/>
      <c r="V6" s="4"/>
      <c r="W6" s="4"/>
      <c r="X6" s="4"/>
      <c r="Y6" s="4"/>
      <c r="Z6" s="4"/>
      <c r="AA6" s="4"/>
      <c r="AB6" s="4"/>
    </row>
    <row r="7" spans="1:28" s="1" customFormat="1" ht="235.5" customHeight="1">
      <c r="A7" s="378"/>
      <c r="B7" s="37" t="s">
        <v>39</v>
      </c>
      <c r="C7" s="37" t="s">
        <v>1022</v>
      </c>
      <c r="D7" s="83"/>
      <c r="E7" s="4"/>
      <c r="F7" s="4"/>
      <c r="G7" s="4"/>
      <c r="H7" s="4"/>
      <c r="I7" s="4"/>
      <c r="J7" s="4"/>
      <c r="K7" s="4"/>
      <c r="L7" s="4"/>
      <c r="M7" s="4"/>
      <c r="N7" s="4"/>
      <c r="O7" s="4"/>
      <c r="P7" s="4"/>
      <c r="Q7" s="4"/>
      <c r="R7" s="4"/>
      <c r="S7" s="4"/>
      <c r="T7" s="4"/>
      <c r="U7" s="4"/>
      <c r="V7" s="4"/>
      <c r="W7" s="4"/>
      <c r="X7" s="4"/>
      <c r="Y7" s="4"/>
      <c r="Z7" s="4"/>
      <c r="AA7" s="4"/>
      <c r="AB7" s="4"/>
    </row>
    <row r="8" spans="1:28" s="1" customFormat="1" ht="81" customHeight="1">
      <c r="A8" s="379"/>
      <c r="B8" s="37" t="s">
        <v>154</v>
      </c>
      <c r="C8" s="37" t="s">
        <v>1023</v>
      </c>
      <c r="D8" s="83"/>
      <c r="E8" s="4"/>
      <c r="F8" s="4"/>
      <c r="G8" s="4"/>
      <c r="H8" s="4"/>
      <c r="I8" s="4"/>
      <c r="J8" s="4"/>
      <c r="K8" s="4"/>
      <c r="L8" s="4"/>
      <c r="M8" s="4"/>
      <c r="N8" s="4"/>
      <c r="O8" s="4"/>
      <c r="P8" s="4"/>
      <c r="Q8" s="4"/>
      <c r="R8" s="4"/>
      <c r="S8" s="4"/>
      <c r="T8" s="4"/>
      <c r="U8" s="4"/>
      <c r="V8" s="4"/>
      <c r="W8" s="4"/>
      <c r="X8" s="4"/>
      <c r="Y8" s="4"/>
      <c r="Z8" s="4"/>
      <c r="AA8" s="4"/>
      <c r="AB8" s="4"/>
    </row>
    <row r="9" spans="1:28" s="1" customFormat="1" ht="21">
      <c r="A9" s="368" t="s">
        <v>150</v>
      </c>
      <c r="B9" s="37" t="s">
        <v>42</v>
      </c>
      <c r="C9" s="37" t="s">
        <v>151</v>
      </c>
      <c r="D9" s="83"/>
      <c r="E9" s="4"/>
      <c r="F9" s="4"/>
      <c r="G9" s="4"/>
      <c r="H9" s="4"/>
      <c r="I9" s="4"/>
      <c r="J9" s="4"/>
      <c r="K9" s="4"/>
      <c r="L9" s="4"/>
      <c r="M9" s="4"/>
      <c r="N9" s="4"/>
      <c r="O9" s="4"/>
      <c r="P9" s="4"/>
      <c r="Q9" s="4"/>
      <c r="R9" s="4"/>
      <c r="S9" s="4"/>
      <c r="T9" s="4"/>
      <c r="U9" s="4"/>
      <c r="V9" s="4"/>
      <c r="W9" s="4"/>
      <c r="X9" s="4"/>
      <c r="Y9" s="4"/>
      <c r="Z9" s="4"/>
      <c r="AA9" s="4"/>
      <c r="AB9" s="4"/>
    </row>
    <row r="10" spans="1:28" s="1" customFormat="1" ht="42">
      <c r="A10" s="380"/>
      <c r="B10" s="37" t="s">
        <v>37</v>
      </c>
      <c r="C10" s="70" t="s">
        <v>1024</v>
      </c>
      <c r="D10" s="83"/>
      <c r="E10" s="4"/>
      <c r="F10" s="4"/>
      <c r="G10" s="4"/>
      <c r="H10" s="4"/>
      <c r="I10" s="4"/>
      <c r="J10" s="4"/>
      <c r="K10" s="4"/>
      <c r="L10" s="4"/>
      <c r="M10" s="4"/>
      <c r="N10" s="4"/>
      <c r="O10" s="4"/>
      <c r="P10" s="4"/>
      <c r="Q10" s="4"/>
      <c r="R10" s="4"/>
      <c r="S10" s="4"/>
      <c r="T10" s="4"/>
      <c r="U10" s="4"/>
      <c r="V10" s="4"/>
      <c r="W10" s="4"/>
      <c r="X10" s="4"/>
      <c r="Y10" s="4"/>
      <c r="Z10" s="4"/>
      <c r="AA10" s="4"/>
      <c r="AB10" s="4"/>
    </row>
    <row r="11" spans="1:28" s="1" customFormat="1" ht="63">
      <c r="A11" s="381"/>
      <c r="B11" s="37" t="s">
        <v>39</v>
      </c>
      <c r="C11" s="70" t="s">
        <v>1025</v>
      </c>
      <c r="D11" s="83"/>
      <c r="E11" s="4"/>
      <c r="F11" s="4"/>
      <c r="G11" s="4"/>
      <c r="H11" s="4"/>
      <c r="I11" s="4"/>
      <c r="J11" s="4"/>
      <c r="K11" s="4"/>
      <c r="L11" s="4"/>
      <c r="M11" s="4"/>
      <c r="N11" s="4"/>
      <c r="O11" s="4"/>
      <c r="P11" s="4"/>
      <c r="Q11" s="4"/>
      <c r="R11" s="4"/>
      <c r="S11" s="4"/>
      <c r="T11" s="4"/>
      <c r="U11" s="4"/>
      <c r="V11" s="4"/>
      <c r="W11" s="4"/>
      <c r="X11" s="4"/>
      <c r="Y11" s="4"/>
      <c r="Z11" s="4"/>
      <c r="AA11" s="4"/>
      <c r="AB11" s="4"/>
    </row>
    <row r="12" spans="1:28" s="231" customFormat="1" ht="42">
      <c r="A12" s="382" t="s">
        <v>1028</v>
      </c>
      <c r="B12" s="37" t="s">
        <v>42</v>
      </c>
      <c r="C12" s="228" t="s">
        <v>1029</v>
      </c>
      <c r="D12" s="37"/>
      <c r="E12" s="230"/>
      <c r="F12" s="230"/>
      <c r="G12" s="230"/>
      <c r="H12" s="230"/>
      <c r="I12" s="230"/>
      <c r="J12" s="230"/>
      <c r="K12" s="230"/>
      <c r="L12" s="230"/>
      <c r="M12" s="230"/>
      <c r="N12" s="230"/>
      <c r="O12" s="230"/>
      <c r="P12" s="230"/>
      <c r="Q12" s="230"/>
      <c r="R12" s="230"/>
      <c r="S12" s="230"/>
      <c r="T12" s="230"/>
      <c r="U12" s="230"/>
      <c r="V12" s="230"/>
      <c r="W12" s="230"/>
      <c r="X12" s="230"/>
      <c r="Y12" s="230"/>
      <c r="Z12" s="230"/>
      <c r="AA12" s="230"/>
      <c r="AB12" s="230"/>
    </row>
    <row r="13" spans="1:28" s="231" customFormat="1" ht="30" customHeight="1">
      <c r="A13" s="383"/>
      <c r="B13" s="365" t="s">
        <v>37</v>
      </c>
      <c r="C13" s="365" t="s">
        <v>1030</v>
      </c>
      <c r="D13" s="37"/>
      <c r="E13" s="230"/>
      <c r="F13" s="230"/>
      <c r="G13" s="230"/>
      <c r="H13" s="230"/>
      <c r="I13" s="230"/>
      <c r="J13" s="230"/>
      <c r="K13" s="230"/>
      <c r="L13" s="230"/>
      <c r="M13" s="230"/>
      <c r="N13" s="230"/>
      <c r="O13" s="230"/>
      <c r="P13" s="230"/>
      <c r="Q13" s="230"/>
      <c r="R13" s="230"/>
      <c r="S13" s="230"/>
      <c r="T13" s="230"/>
      <c r="U13" s="230"/>
      <c r="V13" s="230"/>
      <c r="W13" s="230"/>
      <c r="X13" s="230"/>
      <c r="Y13" s="230"/>
      <c r="Z13" s="230"/>
      <c r="AA13" s="230"/>
      <c r="AB13" s="230"/>
    </row>
    <row r="14" spans="1:28" s="231" customFormat="1" ht="21">
      <c r="A14" s="383"/>
      <c r="B14" s="366"/>
      <c r="C14" s="366"/>
      <c r="D14" s="37"/>
      <c r="E14" s="230"/>
      <c r="F14" s="230"/>
      <c r="G14" s="230"/>
      <c r="H14" s="230"/>
      <c r="I14" s="230"/>
      <c r="J14" s="230"/>
      <c r="K14" s="230"/>
      <c r="L14" s="230"/>
      <c r="M14" s="230"/>
      <c r="N14" s="230"/>
      <c r="O14" s="230"/>
      <c r="P14" s="230"/>
      <c r="Q14" s="230"/>
      <c r="R14" s="230"/>
      <c r="S14" s="230"/>
      <c r="T14" s="230"/>
      <c r="U14" s="230"/>
      <c r="V14" s="230"/>
      <c r="W14" s="230"/>
      <c r="X14" s="230"/>
      <c r="Y14" s="230"/>
      <c r="Z14" s="230"/>
      <c r="AA14" s="230"/>
      <c r="AB14" s="230"/>
    </row>
    <row r="15" spans="1:28" s="231" customFormat="1" ht="21">
      <c r="A15" s="383"/>
      <c r="B15" s="366"/>
      <c r="C15" s="366"/>
      <c r="D15" s="37"/>
      <c r="E15" s="230"/>
      <c r="F15" s="230"/>
      <c r="G15" s="230"/>
      <c r="H15" s="230"/>
      <c r="I15" s="230"/>
      <c r="J15" s="230"/>
      <c r="K15" s="230"/>
      <c r="L15" s="230"/>
      <c r="M15" s="230"/>
      <c r="N15" s="230"/>
      <c r="O15" s="230"/>
      <c r="P15" s="230"/>
      <c r="Q15" s="230"/>
      <c r="R15" s="230"/>
      <c r="S15" s="230"/>
      <c r="T15" s="230"/>
      <c r="U15" s="230"/>
      <c r="V15" s="230"/>
      <c r="W15" s="230"/>
      <c r="X15" s="230"/>
      <c r="Y15" s="230"/>
      <c r="Z15" s="230"/>
      <c r="AA15" s="230"/>
      <c r="AB15" s="230"/>
    </row>
    <row r="16" spans="1:28" s="231" customFormat="1" ht="102.75" customHeight="1">
      <c r="A16" s="383"/>
      <c r="B16" s="367"/>
      <c r="C16" s="367"/>
      <c r="D16" s="37"/>
      <c r="E16" s="230"/>
      <c r="F16" s="230"/>
      <c r="G16" s="230"/>
      <c r="H16" s="230"/>
      <c r="I16" s="230"/>
      <c r="J16" s="230"/>
      <c r="K16" s="230"/>
      <c r="L16" s="230"/>
      <c r="M16" s="230"/>
      <c r="N16" s="230"/>
      <c r="O16" s="230"/>
      <c r="P16" s="230"/>
      <c r="Q16" s="230"/>
      <c r="R16" s="230"/>
      <c r="S16" s="230"/>
      <c r="T16" s="230"/>
      <c r="U16" s="230"/>
      <c r="V16" s="230"/>
      <c r="W16" s="230"/>
      <c r="X16" s="230"/>
      <c r="Y16" s="230"/>
      <c r="Z16" s="230"/>
      <c r="AA16" s="230"/>
      <c r="AB16" s="230"/>
    </row>
    <row r="17" spans="1:28" s="231" customFormat="1" ht="102.75" customHeight="1">
      <c r="A17" s="384"/>
      <c r="B17" s="73" t="s">
        <v>43</v>
      </c>
      <c r="C17" s="73" t="s">
        <v>157</v>
      </c>
      <c r="D17" s="37"/>
      <c r="E17" s="230"/>
      <c r="F17" s="230"/>
      <c r="G17" s="230"/>
      <c r="H17" s="230"/>
      <c r="I17" s="230"/>
      <c r="J17" s="230"/>
      <c r="K17" s="230"/>
      <c r="L17" s="230"/>
      <c r="M17" s="230"/>
      <c r="N17" s="230"/>
      <c r="O17" s="230"/>
      <c r="P17" s="230"/>
      <c r="Q17" s="230"/>
      <c r="R17" s="230"/>
      <c r="S17" s="230"/>
      <c r="T17" s="230"/>
      <c r="U17" s="230"/>
      <c r="V17" s="230"/>
      <c r="W17" s="230"/>
      <c r="X17" s="230"/>
      <c r="Y17" s="230"/>
      <c r="Z17" s="230"/>
      <c r="AA17" s="230"/>
      <c r="AB17" s="230"/>
    </row>
    <row r="18" spans="1:28" s="231" customFormat="1" ht="142.5" customHeight="1">
      <c r="A18" s="368" t="s">
        <v>1031</v>
      </c>
      <c r="B18" s="37" t="s">
        <v>42</v>
      </c>
      <c r="C18" s="37" t="s">
        <v>1032</v>
      </c>
      <c r="D18" s="37"/>
      <c r="E18" s="230"/>
      <c r="F18" s="230"/>
      <c r="G18" s="230"/>
      <c r="H18" s="230"/>
      <c r="I18" s="230"/>
      <c r="J18" s="230"/>
      <c r="K18" s="230"/>
      <c r="L18" s="230"/>
      <c r="M18" s="230"/>
      <c r="N18" s="230"/>
      <c r="O18" s="230"/>
      <c r="P18" s="230"/>
      <c r="Q18" s="230"/>
      <c r="R18" s="230"/>
      <c r="S18" s="230"/>
      <c r="T18" s="230"/>
      <c r="U18" s="230"/>
      <c r="V18" s="230"/>
      <c r="W18" s="230"/>
      <c r="X18" s="230"/>
      <c r="Y18" s="230"/>
      <c r="Z18" s="230"/>
      <c r="AA18" s="230"/>
      <c r="AB18" s="230"/>
    </row>
    <row r="19" spans="1:28" ht="110.25" customHeight="1">
      <c r="A19" s="367"/>
      <c r="B19" s="37" t="s">
        <v>43</v>
      </c>
      <c r="C19" s="37" t="s">
        <v>1033</v>
      </c>
      <c r="D19" s="37"/>
      <c r="E19" s="4"/>
      <c r="F19" s="4"/>
      <c r="G19" s="4"/>
      <c r="H19" s="4"/>
      <c r="I19" s="4"/>
      <c r="J19" s="4"/>
      <c r="K19" s="4"/>
      <c r="L19" s="4"/>
      <c r="M19" s="4"/>
      <c r="N19" s="4"/>
      <c r="O19" s="4"/>
      <c r="P19" s="4"/>
      <c r="Q19" s="4"/>
      <c r="R19" s="4"/>
      <c r="S19" s="4"/>
      <c r="T19" s="4"/>
      <c r="U19" s="4"/>
      <c r="V19" s="4"/>
      <c r="W19" s="4"/>
      <c r="X19" s="4"/>
      <c r="Y19" s="4"/>
      <c r="Z19" s="4"/>
      <c r="AA19" s="4"/>
      <c r="AB19" s="4"/>
    </row>
    <row r="20" spans="1:28" ht="217.5" customHeight="1">
      <c r="A20" s="369" t="s">
        <v>1089</v>
      </c>
      <c r="B20" s="37" t="s">
        <v>42</v>
      </c>
      <c r="C20" s="37" t="s">
        <v>1034</v>
      </c>
      <c r="D20" s="37"/>
      <c r="E20" s="4"/>
      <c r="F20" s="4"/>
      <c r="G20" s="4"/>
      <c r="H20" s="4"/>
      <c r="I20" s="4"/>
      <c r="J20" s="4"/>
      <c r="K20" s="4"/>
      <c r="L20" s="4"/>
      <c r="M20" s="4"/>
      <c r="N20" s="4"/>
      <c r="O20" s="4"/>
      <c r="P20" s="4"/>
      <c r="Q20" s="4"/>
      <c r="R20" s="4"/>
      <c r="S20" s="4"/>
      <c r="T20" s="4"/>
      <c r="U20" s="4"/>
      <c r="V20" s="4"/>
      <c r="W20" s="4"/>
      <c r="X20" s="4"/>
      <c r="Y20" s="4"/>
      <c r="Z20" s="4"/>
      <c r="AA20" s="4"/>
      <c r="AB20" s="4"/>
    </row>
    <row r="21" spans="1:28" ht="62.25" customHeight="1">
      <c r="A21" s="370"/>
      <c r="B21" s="37" t="s">
        <v>37</v>
      </c>
      <c r="C21" s="37" t="s">
        <v>1035</v>
      </c>
      <c r="D21" s="37"/>
      <c r="E21" s="4"/>
      <c r="F21" s="4"/>
      <c r="G21" s="4"/>
      <c r="H21" s="4"/>
      <c r="I21" s="4"/>
      <c r="J21" s="4"/>
      <c r="K21" s="4"/>
      <c r="L21" s="4"/>
      <c r="M21" s="4"/>
      <c r="N21" s="4"/>
      <c r="O21" s="4"/>
      <c r="P21" s="4"/>
      <c r="Q21" s="4"/>
      <c r="R21" s="4"/>
      <c r="S21" s="4"/>
      <c r="T21" s="4"/>
      <c r="U21" s="4"/>
      <c r="V21" s="4"/>
      <c r="W21" s="4"/>
      <c r="X21" s="4"/>
      <c r="Y21" s="4"/>
      <c r="Z21" s="4"/>
      <c r="AA21" s="4"/>
      <c r="AB21" s="4"/>
    </row>
    <row r="22" spans="1:28" ht="234.75" customHeight="1">
      <c r="A22" s="371"/>
      <c r="B22" s="37" t="s">
        <v>43</v>
      </c>
      <c r="C22" s="70" t="s">
        <v>1036</v>
      </c>
      <c r="D22" s="37"/>
      <c r="E22" s="4"/>
      <c r="F22" s="4"/>
      <c r="G22" s="4"/>
      <c r="H22" s="4"/>
      <c r="I22" s="4"/>
      <c r="J22" s="4"/>
      <c r="K22" s="4"/>
      <c r="L22" s="4"/>
      <c r="M22" s="4"/>
      <c r="N22" s="4"/>
      <c r="O22" s="4"/>
      <c r="P22" s="4"/>
      <c r="Q22" s="4"/>
      <c r="R22" s="4"/>
      <c r="S22" s="4"/>
      <c r="T22" s="4"/>
      <c r="U22" s="4"/>
      <c r="V22" s="4"/>
      <c r="W22" s="4"/>
      <c r="X22" s="4"/>
      <c r="Y22" s="4"/>
      <c r="Z22" s="4"/>
      <c r="AA22" s="4"/>
      <c r="AB22" s="4"/>
    </row>
    <row r="23" spans="1:28">
      <c r="A23" s="230"/>
      <c r="B23" s="230"/>
      <c r="C23" s="230"/>
      <c r="D23" s="230"/>
      <c r="E23" s="4"/>
      <c r="F23" s="4"/>
      <c r="G23" s="4"/>
      <c r="H23" s="4"/>
      <c r="I23" s="4"/>
      <c r="J23" s="4"/>
      <c r="K23" s="4"/>
      <c r="L23" s="4"/>
      <c r="M23" s="4"/>
      <c r="N23" s="4"/>
      <c r="O23" s="4"/>
      <c r="P23" s="4"/>
      <c r="Q23" s="4"/>
      <c r="R23" s="4"/>
      <c r="S23" s="4"/>
      <c r="T23" s="4"/>
      <c r="U23" s="4"/>
      <c r="V23" s="4"/>
      <c r="W23" s="4"/>
      <c r="X23" s="4"/>
      <c r="Y23" s="4"/>
      <c r="Z23" s="4"/>
      <c r="AA23" s="4"/>
      <c r="AB23" s="4"/>
    </row>
    <row r="24" spans="1:28">
      <c r="A24" s="230"/>
      <c r="B24" s="230"/>
      <c r="C24" s="230"/>
      <c r="D24" s="230"/>
      <c r="E24" s="4"/>
      <c r="F24" s="4"/>
      <c r="G24" s="4"/>
      <c r="H24" s="4"/>
      <c r="I24" s="4"/>
      <c r="J24" s="4"/>
      <c r="K24" s="4"/>
      <c r="L24" s="4"/>
      <c r="M24" s="4"/>
      <c r="N24" s="4"/>
      <c r="O24" s="4"/>
      <c r="P24" s="4"/>
      <c r="Q24" s="4"/>
      <c r="R24" s="4"/>
      <c r="S24" s="4"/>
      <c r="T24" s="4"/>
      <c r="U24" s="4"/>
      <c r="V24" s="4"/>
      <c r="W24" s="4"/>
      <c r="X24" s="4"/>
      <c r="Y24" s="4"/>
      <c r="Z24" s="4"/>
      <c r="AA24" s="4"/>
      <c r="AB24" s="4"/>
    </row>
    <row r="25" spans="1:28" ht="29.1" customHeight="1">
      <c r="A25" s="230"/>
      <c r="B25" s="230"/>
      <c r="C25" s="230"/>
      <c r="D25" s="230"/>
      <c r="E25" s="4"/>
      <c r="F25" s="4"/>
      <c r="G25" s="4"/>
      <c r="H25" s="4"/>
      <c r="I25" s="4"/>
      <c r="J25" s="4"/>
      <c r="K25" s="4"/>
      <c r="L25" s="4"/>
      <c r="M25" s="4"/>
      <c r="N25" s="4"/>
      <c r="O25" s="4"/>
      <c r="P25" s="4"/>
      <c r="Q25" s="4"/>
      <c r="R25" s="4"/>
      <c r="S25" s="4"/>
      <c r="T25" s="4"/>
      <c r="U25" s="4"/>
      <c r="V25" s="4"/>
      <c r="W25" s="4"/>
      <c r="X25" s="4"/>
      <c r="Y25" s="4"/>
      <c r="Z25" s="4"/>
      <c r="AA25" s="4"/>
      <c r="AB25" s="4"/>
    </row>
    <row r="26" spans="1:28" ht="29.1" customHeight="1">
      <c r="A26" s="230"/>
      <c r="B26" s="230"/>
      <c r="C26" s="230"/>
      <c r="D26" s="230"/>
      <c r="E26" s="4"/>
      <c r="F26" s="4"/>
      <c r="G26" s="4"/>
      <c r="H26" s="4"/>
      <c r="I26" s="4"/>
      <c r="J26" s="4"/>
      <c r="K26" s="4"/>
      <c r="L26" s="4"/>
      <c r="M26" s="4"/>
      <c r="N26" s="4"/>
      <c r="O26" s="4"/>
      <c r="P26" s="4"/>
      <c r="Q26" s="4"/>
      <c r="R26" s="4"/>
      <c r="S26" s="4"/>
      <c r="T26" s="4"/>
      <c r="U26" s="4"/>
      <c r="V26" s="4"/>
      <c r="W26" s="4"/>
      <c r="X26" s="4"/>
      <c r="Y26" s="4"/>
      <c r="Z26" s="4"/>
      <c r="AA26" s="4"/>
      <c r="AB26" s="4"/>
    </row>
    <row r="27" spans="1:28" ht="29.1" customHeight="1">
      <c r="A27" s="230"/>
      <c r="B27" s="230"/>
      <c r="C27" s="230"/>
      <c r="D27" s="230"/>
      <c r="E27" s="4"/>
      <c r="F27" s="4"/>
      <c r="G27" s="4"/>
      <c r="H27" s="4"/>
      <c r="I27" s="4"/>
      <c r="J27" s="4"/>
      <c r="K27" s="4"/>
      <c r="L27" s="4"/>
      <c r="M27" s="4"/>
      <c r="N27" s="4"/>
      <c r="O27" s="4"/>
      <c r="P27" s="4"/>
      <c r="Q27" s="4"/>
      <c r="R27" s="4"/>
      <c r="S27" s="4"/>
      <c r="T27" s="4"/>
      <c r="U27" s="4"/>
      <c r="V27" s="4"/>
      <c r="W27" s="4"/>
      <c r="X27" s="4"/>
      <c r="Y27" s="4"/>
      <c r="Z27" s="4"/>
      <c r="AA27" s="4"/>
      <c r="AB27" s="4"/>
    </row>
    <row r="28" spans="1:28" ht="29.1" customHeight="1">
      <c r="A28" s="230"/>
      <c r="B28" s="230"/>
      <c r="C28" s="230"/>
      <c r="D28" s="230"/>
      <c r="E28" s="4"/>
      <c r="F28" s="4"/>
      <c r="G28" s="4"/>
      <c r="H28" s="4"/>
      <c r="I28" s="4"/>
      <c r="J28" s="4"/>
      <c r="K28" s="4"/>
      <c r="L28" s="4"/>
      <c r="M28" s="4"/>
      <c r="N28" s="4"/>
      <c r="O28" s="4"/>
      <c r="P28" s="4"/>
      <c r="Q28" s="4"/>
      <c r="R28" s="4"/>
      <c r="S28" s="4"/>
      <c r="T28" s="4"/>
      <c r="U28" s="4"/>
      <c r="V28" s="4"/>
      <c r="W28" s="4"/>
      <c r="X28" s="4"/>
      <c r="Y28" s="4"/>
      <c r="Z28" s="4"/>
      <c r="AA28" s="4"/>
      <c r="AB28" s="4"/>
    </row>
    <row r="29" spans="1:28" ht="29.1" customHeight="1">
      <c r="A29" s="230"/>
      <c r="B29" s="230"/>
      <c r="C29" s="230"/>
      <c r="D29" s="230"/>
      <c r="E29" s="4"/>
      <c r="F29" s="4"/>
      <c r="G29" s="4"/>
      <c r="H29" s="4"/>
      <c r="I29" s="4"/>
      <c r="J29" s="4"/>
      <c r="K29" s="4"/>
      <c r="L29" s="4"/>
      <c r="M29" s="4"/>
      <c r="N29" s="4"/>
      <c r="O29" s="4"/>
      <c r="P29" s="4"/>
      <c r="Q29" s="4"/>
      <c r="R29" s="4"/>
      <c r="S29" s="4"/>
      <c r="T29" s="4"/>
      <c r="U29" s="4"/>
      <c r="V29" s="4"/>
      <c r="W29" s="4"/>
      <c r="X29" s="4"/>
      <c r="Y29" s="4"/>
      <c r="Z29" s="4"/>
      <c r="AA29" s="4"/>
      <c r="AB29" s="4"/>
    </row>
    <row r="30" spans="1:28" ht="29.1" customHeight="1">
      <c r="A30" s="230"/>
      <c r="B30" s="230"/>
      <c r="C30" s="230"/>
      <c r="D30" s="230"/>
      <c r="E30" s="4"/>
      <c r="F30" s="4"/>
      <c r="G30" s="4"/>
      <c r="H30" s="4"/>
      <c r="I30" s="4"/>
      <c r="J30" s="4"/>
      <c r="K30" s="4"/>
      <c r="L30" s="4"/>
      <c r="M30" s="4"/>
      <c r="N30" s="4"/>
      <c r="O30" s="4"/>
      <c r="P30" s="4"/>
      <c r="Q30" s="4"/>
      <c r="R30" s="4"/>
      <c r="S30" s="4"/>
      <c r="T30" s="4"/>
      <c r="U30" s="4"/>
      <c r="V30" s="4"/>
      <c r="W30" s="4"/>
      <c r="X30" s="4"/>
      <c r="Y30" s="4"/>
      <c r="Z30" s="4"/>
      <c r="AA30" s="4"/>
      <c r="AB30" s="4"/>
    </row>
    <row r="31" spans="1:28" ht="29.1" customHeight="1">
      <c r="A31" s="230"/>
      <c r="B31" s="230"/>
      <c r="C31" s="230"/>
      <c r="D31" s="230"/>
      <c r="E31" s="4"/>
      <c r="F31" s="4"/>
      <c r="G31" s="4"/>
      <c r="H31" s="4"/>
      <c r="I31" s="4"/>
      <c r="J31" s="4"/>
      <c r="K31" s="4"/>
      <c r="L31" s="4"/>
      <c r="M31" s="4"/>
      <c r="N31" s="4"/>
      <c r="O31" s="4"/>
      <c r="P31" s="4"/>
      <c r="Q31" s="4"/>
      <c r="R31" s="4"/>
      <c r="S31" s="4"/>
      <c r="T31" s="4"/>
      <c r="U31" s="4"/>
      <c r="V31" s="4"/>
      <c r="W31" s="4"/>
      <c r="X31" s="4"/>
      <c r="Y31" s="4"/>
      <c r="Z31" s="4"/>
      <c r="AA31" s="4"/>
      <c r="AB31" s="4"/>
    </row>
    <row r="32" spans="1:28" ht="29.1" customHeight="1">
      <c r="A32" s="230"/>
      <c r="B32" s="230"/>
      <c r="C32" s="230"/>
      <c r="D32" s="230"/>
      <c r="E32" s="4"/>
      <c r="F32" s="4"/>
      <c r="G32" s="4"/>
      <c r="H32" s="4"/>
      <c r="I32" s="4"/>
      <c r="J32" s="4"/>
      <c r="K32" s="4"/>
      <c r="L32" s="4"/>
      <c r="M32" s="4"/>
      <c r="N32" s="4"/>
      <c r="O32" s="4"/>
      <c r="P32" s="4"/>
      <c r="Q32" s="4"/>
      <c r="R32" s="4"/>
      <c r="S32" s="4"/>
      <c r="T32" s="4"/>
      <c r="U32" s="4"/>
      <c r="V32" s="4"/>
      <c r="W32" s="4"/>
      <c r="X32" s="4"/>
      <c r="Y32" s="4"/>
      <c r="Z32" s="4"/>
      <c r="AA32" s="4"/>
      <c r="AB32" s="4"/>
    </row>
    <row r="33" spans="1:28" ht="29.1" customHeight="1">
      <c r="A33" s="230"/>
      <c r="B33" s="230"/>
      <c r="C33" s="230"/>
      <c r="D33" s="230"/>
      <c r="E33" s="4"/>
      <c r="F33" s="4"/>
      <c r="G33" s="4"/>
      <c r="H33" s="4"/>
      <c r="I33" s="4"/>
      <c r="J33" s="4"/>
      <c r="K33" s="4"/>
      <c r="L33" s="4"/>
      <c r="M33" s="4"/>
      <c r="N33" s="4"/>
      <c r="O33" s="4"/>
      <c r="P33" s="4"/>
      <c r="Q33" s="4"/>
      <c r="R33" s="4"/>
      <c r="S33" s="4"/>
      <c r="T33" s="4"/>
      <c r="U33" s="4"/>
      <c r="V33" s="4"/>
      <c r="W33" s="4"/>
      <c r="X33" s="4"/>
      <c r="Y33" s="4"/>
      <c r="Z33" s="4"/>
      <c r="AA33" s="4"/>
      <c r="AB33" s="4"/>
    </row>
    <row r="34" spans="1:28" ht="29.1" customHeight="1">
      <c r="A34" s="230"/>
      <c r="B34" s="230"/>
      <c r="C34" s="230"/>
      <c r="D34" s="230"/>
      <c r="E34" s="4"/>
      <c r="F34" s="4"/>
      <c r="G34" s="4"/>
      <c r="H34" s="4"/>
      <c r="I34" s="4"/>
      <c r="J34" s="4"/>
      <c r="K34" s="4"/>
      <c r="L34" s="4"/>
      <c r="M34" s="4"/>
      <c r="N34" s="4"/>
      <c r="O34" s="4"/>
      <c r="P34" s="4"/>
      <c r="Q34" s="4"/>
      <c r="R34" s="4"/>
      <c r="S34" s="4"/>
      <c r="T34" s="4"/>
      <c r="U34" s="4"/>
      <c r="V34" s="4"/>
      <c r="W34" s="4"/>
      <c r="X34" s="4"/>
      <c r="Y34" s="4"/>
      <c r="Z34" s="4"/>
      <c r="AA34" s="4"/>
      <c r="AB34" s="4"/>
    </row>
    <row r="35" spans="1:28" ht="29.1" customHeight="1">
      <c r="A35" s="230"/>
      <c r="B35" s="230"/>
      <c r="C35" s="230"/>
      <c r="D35" s="230"/>
      <c r="E35" s="4"/>
      <c r="F35" s="4"/>
      <c r="G35" s="4"/>
      <c r="H35" s="4"/>
      <c r="I35" s="4"/>
      <c r="J35" s="4"/>
      <c r="K35" s="4"/>
      <c r="L35" s="4"/>
      <c r="M35" s="4"/>
      <c r="N35" s="4"/>
      <c r="O35" s="4"/>
      <c r="P35" s="4"/>
      <c r="Q35" s="4"/>
      <c r="R35" s="4"/>
      <c r="S35" s="4"/>
      <c r="T35" s="4"/>
      <c r="U35" s="4"/>
      <c r="V35" s="4"/>
      <c r="W35" s="4"/>
      <c r="X35" s="4"/>
      <c r="Y35" s="4"/>
      <c r="Z35" s="4"/>
      <c r="AA35" s="4"/>
      <c r="AB35" s="4"/>
    </row>
    <row r="36" spans="1:28" ht="29.1" customHeight="1">
      <c r="A36" s="230"/>
      <c r="B36" s="230"/>
      <c r="C36" s="230"/>
      <c r="D36" s="230"/>
      <c r="E36" s="4"/>
      <c r="F36" s="4"/>
      <c r="G36" s="4"/>
      <c r="H36" s="4"/>
      <c r="I36" s="4"/>
      <c r="J36" s="4"/>
      <c r="K36" s="4"/>
      <c r="L36" s="4"/>
      <c r="M36" s="4"/>
      <c r="N36" s="4"/>
      <c r="O36" s="4"/>
      <c r="P36" s="4"/>
      <c r="Q36" s="4"/>
      <c r="R36" s="4"/>
      <c r="S36" s="4"/>
      <c r="T36" s="4"/>
      <c r="U36" s="4"/>
      <c r="V36" s="4"/>
      <c r="W36" s="4"/>
      <c r="X36" s="4"/>
      <c r="Y36" s="4"/>
      <c r="Z36" s="4"/>
      <c r="AA36" s="4"/>
      <c r="AB36" s="4"/>
    </row>
    <row r="37" spans="1:28" ht="29.1" customHeight="1">
      <c r="A37" s="230"/>
      <c r="B37" s="230"/>
      <c r="C37" s="230"/>
      <c r="D37" s="230"/>
      <c r="E37" s="4"/>
      <c r="F37" s="4"/>
      <c r="G37" s="4"/>
      <c r="H37" s="4"/>
      <c r="I37" s="4"/>
      <c r="J37" s="4"/>
      <c r="K37" s="4"/>
      <c r="L37" s="4"/>
      <c r="M37" s="4"/>
      <c r="N37" s="4"/>
      <c r="O37" s="4"/>
      <c r="P37" s="4"/>
      <c r="Q37" s="4"/>
      <c r="R37" s="4"/>
      <c r="S37" s="4"/>
      <c r="T37" s="4"/>
      <c r="U37" s="4"/>
      <c r="V37" s="4"/>
      <c r="W37" s="4"/>
      <c r="X37" s="4"/>
      <c r="Y37" s="4"/>
      <c r="Z37" s="4"/>
      <c r="AA37" s="4"/>
      <c r="AB37" s="4"/>
    </row>
    <row r="38" spans="1:28" ht="29.1" customHeight="1">
      <c r="A38" s="230"/>
      <c r="B38" s="230"/>
      <c r="C38" s="230"/>
      <c r="D38" s="230"/>
      <c r="E38" s="4"/>
      <c r="F38" s="4"/>
      <c r="G38" s="4"/>
      <c r="H38" s="4"/>
      <c r="I38" s="4"/>
      <c r="J38" s="4"/>
      <c r="K38" s="4"/>
      <c r="L38" s="4"/>
      <c r="M38" s="4"/>
      <c r="N38" s="4"/>
      <c r="O38" s="4"/>
      <c r="P38" s="4"/>
      <c r="Q38" s="4"/>
      <c r="R38" s="4"/>
      <c r="S38" s="4"/>
      <c r="T38" s="4"/>
      <c r="U38" s="4"/>
      <c r="V38" s="4"/>
      <c r="W38" s="4"/>
      <c r="X38" s="4"/>
      <c r="Y38" s="4"/>
      <c r="Z38" s="4"/>
      <c r="AA38" s="4"/>
      <c r="AB38" s="4"/>
    </row>
    <row r="39" spans="1:28" ht="29.1" customHeight="1">
      <c r="A39" s="230"/>
      <c r="B39" s="230"/>
      <c r="C39" s="230"/>
      <c r="D39" s="230"/>
      <c r="E39" s="4"/>
      <c r="F39" s="4"/>
      <c r="G39" s="4"/>
      <c r="H39" s="4"/>
      <c r="I39" s="4"/>
      <c r="J39" s="4"/>
      <c r="K39" s="4"/>
      <c r="L39" s="4"/>
      <c r="M39" s="4"/>
      <c r="N39" s="4"/>
      <c r="O39" s="4"/>
      <c r="P39" s="4"/>
      <c r="Q39" s="4"/>
      <c r="R39" s="4"/>
      <c r="S39" s="4"/>
      <c r="T39" s="4"/>
      <c r="U39" s="4"/>
      <c r="V39" s="4"/>
      <c r="W39" s="4"/>
      <c r="X39" s="4"/>
      <c r="Y39" s="4"/>
      <c r="Z39" s="4"/>
      <c r="AA39" s="4"/>
      <c r="AB39" s="4"/>
    </row>
    <row r="40" spans="1:28" ht="29.1" customHeight="1">
      <c r="A40" s="230"/>
      <c r="B40" s="230"/>
      <c r="C40" s="230"/>
      <c r="D40" s="230"/>
      <c r="E40" s="4"/>
      <c r="F40" s="4"/>
      <c r="G40" s="4"/>
      <c r="H40" s="4"/>
      <c r="I40" s="4"/>
      <c r="J40" s="4"/>
      <c r="K40" s="4"/>
      <c r="L40" s="4"/>
      <c r="M40" s="4"/>
      <c r="N40" s="4"/>
      <c r="O40" s="4"/>
      <c r="P40" s="4"/>
      <c r="Q40" s="4"/>
      <c r="R40" s="4"/>
      <c r="S40" s="4"/>
      <c r="T40" s="4"/>
      <c r="U40" s="4"/>
      <c r="V40" s="4"/>
      <c r="W40" s="4"/>
      <c r="X40" s="4"/>
      <c r="Y40" s="4"/>
      <c r="Z40" s="4"/>
      <c r="AA40" s="4"/>
      <c r="AB40" s="4"/>
    </row>
    <row r="41" spans="1:28" ht="29.1" customHeight="1">
      <c r="A41" s="230"/>
      <c r="B41" s="230"/>
      <c r="C41" s="230"/>
      <c r="D41" s="230"/>
      <c r="E41" s="4"/>
      <c r="F41" s="4"/>
      <c r="G41" s="4"/>
      <c r="H41" s="4"/>
      <c r="I41" s="4"/>
      <c r="J41" s="4"/>
      <c r="K41" s="4"/>
      <c r="L41" s="4"/>
      <c r="M41" s="4"/>
      <c r="N41" s="4"/>
      <c r="O41" s="4"/>
      <c r="P41" s="4"/>
      <c r="Q41" s="4"/>
      <c r="R41" s="4"/>
      <c r="S41" s="4"/>
      <c r="T41" s="4"/>
      <c r="U41" s="4"/>
      <c r="V41" s="4"/>
      <c r="W41" s="4"/>
      <c r="X41" s="4"/>
      <c r="Y41" s="4"/>
      <c r="Z41" s="4"/>
      <c r="AA41" s="4"/>
      <c r="AB41" s="4"/>
    </row>
    <row r="42" spans="1:28" ht="29.1" customHeight="1">
      <c r="A42" s="230"/>
      <c r="B42" s="230"/>
      <c r="C42" s="230"/>
      <c r="D42" s="230"/>
      <c r="E42" s="4"/>
      <c r="F42" s="4"/>
      <c r="G42" s="4"/>
      <c r="H42" s="4"/>
      <c r="I42" s="4"/>
      <c r="J42" s="4"/>
      <c r="K42" s="4"/>
      <c r="L42" s="4"/>
      <c r="M42" s="4"/>
      <c r="N42" s="4"/>
      <c r="O42" s="4"/>
      <c r="P42" s="4"/>
      <c r="Q42" s="4"/>
      <c r="R42" s="4"/>
      <c r="S42" s="4"/>
      <c r="T42" s="4"/>
      <c r="U42" s="4"/>
      <c r="V42" s="4"/>
      <c r="W42" s="4"/>
      <c r="X42" s="4"/>
      <c r="Y42" s="4"/>
      <c r="Z42" s="4"/>
      <c r="AA42" s="4"/>
      <c r="AB42" s="4"/>
    </row>
    <row r="43" spans="1:28" ht="29.1" customHeight="1">
      <c r="A43" s="230"/>
      <c r="B43" s="230"/>
      <c r="C43" s="230"/>
      <c r="D43" s="230"/>
      <c r="E43" s="4"/>
      <c r="F43" s="4"/>
      <c r="G43" s="4"/>
      <c r="H43" s="4"/>
      <c r="I43" s="4"/>
      <c r="J43" s="4"/>
      <c r="K43" s="4"/>
      <c r="L43" s="4"/>
      <c r="M43" s="4"/>
      <c r="N43" s="4"/>
      <c r="O43" s="4"/>
      <c r="P43" s="4"/>
      <c r="Q43" s="4"/>
      <c r="R43" s="4"/>
      <c r="S43" s="4"/>
      <c r="T43" s="4"/>
      <c r="U43" s="4"/>
      <c r="V43" s="4"/>
      <c r="W43" s="4"/>
      <c r="X43" s="4"/>
      <c r="Y43" s="4"/>
      <c r="Z43" s="4"/>
      <c r="AA43" s="4"/>
      <c r="AB43" s="4"/>
    </row>
    <row r="44" spans="1:28" ht="29.1" customHeight="1">
      <c r="A44" s="230"/>
      <c r="B44" s="230"/>
      <c r="C44" s="230"/>
      <c r="D44" s="230"/>
      <c r="E44" s="4"/>
      <c r="F44" s="4"/>
      <c r="G44" s="4"/>
      <c r="H44" s="4"/>
      <c r="I44" s="4"/>
      <c r="J44" s="4"/>
      <c r="K44" s="4"/>
      <c r="L44" s="4"/>
      <c r="M44" s="4"/>
      <c r="N44" s="4"/>
      <c r="O44" s="4"/>
      <c r="P44" s="4"/>
      <c r="Q44" s="4"/>
      <c r="R44" s="4"/>
      <c r="S44" s="4"/>
      <c r="T44" s="4"/>
      <c r="U44" s="4"/>
      <c r="V44" s="4"/>
      <c r="W44" s="4"/>
      <c r="X44" s="4"/>
      <c r="Y44" s="4"/>
      <c r="Z44" s="4"/>
      <c r="AA44" s="4"/>
      <c r="AB44" s="4"/>
    </row>
    <row r="45" spans="1:28" ht="29.1" customHeight="1">
      <c r="A45" s="230"/>
      <c r="B45" s="230"/>
      <c r="C45" s="230"/>
      <c r="D45" s="230"/>
      <c r="E45" s="4"/>
      <c r="F45" s="4"/>
      <c r="G45" s="4"/>
      <c r="H45" s="4"/>
      <c r="I45" s="4"/>
      <c r="J45" s="4"/>
      <c r="K45" s="4"/>
      <c r="L45" s="4"/>
      <c r="M45" s="4"/>
      <c r="N45" s="4"/>
      <c r="O45" s="4"/>
      <c r="P45" s="4"/>
      <c r="Q45" s="4"/>
      <c r="R45" s="4"/>
      <c r="S45" s="4"/>
      <c r="T45" s="4"/>
      <c r="U45" s="4"/>
      <c r="V45" s="4"/>
      <c r="W45" s="4"/>
      <c r="X45" s="4"/>
      <c r="Y45" s="4"/>
      <c r="Z45" s="4"/>
      <c r="AA45" s="4"/>
      <c r="AB45" s="4"/>
    </row>
    <row r="46" spans="1:28" ht="29.1" customHeight="1">
      <c r="A46" s="230"/>
      <c r="B46" s="230"/>
      <c r="C46" s="230"/>
      <c r="D46" s="230"/>
      <c r="E46" s="4"/>
      <c r="F46" s="4"/>
      <c r="G46" s="4"/>
      <c r="H46" s="4"/>
      <c r="I46" s="4"/>
      <c r="J46" s="4"/>
      <c r="K46" s="4"/>
      <c r="L46" s="4"/>
      <c r="M46" s="4"/>
      <c r="N46" s="4"/>
      <c r="O46" s="4"/>
      <c r="P46" s="4"/>
      <c r="Q46" s="4"/>
      <c r="R46" s="4"/>
      <c r="S46" s="4"/>
      <c r="T46" s="4"/>
      <c r="U46" s="4"/>
      <c r="V46" s="4"/>
      <c r="W46" s="4"/>
      <c r="X46" s="4"/>
      <c r="Y46" s="4"/>
      <c r="Z46" s="4"/>
      <c r="AA46" s="4"/>
      <c r="AB46" s="4"/>
    </row>
    <row r="47" spans="1:28" ht="29.1" customHeight="1">
      <c r="A47" s="230"/>
      <c r="B47" s="230"/>
      <c r="C47" s="230"/>
      <c r="D47" s="230"/>
      <c r="E47" s="4"/>
      <c r="F47" s="4"/>
      <c r="G47" s="4"/>
      <c r="H47" s="4"/>
      <c r="I47" s="4"/>
      <c r="J47" s="4"/>
      <c r="K47" s="4"/>
      <c r="L47" s="4"/>
      <c r="M47" s="4"/>
      <c r="N47" s="4"/>
      <c r="O47" s="4"/>
      <c r="P47" s="4"/>
      <c r="Q47" s="4"/>
      <c r="R47" s="4"/>
      <c r="S47" s="4"/>
      <c r="T47" s="4"/>
      <c r="U47" s="4"/>
      <c r="V47" s="4"/>
      <c r="W47" s="4"/>
      <c r="X47" s="4"/>
      <c r="Y47" s="4"/>
      <c r="Z47" s="4"/>
      <c r="AA47" s="4"/>
      <c r="AB47" s="4"/>
    </row>
    <row r="48" spans="1:28" ht="29.1" customHeight="1">
      <c r="A48" s="230"/>
      <c r="B48" s="230"/>
      <c r="C48" s="230"/>
      <c r="D48" s="230"/>
      <c r="E48" s="4"/>
      <c r="F48" s="4"/>
      <c r="G48" s="4"/>
      <c r="H48" s="4"/>
      <c r="I48" s="4"/>
      <c r="J48" s="4"/>
      <c r="K48" s="4"/>
      <c r="L48" s="4"/>
      <c r="M48" s="4"/>
      <c r="N48" s="4"/>
      <c r="O48" s="4"/>
      <c r="P48" s="4"/>
      <c r="Q48" s="4"/>
      <c r="R48" s="4"/>
      <c r="S48" s="4"/>
      <c r="T48" s="4"/>
      <c r="U48" s="4"/>
      <c r="V48" s="4"/>
      <c r="W48" s="4"/>
      <c r="X48" s="4"/>
      <c r="Y48" s="4"/>
      <c r="Z48" s="4"/>
      <c r="AA48" s="4"/>
      <c r="AB48" s="4"/>
    </row>
    <row r="49" spans="1:28" ht="29.1" customHeight="1">
      <c r="A49" s="230"/>
      <c r="B49" s="230"/>
      <c r="C49" s="230"/>
      <c r="D49" s="230"/>
      <c r="E49" s="4"/>
      <c r="F49" s="4"/>
      <c r="G49" s="4"/>
      <c r="H49" s="4"/>
      <c r="I49" s="4"/>
      <c r="J49" s="4"/>
      <c r="K49" s="4"/>
      <c r="L49" s="4"/>
      <c r="M49" s="4"/>
      <c r="N49" s="4"/>
      <c r="O49" s="4"/>
      <c r="P49" s="4"/>
      <c r="Q49" s="4"/>
      <c r="R49" s="4"/>
      <c r="S49" s="4"/>
      <c r="T49" s="4"/>
      <c r="U49" s="4"/>
      <c r="V49" s="4"/>
      <c r="W49" s="4"/>
      <c r="X49" s="4"/>
      <c r="Y49" s="4"/>
      <c r="Z49" s="4"/>
      <c r="AA49" s="4"/>
      <c r="AB49" s="4"/>
    </row>
    <row r="50" spans="1:28" ht="29.1" customHeight="1">
      <c r="A50" s="230"/>
      <c r="B50" s="230"/>
      <c r="C50" s="230"/>
      <c r="D50" s="230"/>
      <c r="E50" s="4"/>
      <c r="F50" s="4"/>
      <c r="G50" s="4"/>
      <c r="H50" s="4"/>
      <c r="I50" s="4"/>
      <c r="J50" s="4"/>
      <c r="K50" s="4"/>
      <c r="L50" s="4"/>
      <c r="M50" s="4"/>
      <c r="N50" s="4"/>
      <c r="O50" s="4"/>
      <c r="P50" s="4"/>
      <c r="Q50" s="4"/>
      <c r="R50" s="4"/>
      <c r="S50" s="4"/>
      <c r="T50" s="4"/>
      <c r="U50" s="4"/>
      <c r="V50" s="4"/>
      <c r="W50" s="4"/>
      <c r="X50" s="4"/>
      <c r="Y50" s="4"/>
      <c r="Z50" s="4"/>
      <c r="AA50" s="4"/>
      <c r="AB50" s="4"/>
    </row>
    <row r="51" spans="1:28" ht="29.1" customHeight="1">
      <c r="A51" s="230"/>
      <c r="B51" s="230"/>
      <c r="C51" s="230"/>
      <c r="D51" s="230"/>
      <c r="E51" s="4"/>
      <c r="F51" s="4"/>
      <c r="G51" s="4"/>
      <c r="H51" s="4"/>
      <c r="I51" s="4"/>
      <c r="J51" s="4"/>
      <c r="K51" s="4"/>
      <c r="L51" s="4"/>
      <c r="M51" s="4"/>
      <c r="N51" s="4"/>
      <c r="O51" s="4"/>
      <c r="P51" s="4"/>
      <c r="Q51" s="4"/>
      <c r="R51" s="4"/>
      <c r="S51" s="4"/>
      <c r="T51" s="4"/>
      <c r="U51" s="4"/>
      <c r="V51" s="4"/>
      <c r="W51" s="4"/>
      <c r="X51" s="4"/>
      <c r="Y51" s="4"/>
      <c r="Z51" s="4"/>
      <c r="AA51" s="4"/>
      <c r="AB51" s="4"/>
    </row>
    <row r="52" spans="1:28" ht="29.1" customHeight="1">
      <c r="A52" s="230"/>
      <c r="B52" s="230"/>
      <c r="C52" s="230"/>
      <c r="D52" s="230"/>
      <c r="E52" s="4"/>
      <c r="F52" s="4"/>
      <c r="G52" s="4"/>
      <c r="H52" s="4"/>
      <c r="I52" s="4"/>
      <c r="J52" s="4"/>
      <c r="K52" s="4"/>
      <c r="L52" s="4"/>
      <c r="M52" s="4"/>
      <c r="N52" s="4"/>
      <c r="O52" s="4"/>
      <c r="P52" s="4"/>
      <c r="Q52" s="4"/>
      <c r="R52" s="4"/>
      <c r="S52" s="4"/>
      <c r="T52" s="4"/>
      <c r="U52" s="4"/>
      <c r="V52" s="4"/>
      <c r="W52" s="4"/>
      <c r="X52" s="4"/>
      <c r="Y52" s="4"/>
      <c r="Z52" s="4"/>
      <c r="AA52" s="4"/>
      <c r="AB52" s="4"/>
    </row>
    <row r="53" spans="1:28" ht="29.1" customHeight="1">
      <c r="A53" s="230"/>
      <c r="B53" s="230"/>
      <c r="C53" s="230"/>
      <c r="D53" s="230"/>
      <c r="E53" s="4"/>
      <c r="F53" s="4"/>
      <c r="G53" s="4"/>
      <c r="H53" s="4"/>
      <c r="I53" s="4"/>
      <c r="J53" s="4"/>
      <c r="K53" s="4"/>
      <c r="L53" s="4"/>
      <c r="M53" s="4"/>
      <c r="N53" s="4"/>
      <c r="O53" s="4"/>
      <c r="P53" s="4"/>
      <c r="Q53" s="4"/>
      <c r="R53" s="4"/>
      <c r="S53" s="4"/>
      <c r="T53" s="4"/>
      <c r="U53" s="4"/>
      <c r="V53" s="4"/>
      <c r="W53" s="4"/>
      <c r="X53" s="4"/>
      <c r="Y53" s="4"/>
      <c r="Z53" s="4"/>
      <c r="AA53" s="4"/>
      <c r="AB53" s="4"/>
    </row>
    <row r="54" spans="1:28" ht="29.1" customHeight="1">
      <c r="A54" s="230"/>
      <c r="B54" s="230"/>
      <c r="C54" s="230"/>
      <c r="D54" s="230"/>
      <c r="E54" s="4"/>
      <c r="F54" s="4"/>
      <c r="G54" s="4"/>
      <c r="H54" s="4"/>
      <c r="I54" s="4"/>
      <c r="J54" s="4"/>
      <c r="K54" s="4"/>
      <c r="L54" s="4"/>
      <c r="M54" s="4"/>
      <c r="N54" s="4"/>
      <c r="O54" s="4"/>
      <c r="P54" s="4"/>
      <c r="Q54" s="4"/>
      <c r="R54" s="4"/>
      <c r="S54" s="4"/>
      <c r="T54" s="4"/>
      <c r="U54" s="4"/>
      <c r="V54" s="4"/>
      <c r="W54" s="4"/>
      <c r="X54" s="4"/>
      <c r="Y54" s="4"/>
      <c r="Z54" s="4"/>
      <c r="AA54" s="4"/>
      <c r="AB54" s="4"/>
    </row>
    <row r="55" spans="1:28" ht="29.1" customHeight="1">
      <c r="A55" s="230"/>
      <c r="B55" s="230"/>
      <c r="C55" s="230"/>
      <c r="D55" s="230"/>
      <c r="E55" s="4"/>
      <c r="F55" s="4"/>
      <c r="G55" s="4"/>
      <c r="H55" s="4"/>
      <c r="I55" s="4"/>
      <c r="J55" s="4"/>
      <c r="K55" s="4"/>
      <c r="L55" s="4"/>
      <c r="M55" s="4"/>
      <c r="N55" s="4"/>
      <c r="O55" s="4"/>
      <c r="P55" s="4"/>
      <c r="Q55" s="4"/>
      <c r="R55" s="4"/>
      <c r="S55" s="4"/>
      <c r="T55" s="4"/>
      <c r="U55" s="4"/>
      <c r="V55" s="4"/>
      <c r="W55" s="4"/>
      <c r="X55" s="4"/>
      <c r="Y55" s="4"/>
      <c r="Z55" s="4"/>
      <c r="AA55" s="4"/>
      <c r="AB55" s="4"/>
    </row>
    <row r="56" spans="1:28" ht="29.1" customHeight="1">
      <c r="A56" s="230"/>
      <c r="B56" s="230"/>
      <c r="C56" s="230"/>
      <c r="D56" s="230"/>
      <c r="E56" s="4"/>
      <c r="F56" s="4"/>
      <c r="G56" s="4"/>
      <c r="H56" s="4"/>
      <c r="I56" s="4"/>
      <c r="J56" s="4"/>
      <c r="K56" s="4"/>
      <c r="L56" s="4"/>
      <c r="M56" s="4"/>
      <c r="N56" s="4"/>
      <c r="O56" s="4"/>
      <c r="P56" s="4"/>
      <c r="Q56" s="4"/>
      <c r="R56" s="4"/>
      <c r="S56" s="4"/>
      <c r="T56" s="4"/>
      <c r="U56" s="4"/>
      <c r="V56" s="4"/>
      <c r="W56" s="4"/>
      <c r="X56" s="4"/>
      <c r="Y56" s="4"/>
      <c r="Z56" s="4"/>
      <c r="AA56" s="4"/>
      <c r="AB56" s="4"/>
    </row>
    <row r="57" spans="1:28" ht="29.1" customHeight="1">
      <c r="A57" s="230"/>
      <c r="B57" s="230"/>
      <c r="C57" s="230"/>
      <c r="D57" s="230"/>
      <c r="E57" s="4"/>
      <c r="F57" s="4"/>
      <c r="G57" s="4"/>
      <c r="H57" s="4"/>
      <c r="I57" s="4"/>
      <c r="J57" s="4"/>
      <c r="K57" s="4"/>
      <c r="L57" s="4"/>
      <c r="M57" s="4"/>
      <c r="N57" s="4"/>
      <c r="O57" s="4"/>
      <c r="P57" s="4"/>
      <c r="Q57" s="4"/>
      <c r="R57" s="4"/>
      <c r="S57" s="4"/>
      <c r="T57" s="4"/>
      <c r="U57" s="4"/>
      <c r="V57" s="4"/>
      <c r="W57" s="4"/>
      <c r="X57" s="4"/>
      <c r="Y57" s="4"/>
      <c r="Z57" s="4"/>
      <c r="AA57" s="4"/>
      <c r="AB57" s="4"/>
    </row>
    <row r="58" spans="1:28" ht="29.1" customHeight="1">
      <c r="A58" s="230"/>
      <c r="B58" s="230"/>
      <c r="C58" s="230"/>
      <c r="D58" s="230"/>
      <c r="E58" s="4"/>
      <c r="F58" s="4"/>
      <c r="G58" s="4"/>
      <c r="H58" s="4"/>
      <c r="I58" s="4"/>
      <c r="J58" s="4"/>
      <c r="K58" s="4"/>
      <c r="L58" s="4"/>
      <c r="M58" s="4"/>
      <c r="N58" s="4"/>
      <c r="O58" s="4"/>
      <c r="P58" s="4"/>
      <c r="Q58" s="4"/>
      <c r="R58" s="4"/>
      <c r="S58" s="4"/>
      <c r="T58" s="4"/>
      <c r="U58" s="4"/>
      <c r="V58" s="4"/>
      <c r="W58" s="4"/>
      <c r="X58" s="4"/>
      <c r="Y58" s="4"/>
      <c r="Z58" s="4"/>
      <c r="AA58" s="4"/>
      <c r="AB58" s="4"/>
    </row>
    <row r="59" spans="1:28" ht="29.1" customHeight="1">
      <c r="A59" s="230"/>
      <c r="B59" s="230"/>
      <c r="C59" s="230"/>
      <c r="D59" s="230"/>
      <c r="E59" s="4"/>
      <c r="F59" s="4"/>
      <c r="G59" s="4"/>
      <c r="H59" s="4"/>
      <c r="I59" s="4"/>
      <c r="J59" s="4"/>
      <c r="K59" s="4"/>
      <c r="L59" s="4"/>
      <c r="M59" s="4"/>
      <c r="N59" s="4"/>
      <c r="O59" s="4"/>
      <c r="P59" s="4"/>
      <c r="Q59" s="4"/>
      <c r="R59" s="4"/>
      <c r="S59" s="4"/>
      <c r="T59" s="4"/>
      <c r="U59" s="4"/>
      <c r="V59" s="4"/>
      <c r="W59" s="4"/>
      <c r="X59" s="4"/>
      <c r="Y59" s="4"/>
      <c r="Z59" s="4"/>
      <c r="AA59" s="4"/>
      <c r="AB59" s="4"/>
    </row>
    <row r="60" spans="1:28" ht="29.1" customHeight="1">
      <c r="A60" s="230"/>
      <c r="B60" s="230"/>
      <c r="C60" s="230"/>
      <c r="D60" s="230"/>
      <c r="E60" s="4"/>
      <c r="F60" s="4"/>
      <c r="G60" s="4"/>
      <c r="H60" s="4"/>
      <c r="I60" s="4"/>
      <c r="J60" s="4"/>
      <c r="K60" s="4"/>
      <c r="L60" s="4"/>
      <c r="M60" s="4"/>
      <c r="N60" s="4"/>
      <c r="O60" s="4"/>
      <c r="P60" s="4"/>
      <c r="Q60" s="4"/>
      <c r="R60" s="4"/>
      <c r="S60" s="4"/>
      <c r="T60" s="4"/>
      <c r="U60" s="4"/>
      <c r="V60" s="4"/>
      <c r="W60" s="4"/>
      <c r="X60" s="4"/>
      <c r="Y60" s="4"/>
      <c r="Z60" s="4"/>
      <c r="AA60" s="4"/>
      <c r="AB60" s="4"/>
    </row>
    <row r="61" spans="1:28" ht="29.1" customHeight="1">
      <c r="A61" s="230"/>
      <c r="B61" s="230"/>
      <c r="C61" s="230"/>
      <c r="D61" s="230"/>
      <c r="E61" s="4"/>
      <c r="F61" s="4"/>
      <c r="G61" s="4"/>
      <c r="H61" s="4"/>
      <c r="I61" s="4"/>
      <c r="J61" s="4"/>
      <c r="K61" s="4"/>
      <c r="L61" s="4"/>
      <c r="M61" s="4"/>
      <c r="N61" s="4"/>
      <c r="O61" s="4"/>
      <c r="P61" s="4"/>
      <c r="Q61" s="4"/>
      <c r="R61" s="4"/>
      <c r="S61" s="4"/>
      <c r="T61" s="4"/>
      <c r="U61" s="4"/>
      <c r="V61" s="4"/>
      <c r="W61" s="4"/>
      <c r="X61" s="4"/>
      <c r="Y61" s="4"/>
      <c r="Z61" s="4"/>
      <c r="AA61" s="4"/>
      <c r="AB61" s="4"/>
    </row>
    <row r="62" spans="1:28" ht="29.1" customHeight="1">
      <c r="A62" s="230"/>
      <c r="B62" s="230"/>
      <c r="C62" s="230"/>
      <c r="D62" s="230"/>
      <c r="E62" s="4"/>
      <c r="F62" s="4"/>
      <c r="G62" s="4"/>
      <c r="H62" s="4"/>
      <c r="I62" s="4"/>
      <c r="J62" s="4"/>
      <c r="K62" s="4"/>
      <c r="L62" s="4"/>
      <c r="M62" s="4"/>
      <c r="N62" s="4"/>
      <c r="O62" s="4"/>
      <c r="P62" s="4"/>
      <c r="Q62" s="4"/>
      <c r="R62" s="4"/>
      <c r="S62" s="4"/>
      <c r="T62" s="4"/>
      <c r="U62" s="4"/>
      <c r="V62" s="4"/>
      <c r="W62" s="4"/>
      <c r="X62" s="4"/>
      <c r="Y62" s="4"/>
      <c r="Z62" s="4"/>
      <c r="AA62" s="4"/>
      <c r="AB62" s="4"/>
    </row>
    <row r="63" spans="1:28" ht="29.1" customHeight="1">
      <c r="A63" s="230"/>
      <c r="B63" s="230"/>
      <c r="C63" s="230"/>
      <c r="D63" s="230"/>
      <c r="E63" s="4"/>
      <c r="F63" s="4"/>
      <c r="G63" s="4"/>
      <c r="H63" s="4"/>
      <c r="I63" s="4"/>
      <c r="J63" s="4"/>
      <c r="K63" s="4"/>
      <c r="L63" s="4"/>
      <c r="M63" s="4"/>
      <c r="N63" s="4"/>
      <c r="O63" s="4"/>
      <c r="P63" s="4"/>
      <c r="Q63" s="4"/>
      <c r="R63" s="4"/>
      <c r="S63" s="4"/>
      <c r="T63" s="4"/>
      <c r="U63" s="4"/>
      <c r="V63" s="4"/>
      <c r="W63" s="4"/>
      <c r="X63" s="4"/>
      <c r="Y63" s="4"/>
      <c r="Z63" s="4"/>
      <c r="AA63" s="4"/>
      <c r="AB63" s="4"/>
    </row>
    <row r="64" spans="1:28" ht="29.1" customHeight="1">
      <c r="A64" s="230"/>
      <c r="B64" s="230"/>
      <c r="C64" s="230"/>
      <c r="D64" s="230"/>
      <c r="E64" s="4"/>
      <c r="F64" s="4"/>
      <c r="G64" s="4"/>
      <c r="H64" s="4"/>
      <c r="I64" s="4"/>
      <c r="J64" s="4"/>
      <c r="K64" s="4"/>
      <c r="L64" s="4"/>
      <c r="M64" s="4"/>
      <c r="N64" s="4"/>
      <c r="O64" s="4"/>
      <c r="P64" s="4"/>
      <c r="Q64" s="4"/>
      <c r="R64" s="4"/>
      <c r="S64" s="4"/>
      <c r="T64" s="4"/>
      <c r="U64" s="4"/>
      <c r="V64" s="4"/>
      <c r="W64" s="4"/>
      <c r="X64" s="4"/>
      <c r="Y64" s="4"/>
      <c r="Z64" s="4"/>
      <c r="AA64" s="4"/>
      <c r="AB64" s="4"/>
    </row>
    <row r="65" spans="1:28" ht="29.1" customHeight="1">
      <c r="A65" s="230"/>
      <c r="B65" s="230"/>
      <c r="C65" s="230"/>
      <c r="D65" s="230"/>
      <c r="E65" s="4"/>
      <c r="F65" s="4"/>
      <c r="G65" s="4"/>
      <c r="H65" s="4"/>
      <c r="I65" s="4"/>
      <c r="J65" s="4"/>
      <c r="K65" s="4"/>
      <c r="L65" s="4"/>
      <c r="M65" s="4"/>
      <c r="N65" s="4"/>
      <c r="O65" s="4"/>
      <c r="P65" s="4"/>
      <c r="Q65" s="4"/>
      <c r="R65" s="4"/>
      <c r="S65" s="4"/>
      <c r="T65" s="4"/>
      <c r="U65" s="4"/>
      <c r="V65" s="4"/>
      <c r="W65" s="4"/>
      <c r="X65" s="4"/>
      <c r="Y65" s="4"/>
      <c r="Z65" s="4"/>
      <c r="AA65" s="4"/>
      <c r="AB65" s="4"/>
    </row>
    <row r="66" spans="1:28" ht="29.1" customHeight="1">
      <c r="A66" s="230"/>
      <c r="B66" s="230"/>
      <c r="C66" s="230"/>
      <c r="D66" s="230"/>
      <c r="E66" s="4"/>
      <c r="F66" s="4"/>
      <c r="G66" s="4"/>
      <c r="H66" s="4"/>
      <c r="I66" s="4"/>
      <c r="J66" s="4"/>
      <c r="K66" s="4"/>
      <c r="L66" s="4"/>
      <c r="M66" s="4"/>
      <c r="N66" s="4"/>
      <c r="O66" s="4"/>
      <c r="P66" s="4"/>
      <c r="Q66" s="4"/>
      <c r="R66" s="4"/>
      <c r="S66" s="4"/>
      <c r="T66" s="4"/>
      <c r="U66" s="4"/>
      <c r="V66" s="4"/>
      <c r="W66" s="4"/>
      <c r="X66" s="4"/>
      <c r="Y66" s="4"/>
      <c r="Z66" s="4"/>
      <c r="AA66" s="4"/>
      <c r="AB66" s="4"/>
    </row>
    <row r="67" spans="1:28" ht="29.1" customHeight="1">
      <c r="A67" s="230"/>
      <c r="B67" s="230"/>
      <c r="C67" s="230"/>
      <c r="D67" s="230"/>
      <c r="E67" s="4"/>
      <c r="F67" s="4"/>
      <c r="G67" s="4"/>
      <c r="H67" s="4"/>
      <c r="I67" s="4"/>
      <c r="J67" s="4"/>
      <c r="K67" s="4"/>
      <c r="L67" s="4"/>
      <c r="M67" s="4"/>
      <c r="N67" s="4"/>
      <c r="O67" s="4"/>
      <c r="P67" s="4"/>
      <c r="Q67" s="4"/>
      <c r="R67" s="4"/>
      <c r="S67" s="4"/>
      <c r="T67" s="4"/>
      <c r="U67" s="4"/>
      <c r="V67" s="4"/>
      <c r="W67" s="4"/>
      <c r="X67" s="4"/>
      <c r="Y67" s="4"/>
      <c r="Z67" s="4"/>
      <c r="AA67" s="4"/>
      <c r="AB67" s="4"/>
    </row>
    <row r="68" spans="1:28" ht="29.1" customHeight="1">
      <c r="A68" s="230"/>
      <c r="B68" s="230"/>
      <c r="C68" s="230"/>
      <c r="D68" s="230"/>
      <c r="E68" s="4"/>
      <c r="F68" s="4"/>
      <c r="G68" s="4"/>
      <c r="H68" s="4"/>
      <c r="I68" s="4"/>
      <c r="J68" s="4"/>
      <c r="K68" s="4"/>
      <c r="L68" s="4"/>
      <c r="M68" s="4"/>
      <c r="N68" s="4"/>
      <c r="O68" s="4"/>
      <c r="P68" s="4"/>
      <c r="Q68" s="4"/>
      <c r="R68" s="4"/>
      <c r="S68" s="4"/>
      <c r="T68" s="4"/>
      <c r="U68" s="4"/>
      <c r="V68" s="4"/>
      <c r="W68" s="4"/>
      <c r="X68" s="4"/>
      <c r="Y68" s="4"/>
      <c r="Z68" s="4"/>
      <c r="AA68" s="4"/>
      <c r="AB68" s="4"/>
    </row>
    <row r="69" spans="1:28" ht="29.1" customHeight="1">
      <c r="A69" s="230"/>
      <c r="B69" s="230"/>
      <c r="C69" s="230"/>
      <c r="D69" s="230"/>
      <c r="E69" s="4"/>
      <c r="F69" s="4"/>
      <c r="G69" s="4"/>
      <c r="H69" s="4"/>
      <c r="I69" s="4"/>
      <c r="J69" s="4"/>
      <c r="K69" s="4"/>
      <c r="L69" s="4"/>
      <c r="M69" s="4"/>
      <c r="N69" s="4"/>
      <c r="O69" s="4"/>
      <c r="P69" s="4"/>
      <c r="Q69" s="4"/>
      <c r="R69" s="4"/>
      <c r="S69" s="4"/>
      <c r="T69" s="4"/>
      <c r="U69" s="4"/>
      <c r="V69" s="4"/>
      <c r="W69" s="4"/>
      <c r="X69" s="4"/>
      <c r="Y69" s="4"/>
      <c r="Z69" s="4"/>
      <c r="AA69" s="4"/>
      <c r="AB69" s="4"/>
    </row>
    <row r="70" spans="1:28" ht="29.1" customHeight="1">
      <c r="A70" s="230"/>
      <c r="B70" s="230"/>
      <c r="C70" s="230"/>
      <c r="D70" s="230"/>
      <c r="E70" s="4"/>
      <c r="F70" s="4"/>
      <c r="G70" s="4"/>
      <c r="H70" s="4"/>
      <c r="I70" s="4"/>
      <c r="J70" s="4"/>
      <c r="K70" s="4"/>
      <c r="L70" s="4"/>
      <c r="M70" s="4"/>
      <c r="N70" s="4"/>
      <c r="O70" s="4"/>
      <c r="P70" s="4"/>
      <c r="Q70" s="4"/>
      <c r="R70" s="4"/>
      <c r="S70" s="4"/>
      <c r="T70" s="4"/>
      <c r="U70" s="4"/>
      <c r="V70" s="4"/>
      <c r="W70" s="4"/>
      <c r="X70" s="4"/>
      <c r="Y70" s="4"/>
      <c r="Z70" s="4"/>
      <c r="AA70" s="4"/>
      <c r="AB70" s="4"/>
    </row>
    <row r="71" spans="1:28" ht="29.1" customHeight="1">
      <c r="A71" s="230"/>
      <c r="B71" s="230"/>
      <c r="C71" s="230"/>
      <c r="D71" s="230"/>
      <c r="E71" s="4"/>
      <c r="F71" s="4"/>
      <c r="G71" s="4"/>
      <c r="H71" s="4"/>
      <c r="I71" s="4"/>
      <c r="J71" s="4"/>
      <c r="K71" s="4"/>
      <c r="L71" s="4"/>
      <c r="M71" s="4"/>
      <c r="N71" s="4"/>
      <c r="O71" s="4"/>
      <c r="P71" s="4"/>
      <c r="Q71" s="4"/>
      <c r="R71" s="4"/>
      <c r="S71" s="4"/>
      <c r="T71" s="4"/>
      <c r="U71" s="4"/>
      <c r="V71" s="4"/>
      <c r="W71" s="4"/>
      <c r="X71" s="4"/>
      <c r="Y71" s="4"/>
      <c r="Z71" s="4"/>
      <c r="AA71" s="4"/>
      <c r="AB71" s="4"/>
    </row>
    <row r="72" spans="1:28" ht="29.1" customHeight="1">
      <c r="A72" s="230"/>
      <c r="B72" s="230"/>
      <c r="C72" s="230"/>
      <c r="D72" s="230"/>
      <c r="E72" s="4"/>
      <c r="F72" s="4"/>
      <c r="G72" s="4"/>
      <c r="H72" s="4"/>
      <c r="I72" s="4"/>
      <c r="J72" s="4"/>
      <c r="K72" s="4"/>
      <c r="L72" s="4"/>
      <c r="M72" s="4"/>
      <c r="N72" s="4"/>
      <c r="O72" s="4"/>
      <c r="P72" s="4"/>
      <c r="Q72" s="4"/>
      <c r="R72" s="4"/>
      <c r="S72" s="4"/>
      <c r="T72" s="4"/>
      <c r="U72" s="4"/>
      <c r="V72" s="4"/>
      <c r="W72" s="4"/>
      <c r="X72" s="4"/>
      <c r="Y72" s="4"/>
      <c r="Z72" s="4"/>
      <c r="AA72" s="4"/>
      <c r="AB72" s="4"/>
    </row>
    <row r="73" spans="1:28" ht="29.1" customHeight="1">
      <c r="A73" s="230"/>
      <c r="B73" s="230"/>
      <c r="C73" s="230"/>
      <c r="D73" s="230"/>
      <c r="E73" s="4"/>
      <c r="F73" s="4"/>
      <c r="G73" s="4"/>
      <c r="H73" s="4"/>
      <c r="I73" s="4"/>
      <c r="J73" s="4"/>
      <c r="K73" s="4"/>
      <c r="L73" s="4"/>
      <c r="M73" s="4"/>
      <c r="N73" s="4"/>
      <c r="O73" s="4"/>
      <c r="P73" s="4"/>
      <c r="Q73" s="4"/>
      <c r="R73" s="4"/>
      <c r="S73" s="4"/>
      <c r="T73" s="4"/>
      <c r="U73" s="4"/>
      <c r="V73" s="4"/>
      <c r="W73" s="4"/>
      <c r="X73" s="4"/>
      <c r="Y73" s="4"/>
      <c r="Z73" s="4"/>
      <c r="AA73" s="4"/>
      <c r="AB73" s="4"/>
    </row>
    <row r="74" spans="1:28" ht="29.1" customHeight="1">
      <c r="A74" s="230"/>
      <c r="B74" s="230"/>
      <c r="C74" s="230"/>
      <c r="D74" s="230"/>
      <c r="E74" s="4"/>
      <c r="F74" s="4"/>
      <c r="G74" s="4"/>
      <c r="H74" s="4"/>
      <c r="I74" s="4"/>
      <c r="J74" s="4"/>
      <c r="K74" s="4"/>
      <c r="L74" s="4"/>
      <c r="M74" s="4"/>
      <c r="N74" s="4"/>
      <c r="O74" s="4"/>
      <c r="P74" s="4"/>
      <c r="Q74" s="4"/>
      <c r="R74" s="4"/>
      <c r="S74" s="4"/>
      <c r="T74" s="4"/>
      <c r="U74" s="4"/>
      <c r="V74" s="4"/>
      <c r="W74" s="4"/>
      <c r="X74" s="4"/>
      <c r="Y74" s="4"/>
      <c r="Z74" s="4"/>
      <c r="AA74" s="4"/>
      <c r="AB74" s="4"/>
    </row>
    <row r="75" spans="1:28" ht="29.1" customHeight="1">
      <c r="A75" s="230"/>
      <c r="B75" s="230"/>
      <c r="C75" s="230"/>
      <c r="D75" s="230"/>
      <c r="E75" s="4"/>
      <c r="F75" s="4"/>
      <c r="G75" s="4"/>
      <c r="H75" s="4"/>
      <c r="I75" s="4"/>
      <c r="J75" s="4"/>
      <c r="K75" s="4"/>
      <c r="L75" s="4"/>
      <c r="M75" s="4"/>
      <c r="N75" s="4"/>
      <c r="O75" s="4"/>
      <c r="P75" s="4"/>
      <c r="Q75" s="4"/>
      <c r="R75" s="4"/>
      <c r="S75" s="4"/>
      <c r="T75" s="4"/>
      <c r="U75" s="4"/>
      <c r="V75" s="4"/>
      <c r="W75" s="4"/>
      <c r="X75" s="4"/>
      <c r="Y75" s="4"/>
      <c r="Z75" s="4"/>
      <c r="AA75" s="4"/>
      <c r="AB75" s="4"/>
    </row>
    <row r="76" spans="1:28" ht="29.1" customHeight="1">
      <c r="A76" s="230"/>
      <c r="B76" s="230"/>
      <c r="C76" s="230"/>
      <c r="D76" s="230"/>
      <c r="E76" s="4"/>
      <c r="F76" s="4"/>
      <c r="G76" s="4"/>
      <c r="H76" s="4"/>
      <c r="I76" s="4"/>
      <c r="J76" s="4"/>
      <c r="K76" s="4"/>
      <c r="L76" s="4"/>
      <c r="M76" s="4"/>
      <c r="N76" s="4"/>
      <c r="O76" s="4"/>
      <c r="P76" s="4"/>
      <c r="Q76" s="4"/>
      <c r="R76" s="4"/>
      <c r="S76" s="4"/>
      <c r="T76" s="4"/>
      <c r="U76" s="4"/>
      <c r="V76" s="4"/>
      <c r="W76" s="4"/>
      <c r="X76" s="4"/>
      <c r="Y76" s="4"/>
      <c r="Z76" s="4"/>
      <c r="AA76" s="4"/>
      <c r="AB76" s="4"/>
    </row>
    <row r="77" spans="1:28" ht="29.1" customHeight="1">
      <c r="A77" s="230"/>
      <c r="B77" s="230"/>
      <c r="C77" s="230"/>
      <c r="D77" s="230"/>
      <c r="E77" s="4"/>
      <c r="F77" s="4"/>
      <c r="G77" s="4"/>
      <c r="H77" s="4"/>
      <c r="I77" s="4"/>
      <c r="J77" s="4"/>
      <c r="K77" s="4"/>
      <c r="L77" s="4"/>
      <c r="M77" s="4"/>
      <c r="N77" s="4"/>
      <c r="O77" s="4"/>
      <c r="P77" s="4"/>
      <c r="Q77" s="4"/>
      <c r="R77" s="4"/>
      <c r="S77" s="4"/>
      <c r="T77" s="4"/>
      <c r="U77" s="4"/>
      <c r="V77" s="4"/>
      <c r="W77" s="4"/>
      <c r="X77" s="4"/>
      <c r="Y77" s="4"/>
      <c r="Z77" s="4"/>
      <c r="AA77" s="4"/>
      <c r="AB77" s="4"/>
    </row>
    <row r="78" spans="1:28" ht="29.1" customHeight="1">
      <c r="A78" s="230"/>
      <c r="B78" s="230"/>
      <c r="C78" s="230"/>
      <c r="D78" s="230"/>
      <c r="E78" s="4"/>
      <c r="F78" s="4"/>
      <c r="G78" s="4"/>
      <c r="H78" s="4"/>
      <c r="I78" s="4"/>
      <c r="J78" s="4"/>
      <c r="K78" s="4"/>
      <c r="L78" s="4"/>
      <c r="M78" s="4"/>
      <c r="N78" s="4"/>
      <c r="O78" s="4"/>
      <c r="P78" s="4"/>
      <c r="Q78" s="4"/>
      <c r="R78" s="4"/>
      <c r="S78" s="4"/>
      <c r="T78" s="4"/>
      <c r="U78" s="4"/>
      <c r="V78" s="4"/>
      <c r="W78" s="4"/>
      <c r="X78" s="4"/>
      <c r="Y78" s="4"/>
      <c r="Z78" s="4"/>
      <c r="AA78" s="4"/>
      <c r="AB78" s="4"/>
    </row>
    <row r="79" spans="1:28" ht="29.1" customHeight="1">
      <c r="A79" s="230"/>
      <c r="B79" s="230"/>
      <c r="C79" s="230"/>
      <c r="D79" s="230"/>
      <c r="E79" s="4"/>
      <c r="F79" s="4"/>
      <c r="G79" s="4"/>
      <c r="H79" s="4"/>
      <c r="I79" s="4"/>
      <c r="J79" s="4"/>
      <c r="K79" s="4"/>
      <c r="L79" s="4"/>
      <c r="M79" s="4"/>
      <c r="N79" s="4"/>
      <c r="O79" s="4"/>
      <c r="P79" s="4"/>
      <c r="Q79" s="4"/>
      <c r="R79" s="4"/>
      <c r="S79" s="4"/>
      <c r="T79" s="4"/>
      <c r="U79" s="4"/>
      <c r="V79" s="4"/>
      <c r="W79" s="4"/>
      <c r="X79" s="4"/>
      <c r="Y79" s="4"/>
      <c r="Z79" s="4"/>
      <c r="AA79" s="4"/>
      <c r="AB79" s="4"/>
    </row>
    <row r="80" spans="1:28" ht="29.1" customHeight="1">
      <c r="A80" s="230"/>
      <c r="B80" s="230"/>
      <c r="C80" s="230"/>
      <c r="D80" s="230"/>
      <c r="E80" s="4"/>
      <c r="F80" s="4"/>
      <c r="G80" s="4"/>
      <c r="H80" s="4"/>
      <c r="I80" s="4"/>
      <c r="J80" s="4"/>
      <c r="K80" s="4"/>
      <c r="L80" s="4"/>
      <c r="M80" s="4"/>
      <c r="N80" s="4"/>
      <c r="O80" s="4"/>
      <c r="P80" s="4"/>
      <c r="Q80" s="4"/>
      <c r="R80" s="4"/>
      <c r="S80" s="4"/>
      <c r="T80" s="4"/>
      <c r="U80" s="4"/>
      <c r="V80" s="4"/>
      <c r="W80" s="4"/>
      <c r="X80" s="4"/>
      <c r="Y80" s="4"/>
      <c r="Z80" s="4"/>
      <c r="AA80" s="4"/>
      <c r="AB80" s="4"/>
    </row>
    <row r="81" spans="1:28" ht="29.1" customHeight="1">
      <c r="A81" s="230"/>
      <c r="B81" s="230"/>
      <c r="C81" s="230"/>
      <c r="D81" s="230"/>
      <c r="E81" s="4"/>
      <c r="F81" s="4"/>
      <c r="G81" s="4"/>
      <c r="H81" s="4"/>
      <c r="I81" s="4"/>
      <c r="J81" s="4"/>
      <c r="K81" s="4"/>
      <c r="L81" s="4"/>
      <c r="M81" s="4"/>
      <c r="N81" s="4"/>
      <c r="O81" s="4"/>
      <c r="P81" s="4"/>
      <c r="Q81" s="4"/>
      <c r="R81" s="4"/>
      <c r="S81" s="4"/>
      <c r="T81" s="4"/>
      <c r="U81" s="4"/>
      <c r="V81" s="4"/>
      <c r="W81" s="4"/>
      <c r="X81" s="4"/>
      <c r="Y81" s="4"/>
      <c r="Z81" s="4"/>
      <c r="AA81" s="4"/>
      <c r="AB81" s="4"/>
    </row>
    <row r="82" spans="1:28" ht="29.1" customHeight="1">
      <c r="A82" s="230"/>
      <c r="B82" s="230"/>
      <c r="C82" s="230"/>
      <c r="D82" s="230"/>
      <c r="E82" s="4"/>
      <c r="F82" s="4"/>
      <c r="G82" s="4"/>
      <c r="H82" s="4"/>
      <c r="I82" s="4"/>
      <c r="J82" s="4"/>
      <c r="K82" s="4"/>
      <c r="L82" s="4"/>
      <c r="M82" s="4"/>
      <c r="N82" s="4"/>
      <c r="O82" s="4"/>
      <c r="P82" s="4"/>
      <c r="Q82" s="4"/>
      <c r="R82" s="4"/>
      <c r="S82" s="4"/>
      <c r="T82" s="4"/>
      <c r="U82" s="4"/>
      <c r="V82" s="4"/>
      <c r="W82" s="4"/>
      <c r="X82" s="4"/>
      <c r="Y82" s="4"/>
      <c r="Z82" s="4"/>
      <c r="AA82" s="4"/>
      <c r="AB82" s="4"/>
    </row>
    <row r="83" spans="1:28" ht="29.1" customHeight="1">
      <c r="A83" s="230"/>
      <c r="B83" s="230"/>
      <c r="C83" s="230"/>
      <c r="D83" s="230"/>
      <c r="E83" s="4"/>
      <c r="F83" s="4"/>
      <c r="G83" s="4"/>
      <c r="H83" s="4"/>
      <c r="I83" s="4"/>
      <c r="J83" s="4"/>
      <c r="K83" s="4"/>
      <c r="L83" s="4"/>
      <c r="M83" s="4"/>
      <c r="N83" s="4"/>
      <c r="O83" s="4"/>
      <c r="P83" s="4"/>
      <c r="Q83" s="4"/>
      <c r="R83" s="4"/>
      <c r="S83" s="4"/>
      <c r="T83" s="4"/>
      <c r="U83" s="4"/>
      <c r="V83" s="4"/>
      <c r="W83" s="4"/>
      <c r="X83" s="4"/>
      <c r="Y83" s="4"/>
      <c r="Z83" s="4"/>
      <c r="AA83" s="4"/>
      <c r="AB83" s="4"/>
    </row>
    <row r="84" spans="1:28" ht="29.1" customHeight="1">
      <c r="A84" s="230"/>
      <c r="B84" s="230"/>
      <c r="C84" s="230"/>
      <c r="D84" s="230"/>
      <c r="E84" s="4"/>
      <c r="F84" s="4"/>
      <c r="G84" s="4"/>
      <c r="H84" s="4"/>
      <c r="I84" s="4"/>
      <c r="J84" s="4"/>
      <c r="K84" s="4"/>
      <c r="L84" s="4"/>
      <c r="M84" s="4"/>
      <c r="N84" s="4"/>
      <c r="O84" s="4"/>
      <c r="P84" s="4"/>
      <c r="Q84" s="4"/>
      <c r="R84" s="4"/>
      <c r="S84" s="4"/>
      <c r="T84" s="4"/>
      <c r="U84" s="4"/>
      <c r="V84" s="4"/>
      <c r="W84" s="4"/>
      <c r="X84" s="4"/>
      <c r="Y84" s="4"/>
      <c r="Z84" s="4"/>
      <c r="AA84" s="4"/>
      <c r="AB84" s="4"/>
    </row>
    <row r="85" spans="1:28" ht="29.1" customHeight="1">
      <c r="A85" s="230"/>
      <c r="B85" s="230"/>
      <c r="C85" s="230"/>
      <c r="D85" s="230"/>
      <c r="E85" s="4"/>
      <c r="F85" s="4"/>
      <c r="G85" s="4"/>
      <c r="H85" s="4"/>
      <c r="I85" s="4"/>
      <c r="J85" s="4"/>
      <c r="K85" s="4"/>
      <c r="L85" s="4"/>
      <c r="M85" s="4"/>
      <c r="N85" s="4"/>
      <c r="O85" s="4"/>
      <c r="P85" s="4"/>
      <c r="Q85" s="4"/>
      <c r="R85" s="4"/>
      <c r="S85" s="4"/>
      <c r="T85" s="4"/>
      <c r="U85" s="4"/>
      <c r="V85" s="4"/>
      <c r="W85" s="4"/>
      <c r="X85" s="4"/>
      <c r="Y85" s="4"/>
      <c r="Z85" s="4"/>
      <c r="AA85" s="4"/>
      <c r="AB85" s="4"/>
    </row>
    <row r="86" spans="1:28" ht="29.1" customHeight="1">
      <c r="A86" s="230"/>
      <c r="B86" s="230"/>
      <c r="C86" s="230"/>
      <c r="D86" s="230"/>
      <c r="E86" s="4"/>
      <c r="F86" s="4"/>
      <c r="G86" s="4"/>
      <c r="H86" s="4"/>
      <c r="I86" s="4"/>
      <c r="J86" s="4"/>
      <c r="K86" s="4"/>
      <c r="L86" s="4"/>
      <c r="M86" s="4"/>
      <c r="N86" s="4"/>
      <c r="O86" s="4"/>
      <c r="P86" s="4"/>
      <c r="Q86" s="4"/>
      <c r="R86" s="4"/>
      <c r="S86" s="4"/>
      <c r="T86" s="4"/>
      <c r="U86" s="4"/>
      <c r="V86" s="4"/>
      <c r="W86" s="4"/>
      <c r="X86" s="4"/>
      <c r="Y86" s="4"/>
      <c r="Z86" s="4"/>
      <c r="AA86" s="4"/>
      <c r="AB86" s="4"/>
    </row>
    <row r="87" spans="1:28" ht="29.1" customHeight="1">
      <c r="A87" s="230"/>
      <c r="B87" s="230"/>
      <c r="C87" s="230"/>
      <c r="D87" s="230"/>
      <c r="E87" s="4"/>
      <c r="F87" s="4"/>
      <c r="G87" s="4"/>
      <c r="H87" s="4"/>
      <c r="I87" s="4"/>
      <c r="J87" s="4"/>
      <c r="K87" s="4"/>
      <c r="L87" s="4"/>
      <c r="M87" s="4"/>
      <c r="N87" s="4"/>
      <c r="O87" s="4"/>
      <c r="P87" s="4"/>
      <c r="Q87" s="4"/>
      <c r="R87" s="4"/>
      <c r="S87" s="4"/>
      <c r="T87" s="4"/>
      <c r="U87" s="4"/>
      <c r="V87" s="4"/>
      <c r="W87" s="4"/>
      <c r="X87" s="4"/>
      <c r="Y87" s="4"/>
      <c r="Z87" s="4"/>
      <c r="AA87" s="4"/>
      <c r="AB87" s="4"/>
    </row>
    <row r="88" spans="1:28" ht="29.1" customHeight="1">
      <c r="A88" s="230"/>
      <c r="B88" s="230"/>
      <c r="C88" s="230"/>
      <c r="D88" s="230"/>
      <c r="E88" s="4"/>
      <c r="F88" s="4"/>
      <c r="G88" s="4"/>
      <c r="H88" s="4"/>
      <c r="I88" s="4"/>
      <c r="J88" s="4"/>
      <c r="K88" s="4"/>
      <c r="L88" s="4"/>
      <c r="M88" s="4"/>
      <c r="N88" s="4"/>
      <c r="O88" s="4"/>
      <c r="P88" s="4"/>
      <c r="Q88" s="4"/>
      <c r="R88" s="4"/>
      <c r="S88" s="4"/>
      <c r="T88" s="4"/>
      <c r="U88" s="4"/>
      <c r="V88" s="4"/>
      <c r="W88" s="4"/>
      <c r="X88" s="4"/>
      <c r="Y88" s="4"/>
      <c r="Z88" s="4"/>
      <c r="AA88" s="4"/>
      <c r="AB88" s="4"/>
    </row>
    <row r="89" spans="1:28" ht="29.1" customHeight="1">
      <c r="A89" s="230"/>
      <c r="B89" s="230"/>
      <c r="C89" s="230"/>
      <c r="D89" s="230"/>
      <c r="E89" s="4"/>
      <c r="F89" s="4"/>
      <c r="G89" s="4"/>
      <c r="H89" s="4"/>
      <c r="I89" s="4"/>
      <c r="J89" s="4"/>
      <c r="K89" s="4"/>
      <c r="L89" s="4"/>
      <c r="M89" s="4"/>
      <c r="N89" s="4"/>
      <c r="O89" s="4"/>
      <c r="P89" s="4"/>
      <c r="Q89" s="4"/>
      <c r="R89" s="4"/>
      <c r="S89" s="4"/>
      <c r="T89" s="4"/>
      <c r="U89" s="4"/>
      <c r="V89" s="4"/>
      <c r="W89" s="4"/>
      <c r="X89" s="4"/>
      <c r="Y89" s="4"/>
      <c r="Z89" s="4"/>
      <c r="AA89" s="4"/>
      <c r="AB89" s="4"/>
    </row>
    <row r="90" spans="1:28" ht="29.1" customHeight="1">
      <c r="A90" s="230"/>
      <c r="B90" s="230"/>
      <c r="C90" s="230"/>
      <c r="D90" s="230"/>
      <c r="E90" s="4"/>
      <c r="F90" s="4"/>
      <c r="G90" s="4"/>
      <c r="H90" s="4"/>
      <c r="I90" s="4"/>
      <c r="J90" s="4"/>
      <c r="K90" s="4"/>
      <c r="L90" s="4"/>
      <c r="M90" s="4"/>
      <c r="N90" s="4"/>
      <c r="O90" s="4"/>
      <c r="P90" s="4"/>
      <c r="Q90" s="4"/>
      <c r="R90" s="4"/>
      <c r="S90" s="4"/>
      <c r="T90" s="4"/>
      <c r="U90" s="4"/>
      <c r="V90" s="4"/>
      <c r="W90" s="4"/>
      <c r="X90" s="4"/>
      <c r="Y90" s="4"/>
      <c r="Z90" s="4"/>
      <c r="AA90" s="4"/>
      <c r="AB90" s="4"/>
    </row>
    <row r="91" spans="1:28" ht="29.1" customHeight="1">
      <c r="A91" s="230"/>
      <c r="B91" s="230"/>
      <c r="C91" s="230"/>
      <c r="D91" s="230"/>
      <c r="E91" s="4"/>
      <c r="F91" s="4"/>
      <c r="G91" s="4"/>
      <c r="H91" s="4"/>
      <c r="I91" s="4"/>
      <c r="J91" s="4"/>
      <c r="K91" s="4"/>
      <c r="L91" s="4"/>
      <c r="M91" s="4"/>
      <c r="N91" s="4"/>
      <c r="O91" s="4"/>
      <c r="P91" s="4"/>
      <c r="Q91" s="4"/>
      <c r="R91" s="4"/>
      <c r="S91" s="4"/>
      <c r="T91" s="4"/>
      <c r="U91" s="4"/>
      <c r="V91" s="4"/>
      <c r="W91" s="4"/>
      <c r="X91" s="4"/>
      <c r="Y91" s="4"/>
      <c r="Z91" s="4"/>
      <c r="AA91" s="4"/>
      <c r="AB91" s="4"/>
    </row>
    <row r="92" spans="1:28" ht="29.1" customHeight="1">
      <c r="A92" s="230"/>
      <c r="B92" s="230"/>
      <c r="C92" s="230"/>
      <c r="D92" s="230"/>
      <c r="E92" s="4"/>
      <c r="F92" s="4"/>
      <c r="G92" s="4"/>
      <c r="H92" s="4"/>
      <c r="I92" s="4"/>
      <c r="J92" s="4"/>
      <c r="K92" s="4"/>
      <c r="L92" s="4"/>
      <c r="M92" s="4"/>
      <c r="N92" s="4"/>
      <c r="O92" s="4"/>
      <c r="P92" s="4"/>
      <c r="Q92" s="4"/>
      <c r="R92" s="4"/>
      <c r="S92" s="4"/>
      <c r="T92" s="4"/>
      <c r="U92" s="4"/>
      <c r="V92" s="4"/>
      <c r="W92" s="4"/>
      <c r="X92" s="4"/>
      <c r="Y92" s="4"/>
      <c r="Z92" s="4"/>
      <c r="AA92" s="4"/>
      <c r="AB92" s="4"/>
    </row>
    <row r="93" spans="1:28" ht="29.1" customHeight="1">
      <c r="A93" s="230"/>
      <c r="B93" s="230"/>
      <c r="C93" s="230"/>
      <c r="D93" s="230"/>
      <c r="E93" s="4"/>
      <c r="F93" s="4"/>
      <c r="G93" s="4"/>
      <c r="H93" s="4"/>
      <c r="I93" s="4"/>
      <c r="J93" s="4"/>
      <c r="K93" s="4"/>
      <c r="L93" s="4"/>
      <c r="M93" s="4"/>
      <c r="N93" s="4"/>
      <c r="O93" s="4"/>
      <c r="P93" s="4"/>
      <c r="Q93" s="4"/>
      <c r="R93" s="4"/>
      <c r="S93" s="4"/>
      <c r="T93" s="4"/>
      <c r="U93" s="4"/>
      <c r="V93" s="4"/>
      <c r="W93" s="4"/>
      <c r="X93" s="4"/>
      <c r="Y93" s="4"/>
      <c r="Z93" s="4"/>
      <c r="AA93" s="4"/>
      <c r="AB93" s="4"/>
    </row>
    <row r="94" spans="1:28" ht="29.1" customHeight="1">
      <c r="A94" s="230"/>
      <c r="B94" s="230"/>
      <c r="C94" s="230"/>
      <c r="D94" s="230"/>
      <c r="E94" s="4"/>
      <c r="F94" s="4"/>
      <c r="G94" s="4"/>
      <c r="H94" s="4"/>
      <c r="I94" s="4"/>
      <c r="J94" s="4"/>
      <c r="K94" s="4"/>
      <c r="L94" s="4"/>
      <c r="M94" s="4"/>
      <c r="N94" s="4"/>
      <c r="O94" s="4"/>
      <c r="P94" s="4"/>
      <c r="Q94" s="4"/>
      <c r="R94" s="4"/>
      <c r="S94" s="4"/>
      <c r="T94" s="4"/>
      <c r="U94" s="4"/>
      <c r="V94" s="4"/>
      <c r="W94" s="4"/>
      <c r="X94" s="4"/>
      <c r="Y94" s="4"/>
      <c r="Z94" s="4"/>
      <c r="AA94" s="4"/>
      <c r="AB94" s="4"/>
    </row>
    <row r="95" spans="1:28" ht="29.1" customHeight="1">
      <c r="A95" s="230"/>
      <c r="B95" s="230"/>
      <c r="C95" s="230"/>
      <c r="D95" s="230"/>
      <c r="E95" s="4"/>
      <c r="F95" s="4"/>
      <c r="G95" s="4"/>
      <c r="H95" s="4"/>
      <c r="I95" s="4"/>
      <c r="J95" s="4"/>
      <c r="K95" s="4"/>
      <c r="L95" s="4"/>
      <c r="M95" s="4"/>
      <c r="N95" s="4"/>
      <c r="O95" s="4"/>
      <c r="P95" s="4"/>
      <c r="Q95" s="4"/>
      <c r="R95" s="4"/>
      <c r="S95" s="4"/>
      <c r="T95" s="4"/>
      <c r="U95" s="4"/>
      <c r="V95" s="4"/>
      <c r="W95" s="4"/>
      <c r="X95" s="4"/>
      <c r="Y95" s="4"/>
      <c r="Z95" s="4"/>
      <c r="AA95" s="4"/>
      <c r="AB95" s="4"/>
    </row>
    <row r="96" spans="1:28" ht="29.1" customHeight="1">
      <c r="A96" s="230"/>
      <c r="B96" s="230"/>
      <c r="C96" s="230"/>
      <c r="D96" s="230"/>
      <c r="E96" s="4"/>
      <c r="F96" s="4"/>
      <c r="G96" s="4"/>
      <c r="H96" s="4"/>
      <c r="I96" s="4"/>
      <c r="J96" s="4"/>
      <c r="K96" s="4"/>
      <c r="L96" s="4"/>
      <c r="M96" s="4"/>
      <c r="N96" s="4"/>
      <c r="O96" s="4"/>
      <c r="P96" s="4"/>
      <c r="Q96" s="4"/>
      <c r="R96" s="4"/>
      <c r="S96" s="4"/>
      <c r="T96" s="4"/>
      <c r="U96" s="4"/>
      <c r="V96" s="4"/>
      <c r="W96" s="4"/>
      <c r="X96" s="4"/>
      <c r="Y96" s="4"/>
      <c r="Z96" s="4"/>
      <c r="AA96" s="4"/>
      <c r="AB96" s="4"/>
    </row>
    <row r="97" spans="1:28" ht="29.1" customHeight="1">
      <c r="A97" s="230"/>
      <c r="B97" s="230"/>
      <c r="C97" s="230"/>
      <c r="D97" s="230"/>
      <c r="E97" s="4"/>
      <c r="F97" s="4"/>
      <c r="G97" s="4"/>
      <c r="H97" s="4"/>
      <c r="I97" s="4"/>
      <c r="J97" s="4"/>
      <c r="K97" s="4"/>
      <c r="L97" s="4"/>
      <c r="M97" s="4"/>
      <c r="N97" s="4"/>
      <c r="O97" s="4"/>
      <c r="P97" s="4"/>
      <c r="Q97" s="4"/>
      <c r="R97" s="4"/>
      <c r="S97" s="4"/>
      <c r="T97" s="4"/>
      <c r="U97" s="4"/>
      <c r="V97" s="4"/>
      <c r="W97" s="4"/>
      <c r="X97" s="4"/>
      <c r="Y97" s="4"/>
      <c r="Z97" s="4"/>
      <c r="AA97" s="4"/>
      <c r="AB97" s="4"/>
    </row>
    <row r="98" spans="1:28" ht="29.1" customHeight="1">
      <c r="A98" s="230"/>
      <c r="B98" s="230"/>
      <c r="C98" s="230"/>
      <c r="D98" s="230"/>
      <c r="E98" s="4"/>
      <c r="F98" s="4"/>
      <c r="G98" s="4"/>
      <c r="H98" s="4"/>
      <c r="I98" s="4"/>
      <c r="J98" s="4"/>
      <c r="K98" s="4"/>
      <c r="L98" s="4"/>
      <c r="M98" s="4"/>
      <c r="N98" s="4"/>
      <c r="O98" s="4"/>
      <c r="P98" s="4"/>
      <c r="Q98" s="4"/>
      <c r="R98" s="4"/>
      <c r="S98" s="4"/>
      <c r="T98" s="4"/>
      <c r="U98" s="4"/>
      <c r="V98" s="4"/>
      <c r="W98" s="4"/>
      <c r="X98" s="4"/>
      <c r="Y98" s="4"/>
      <c r="Z98" s="4"/>
      <c r="AA98" s="4"/>
      <c r="AB98" s="4"/>
    </row>
    <row r="99" spans="1:28" ht="29.1" customHeight="1">
      <c r="A99" s="230"/>
      <c r="B99" s="230"/>
      <c r="C99" s="230"/>
      <c r="D99" s="230"/>
      <c r="E99" s="4"/>
      <c r="F99" s="4"/>
      <c r="G99" s="4"/>
      <c r="H99" s="4"/>
      <c r="I99" s="4"/>
      <c r="J99" s="4"/>
      <c r="K99" s="4"/>
      <c r="L99" s="4"/>
      <c r="M99" s="4"/>
      <c r="N99" s="4"/>
      <c r="O99" s="4"/>
      <c r="P99" s="4"/>
      <c r="Q99" s="4"/>
      <c r="R99" s="4"/>
      <c r="S99" s="4"/>
      <c r="T99" s="4"/>
      <c r="U99" s="4"/>
      <c r="V99" s="4"/>
      <c r="W99" s="4"/>
      <c r="X99" s="4"/>
      <c r="Y99" s="4"/>
      <c r="Z99" s="4"/>
      <c r="AA99" s="4"/>
      <c r="AB99" s="4"/>
    </row>
    <row r="100" spans="1:28" ht="29.1" customHeight="1">
      <c r="A100" s="230"/>
      <c r="B100" s="230"/>
      <c r="C100" s="230"/>
      <c r="D100" s="230"/>
      <c r="E100" s="4"/>
      <c r="F100" s="4"/>
      <c r="G100" s="4"/>
      <c r="H100" s="4"/>
      <c r="I100" s="4"/>
      <c r="J100" s="4"/>
      <c r="K100" s="4"/>
      <c r="L100" s="4"/>
      <c r="M100" s="4"/>
      <c r="N100" s="4"/>
      <c r="O100" s="4"/>
      <c r="P100" s="4"/>
      <c r="Q100" s="4"/>
      <c r="R100" s="4"/>
      <c r="S100" s="4"/>
      <c r="T100" s="4"/>
      <c r="U100" s="4"/>
      <c r="V100" s="4"/>
      <c r="W100" s="4"/>
      <c r="X100" s="4"/>
      <c r="Y100" s="4"/>
      <c r="Z100" s="4"/>
      <c r="AA100" s="4"/>
      <c r="AB100" s="4"/>
    </row>
    <row r="101" spans="1:28" ht="29.1" customHeight="1">
      <c r="A101" s="230"/>
      <c r="B101" s="230"/>
      <c r="C101" s="230"/>
      <c r="D101" s="230"/>
      <c r="E101" s="4"/>
      <c r="F101" s="4"/>
      <c r="G101" s="4"/>
      <c r="H101" s="4"/>
      <c r="I101" s="4"/>
      <c r="J101" s="4"/>
      <c r="K101" s="4"/>
      <c r="L101" s="4"/>
      <c r="M101" s="4"/>
      <c r="N101" s="4"/>
      <c r="O101" s="4"/>
      <c r="P101" s="4"/>
      <c r="Q101" s="4"/>
      <c r="R101" s="4"/>
      <c r="S101" s="4"/>
      <c r="T101" s="4"/>
      <c r="U101" s="4"/>
      <c r="V101" s="4"/>
      <c r="W101" s="4"/>
      <c r="X101" s="4"/>
      <c r="Y101" s="4"/>
      <c r="Z101" s="4"/>
      <c r="AA101" s="4"/>
      <c r="AB101" s="4"/>
    </row>
    <row r="102" spans="1:28" ht="29.1" customHeight="1">
      <c r="A102" s="230"/>
      <c r="B102" s="230"/>
      <c r="C102" s="230"/>
      <c r="D102" s="230"/>
      <c r="E102" s="4"/>
      <c r="F102" s="4"/>
      <c r="G102" s="4"/>
      <c r="H102" s="4"/>
      <c r="I102" s="4"/>
      <c r="J102" s="4"/>
      <c r="K102" s="4"/>
      <c r="L102" s="4"/>
      <c r="M102" s="4"/>
      <c r="N102" s="4"/>
      <c r="O102" s="4"/>
      <c r="P102" s="4"/>
      <c r="Q102" s="4"/>
      <c r="R102" s="4"/>
      <c r="S102" s="4"/>
      <c r="T102" s="4"/>
      <c r="U102" s="4"/>
      <c r="V102" s="4"/>
      <c r="W102" s="4"/>
      <c r="X102" s="4"/>
      <c r="Y102" s="4"/>
      <c r="Z102" s="4"/>
      <c r="AA102" s="4"/>
      <c r="AB102" s="4"/>
    </row>
    <row r="103" spans="1:28" ht="29.1" customHeight="1">
      <c r="A103" s="230"/>
      <c r="B103" s="230"/>
      <c r="C103" s="230"/>
      <c r="D103" s="230"/>
      <c r="E103" s="4"/>
      <c r="F103" s="4"/>
      <c r="G103" s="4"/>
      <c r="H103" s="4"/>
      <c r="I103" s="4"/>
      <c r="J103" s="4"/>
      <c r="K103" s="4"/>
      <c r="L103" s="4"/>
      <c r="M103" s="4"/>
      <c r="N103" s="4"/>
      <c r="O103" s="4"/>
      <c r="P103" s="4"/>
      <c r="Q103" s="4"/>
      <c r="R103" s="4"/>
      <c r="S103" s="4"/>
      <c r="T103" s="4"/>
      <c r="U103" s="4"/>
      <c r="V103" s="4"/>
      <c r="W103" s="4"/>
      <c r="X103" s="4"/>
      <c r="Y103" s="4"/>
      <c r="Z103" s="4"/>
      <c r="AA103" s="4"/>
      <c r="AB103" s="4"/>
    </row>
    <row r="104" spans="1:28" ht="29.1" customHeight="1">
      <c r="A104" s="230"/>
      <c r="B104" s="230"/>
      <c r="C104" s="230"/>
      <c r="D104" s="230"/>
      <c r="E104" s="4"/>
      <c r="F104" s="4"/>
      <c r="G104" s="4"/>
      <c r="H104" s="4"/>
      <c r="I104" s="4"/>
      <c r="J104" s="4"/>
      <c r="K104" s="4"/>
      <c r="L104" s="4"/>
      <c r="M104" s="4"/>
      <c r="N104" s="4"/>
      <c r="O104" s="4"/>
      <c r="P104" s="4"/>
      <c r="Q104" s="4"/>
      <c r="R104" s="4"/>
      <c r="S104" s="4"/>
      <c r="T104" s="4"/>
      <c r="U104" s="4"/>
      <c r="V104" s="4"/>
      <c r="W104" s="4"/>
      <c r="X104" s="4"/>
      <c r="Y104" s="4"/>
      <c r="Z104" s="4"/>
      <c r="AA104" s="4"/>
      <c r="AB104" s="4"/>
    </row>
    <row r="105" spans="1:28" ht="29.1" customHeight="1">
      <c r="A105" s="230"/>
      <c r="B105" s="230"/>
      <c r="C105" s="230"/>
      <c r="D105" s="230"/>
      <c r="E105" s="4"/>
      <c r="F105" s="4"/>
      <c r="G105" s="4"/>
      <c r="H105" s="4"/>
      <c r="I105" s="4"/>
      <c r="J105" s="4"/>
      <c r="K105" s="4"/>
      <c r="L105" s="4"/>
      <c r="M105" s="4"/>
      <c r="N105" s="4"/>
      <c r="O105" s="4"/>
      <c r="P105" s="4"/>
      <c r="Q105" s="4"/>
      <c r="R105" s="4"/>
      <c r="S105" s="4"/>
      <c r="T105" s="4"/>
      <c r="U105" s="4"/>
      <c r="V105" s="4"/>
      <c r="W105" s="4"/>
      <c r="X105" s="4"/>
      <c r="Y105" s="4"/>
      <c r="Z105" s="4"/>
      <c r="AA105" s="4"/>
      <c r="AB105" s="4"/>
    </row>
    <row r="106" spans="1:28" ht="29.1" customHeight="1">
      <c r="A106" s="230"/>
      <c r="B106" s="230"/>
      <c r="C106" s="230"/>
      <c r="D106" s="230"/>
      <c r="E106" s="4"/>
      <c r="F106" s="4"/>
      <c r="G106" s="4"/>
      <c r="H106" s="4"/>
      <c r="I106" s="4"/>
      <c r="J106" s="4"/>
      <c r="K106" s="4"/>
      <c r="L106" s="4"/>
      <c r="M106" s="4"/>
      <c r="N106" s="4"/>
      <c r="O106" s="4"/>
      <c r="P106" s="4"/>
      <c r="Q106" s="4"/>
      <c r="R106" s="4"/>
      <c r="S106" s="4"/>
      <c r="T106" s="4"/>
      <c r="U106" s="4"/>
      <c r="V106" s="4"/>
      <c r="W106" s="4"/>
      <c r="X106" s="4"/>
      <c r="Y106" s="4"/>
      <c r="Z106" s="4"/>
      <c r="AA106" s="4"/>
      <c r="AB106" s="4"/>
    </row>
    <row r="107" spans="1:28" ht="29.1" customHeight="1">
      <c r="A107" s="230"/>
      <c r="B107" s="230"/>
      <c r="C107" s="230"/>
      <c r="D107" s="230"/>
      <c r="E107" s="4"/>
      <c r="F107" s="4"/>
      <c r="G107" s="4"/>
      <c r="H107" s="4"/>
      <c r="I107" s="4"/>
      <c r="J107" s="4"/>
      <c r="K107" s="4"/>
      <c r="L107" s="4"/>
      <c r="M107" s="4"/>
      <c r="N107" s="4"/>
      <c r="O107" s="4"/>
      <c r="P107" s="4"/>
      <c r="Q107" s="4"/>
      <c r="R107" s="4"/>
      <c r="S107" s="4"/>
      <c r="T107" s="4"/>
      <c r="U107" s="4"/>
      <c r="V107" s="4"/>
      <c r="W107" s="4"/>
      <c r="X107" s="4"/>
      <c r="Y107" s="4"/>
      <c r="Z107" s="4"/>
      <c r="AA107" s="4"/>
      <c r="AB107" s="4"/>
    </row>
    <row r="108" spans="1:28" ht="29.1" customHeight="1">
      <c r="A108" s="230"/>
      <c r="B108" s="230"/>
      <c r="C108" s="230"/>
      <c r="D108" s="230"/>
      <c r="E108" s="4"/>
      <c r="F108" s="4"/>
      <c r="G108" s="4"/>
      <c r="H108" s="4"/>
      <c r="I108" s="4"/>
      <c r="J108" s="4"/>
      <c r="K108" s="4"/>
      <c r="L108" s="4"/>
      <c r="M108" s="4"/>
      <c r="N108" s="4"/>
      <c r="O108" s="4"/>
      <c r="P108" s="4"/>
      <c r="Q108" s="4"/>
      <c r="R108" s="4"/>
      <c r="S108" s="4"/>
      <c r="T108" s="4"/>
      <c r="U108" s="4"/>
      <c r="V108" s="4"/>
      <c r="W108" s="4"/>
      <c r="X108" s="4"/>
      <c r="Y108" s="4"/>
      <c r="Z108" s="4"/>
      <c r="AA108" s="4"/>
      <c r="AB108" s="4"/>
    </row>
    <row r="109" spans="1:28" ht="29.1" customHeight="1">
      <c r="A109" s="230"/>
      <c r="B109" s="230"/>
      <c r="C109" s="230"/>
      <c r="D109" s="230"/>
      <c r="E109" s="4"/>
      <c r="F109" s="4"/>
      <c r="G109" s="4"/>
      <c r="H109" s="4"/>
      <c r="I109" s="4"/>
      <c r="J109" s="4"/>
      <c r="K109" s="4"/>
      <c r="L109" s="4"/>
      <c r="M109" s="4"/>
      <c r="N109" s="4"/>
      <c r="O109" s="4"/>
      <c r="P109" s="4"/>
      <c r="Q109" s="4"/>
      <c r="R109" s="4"/>
      <c r="S109" s="4"/>
      <c r="T109" s="4"/>
      <c r="U109" s="4"/>
      <c r="V109" s="4"/>
      <c r="W109" s="4"/>
      <c r="X109" s="4"/>
      <c r="Y109" s="4"/>
      <c r="Z109" s="4"/>
      <c r="AA109" s="4"/>
      <c r="AB109" s="4"/>
    </row>
    <row r="110" spans="1:28" ht="29.1" customHeight="1">
      <c r="A110" s="230"/>
      <c r="B110" s="230"/>
      <c r="C110" s="230"/>
      <c r="D110" s="230"/>
      <c r="E110" s="4"/>
      <c r="F110" s="4"/>
      <c r="G110" s="4"/>
      <c r="H110" s="4"/>
      <c r="I110" s="4"/>
      <c r="J110" s="4"/>
      <c r="K110" s="4"/>
      <c r="L110" s="4"/>
      <c r="M110" s="4"/>
      <c r="N110" s="4"/>
      <c r="O110" s="4"/>
      <c r="P110" s="4"/>
      <c r="Q110" s="4"/>
      <c r="R110" s="4"/>
      <c r="S110" s="4"/>
      <c r="T110" s="4"/>
      <c r="U110" s="4"/>
      <c r="V110" s="4"/>
      <c r="W110" s="4"/>
      <c r="X110" s="4"/>
      <c r="Y110" s="4"/>
      <c r="Z110" s="4"/>
      <c r="AA110" s="4"/>
      <c r="AB110" s="4"/>
    </row>
    <row r="111" spans="1:28" ht="29.1" customHeight="1">
      <c r="A111" s="230"/>
      <c r="B111" s="230"/>
      <c r="C111" s="230"/>
      <c r="D111" s="230"/>
      <c r="E111" s="4"/>
      <c r="F111" s="4"/>
      <c r="G111" s="4"/>
      <c r="H111" s="4"/>
      <c r="I111" s="4"/>
      <c r="J111" s="4"/>
      <c r="K111" s="4"/>
      <c r="L111" s="4"/>
      <c r="M111" s="4"/>
      <c r="N111" s="4"/>
      <c r="O111" s="4"/>
      <c r="P111" s="4"/>
      <c r="Q111" s="4"/>
      <c r="R111" s="4"/>
      <c r="S111" s="4"/>
      <c r="T111" s="4"/>
      <c r="U111" s="4"/>
      <c r="V111" s="4"/>
      <c r="W111" s="4"/>
      <c r="X111" s="4"/>
      <c r="Y111" s="4"/>
      <c r="Z111" s="4"/>
      <c r="AA111" s="4"/>
      <c r="AB111" s="4"/>
    </row>
    <row r="112" spans="1:28" ht="29.1" customHeight="1">
      <c r="A112" s="230"/>
      <c r="B112" s="230"/>
      <c r="C112" s="230"/>
      <c r="D112" s="230"/>
      <c r="E112" s="4"/>
      <c r="F112" s="4"/>
      <c r="G112" s="4"/>
      <c r="H112" s="4"/>
      <c r="I112" s="4"/>
      <c r="J112" s="4"/>
      <c r="K112" s="4"/>
      <c r="L112" s="4"/>
      <c r="M112" s="4"/>
      <c r="N112" s="4"/>
      <c r="O112" s="4"/>
      <c r="P112" s="4"/>
      <c r="Q112" s="4"/>
      <c r="R112" s="4"/>
      <c r="S112" s="4"/>
      <c r="T112" s="4"/>
      <c r="U112" s="4"/>
      <c r="V112" s="4"/>
      <c r="W112" s="4"/>
      <c r="X112" s="4"/>
      <c r="Y112" s="4"/>
      <c r="Z112" s="4"/>
      <c r="AA112" s="4"/>
      <c r="AB112" s="4"/>
    </row>
    <row r="113" spans="1:28" ht="29.1" customHeight="1">
      <c r="A113" s="230"/>
      <c r="B113" s="230"/>
      <c r="C113" s="230"/>
      <c r="D113" s="230"/>
      <c r="E113" s="4"/>
      <c r="F113" s="4"/>
      <c r="G113" s="4"/>
      <c r="H113" s="4"/>
      <c r="I113" s="4"/>
      <c r="J113" s="4"/>
      <c r="K113" s="4"/>
      <c r="L113" s="4"/>
      <c r="M113" s="4"/>
      <c r="N113" s="4"/>
      <c r="O113" s="4"/>
      <c r="P113" s="4"/>
      <c r="Q113" s="4"/>
      <c r="R113" s="4"/>
      <c r="S113" s="4"/>
      <c r="T113" s="4"/>
      <c r="U113" s="4"/>
      <c r="V113" s="4"/>
      <c r="W113" s="4"/>
      <c r="X113" s="4"/>
      <c r="Y113" s="4"/>
      <c r="Z113" s="4"/>
      <c r="AA113" s="4"/>
      <c r="AB113" s="4"/>
    </row>
    <row r="114" spans="1:28" ht="29.1" customHeight="1">
      <c r="A114" s="230"/>
      <c r="B114" s="230"/>
      <c r="C114" s="230"/>
      <c r="D114" s="230"/>
      <c r="E114" s="4"/>
      <c r="F114" s="4"/>
      <c r="G114" s="4"/>
      <c r="H114" s="4"/>
      <c r="I114" s="4"/>
      <c r="J114" s="4"/>
      <c r="K114" s="4"/>
      <c r="L114" s="4"/>
      <c r="M114" s="4"/>
      <c r="N114" s="4"/>
      <c r="O114" s="4"/>
      <c r="P114" s="4"/>
      <c r="Q114" s="4"/>
      <c r="R114" s="4"/>
      <c r="S114" s="4"/>
      <c r="T114" s="4"/>
      <c r="U114" s="4"/>
      <c r="V114" s="4"/>
      <c r="W114" s="4"/>
      <c r="X114" s="4"/>
      <c r="Y114" s="4"/>
      <c r="Z114" s="4"/>
      <c r="AA114" s="4"/>
      <c r="AB114" s="4"/>
    </row>
    <row r="115" spans="1:28" ht="29.1" customHeight="1">
      <c r="A115" s="230"/>
      <c r="B115" s="230"/>
      <c r="C115" s="230"/>
      <c r="D115" s="230"/>
      <c r="E115" s="4"/>
      <c r="F115" s="4"/>
      <c r="G115" s="4"/>
      <c r="H115" s="4"/>
      <c r="I115" s="4"/>
      <c r="J115" s="4"/>
      <c r="K115" s="4"/>
      <c r="L115" s="4"/>
      <c r="M115" s="4"/>
      <c r="N115" s="4"/>
      <c r="O115" s="4"/>
      <c r="P115" s="4"/>
      <c r="Q115" s="4"/>
      <c r="R115" s="4"/>
      <c r="S115" s="4"/>
      <c r="T115" s="4"/>
      <c r="U115" s="4"/>
      <c r="V115" s="4"/>
      <c r="W115" s="4"/>
      <c r="X115" s="4"/>
      <c r="Y115" s="4"/>
      <c r="Z115" s="4"/>
      <c r="AA115" s="4"/>
      <c r="AB115" s="4"/>
    </row>
    <row r="116" spans="1:28" ht="29.1" customHeight="1">
      <c r="A116" s="230"/>
      <c r="B116" s="230"/>
      <c r="C116" s="230"/>
      <c r="D116" s="230"/>
      <c r="E116" s="4"/>
      <c r="F116" s="4"/>
      <c r="G116" s="4"/>
      <c r="H116" s="4"/>
      <c r="I116" s="4"/>
      <c r="J116" s="4"/>
      <c r="K116" s="4"/>
      <c r="L116" s="4"/>
      <c r="M116" s="4"/>
      <c r="N116" s="4"/>
      <c r="O116" s="4"/>
      <c r="P116" s="4"/>
      <c r="Q116" s="4"/>
      <c r="R116" s="4"/>
      <c r="S116" s="4"/>
      <c r="T116" s="4"/>
      <c r="U116" s="4"/>
      <c r="V116" s="4"/>
      <c r="W116" s="4"/>
      <c r="X116" s="4"/>
      <c r="Y116" s="4"/>
      <c r="Z116" s="4"/>
      <c r="AA116" s="4"/>
      <c r="AB116" s="4"/>
    </row>
    <row r="117" spans="1:28" ht="29.1" customHeight="1">
      <c r="A117" s="230"/>
      <c r="B117" s="230"/>
      <c r="C117" s="230"/>
      <c r="D117" s="230"/>
      <c r="E117" s="4"/>
      <c r="F117" s="4"/>
      <c r="G117" s="4"/>
      <c r="H117" s="4"/>
      <c r="I117" s="4"/>
      <c r="J117" s="4"/>
      <c r="K117" s="4"/>
      <c r="L117" s="4"/>
      <c r="M117" s="4"/>
      <c r="N117" s="4"/>
      <c r="O117" s="4"/>
      <c r="P117" s="4"/>
      <c r="Q117" s="4"/>
      <c r="R117" s="4"/>
      <c r="S117" s="4"/>
      <c r="T117" s="4"/>
      <c r="U117" s="4"/>
      <c r="V117" s="4"/>
      <c r="W117" s="4"/>
      <c r="X117" s="4"/>
      <c r="Y117" s="4"/>
      <c r="Z117" s="4"/>
      <c r="AA117" s="4"/>
      <c r="AB117" s="4"/>
    </row>
    <row r="118" spans="1:28" ht="29.1" customHeight="1">
      <c r="A118" s="230"/>
      <c r="B118" s="230"/>
      <c r="C118" s="230"/>
      <c r="D118" s="230"/>
      <c r="E118" s="4"/>
      <c r="F118" s="4"/>
      <c r="G118" s="4"/>
      <c r="H118" s="4"/>
      <c r="I118" s="4"/>
      <c r="J118" s="4"/>
      <c r="K118" s="4"/>
      <c r="L118" s="4"/>
      <c r="M118" s="4"/>
      <c r="N118" s="4"/>
      <c r="O118" s="4"/>
      <c r="P118" s="4"/>
      <c r="Q118" s="4"/>
      <c r="R118" s="4"/>
      <c r="S118" s="4"/>
      <c r="T118" s="4"/>
      <c r="U118" s="4"/>
      <c r="V118" s="4"/>
      <c r="W118" s="4"/>
      <c r="X118" s="4"/>
      <c r="Y118" s="4"/>
      <c r="Z118" s="4"/>
      <c r="AA118" s="4"/>
      <c r="AB118" s="4"/>
    </row>
    <row r="119" spans="1:28" ht="29.1" customHeight="1">
      <c r="A119" s="230"/>
      <c r="B119" s="230"/>
      <c r="C119" s="230"/>
      <c r="D119" s="230"/>
      <c r="E119" s="4"/>
      <c r="F119" s="4"/>
      <c r="G119" s="4"/>
      <c r="H119" s="4"/>
      <c r="I119" s="4"/>
      <c r="J119" s="4"/>
      <c r="K119" s="4"/>
      <c r="L119" s="4"/>
      <c r="M119" s="4"/>
      <c r="N119" s="4"/>
      <c r="O119" s="4"/>
      <c r="P119" s="4"/>
      <c r="Q119" s="4"/>
      <c r="R119" s="4"/>
      <c r="S119" s="4"/>
      <c r="T119" s="4"/>
      <c r="U119" s="4"/>
      <c r="V119" s="4"/>
      <c r="W119" s="4"/>
      <c r="X119" s="4"/>
      <c r="Y119" s="4"/>
      <c r="Z119" s="4"/>
      <c r="AA119" s="4"/>
      <c r="AB119" s="4"/>
    </row>
    <row r="120" spans="1:28" ht="29.1" customHeight="1">
      <c r="A120" s="230"/>
      <c r="B120" s="230"/>
      <c r="C120" s="230"/>
      <c r="D120" s="230"/>
      <c r="E120" s="4"/>
      <c r="F120" s="4"/>
      <c r="G120" s="4"/>
      <c r="H120" s="4"/>
      <c r="I120" s="4"/>
      <c r="J120" s="4"/>
      <c r="K120" s="4"/>
      <c r="L120" s="4"/>
      <c r="M120" s="4"/>
      <c r="N120" s="4"/>
      <c r="O120" s="4"/>
      <c r="P120" s="4"/>
      <c r="Q120" s="4"/>
      <c r="R120" s="4"/>
      <c r="S120" s="4"/>
      <c r="T120" s="4"/>
      <c r="U120" s="4"/>
      <c r="V120" s="4"/>
      <c r="W120" s="4"/>
      <c r="X120" s="4"/>
      <c r="Y120" s="4"/>
      <c r="Z120" s="4"/>
      <c r="AA120" s="4"/>
      <c r="AB120" s="4"/>
    </row>
    <row r="121" spans="1:28" ht="29.1" customHeight="1">
      <c r="A121" s="230"/>
      <c r="B121" s="230"/>
      <c r="C121" s="230"/>
      <c r="D121" s="230"/>
      <c r="E121" s="4"/>
      <c r="F121" s="4"/>
      <c r="G121" s="4"/>
      <c r="H121" s="4"/>
      <c r="I121" s="4"/>
      <c r="J121" s="4"/>
      <c r="K121" s="4"/>
      <c r="L121" s="4"/>
      <c r="M121" s="4"/>
      <c r="N121" s="4"/>
      <c r="O121" s="4"/>
      <c r="P121" s="4"/>
      <c r="Q121" s="4"/>
      <c r="R121" s="4"/>
      <c r="S121" s="4"/>
      <c r="T121" s="4"/>
      <c r="U121" s="4"/>
      <c r="V121" s="4"/>
      <c r="W121" s="4"/>
      <c r="X121" s="4"/>
      <c r="Y121" s="4"/>
      <c r="Z121" s="4"/>
      <c r="AA121" s="4"/>
      <c r="AB121" s="4"/>
    </row>
    <row r="122" spans="1:28" ht="29.1" customHeight="1">
      <c r="A122" s="230"/>
      <c r="B122" s="230"/>
      <c r="C122" s="230"/>
      <c r="D122" s="230"/>
      <c r="E122" s="4"/>
      <c r="F122" s="4"/>
      <c r="G122" s="4"/>
      <c r="H122" s="4"/>
      <c r="I122" s="4"/>
      <c r="J122" s="4"/>
      <c r="K122" s="4"/>
      <c r="L122" s="4"/>
      <c r="M122" s="4"/>
      <c r="N122" s="4"/>
      <c r="O122" s="4"/>
      <c r="P122" s="4"/>
      <c r="Q122" s="4"/>
      <c r="R122" s="4"/>
      <c r="S122" s="4"/>
      <c r="T122" s="4"/>
      <c r="U122" s="4"/>
      <c r="V122" s="4"/>
      <c r="W122" s="4"/>
      <c r="X122" s="4"/>
      <c r="Y122" s="4"/>
      <c r="Z122" s="4"/>
      <c r="AA122" s="4"/>
      <c r="AB122" s="4"/>
    </row>
    <row r="123" spans="1:28" ht="29.1" customHeight="1">
      <c r="A123" s="230"/>
      <c r="B123" s="230"/>
      <c r="C123" s="230"/>
      <c r="D123" s="230"/>
      <c r="E123" s="4"/>
      <c r="F123" s="4"/>
      <c r="G123" s="4"/>
      <c r="H123" s="4"/>
      <c r="I123" s="4"/>
      <c r="J123" s="4"/>
      <c r="K123" s="4"/>
      <c r="L123" s="4"/>
      <c r="M123" s="4"/>
      <c r="N123" s="4"/>
      <c r="O123" s="4"/>
      <c r="P123" s="4"/>
      <c r="Q123" s="4"/>
      <c r="R123" s="4"/>
      <c r="S123" s="4"/>
      <c r="T123" s="4"/>
      <c r="U123" s="4"/>
      <c r="V123" s="4"/>
      <c r="W123" s="4"/>
      <c r="X123" s="4"/>
      <c r="Y123" s="4"/>
      <c r="Z123" s="4"/>
      <c r="AA123" s="4"/>
      <c r="AB123" s="4"/>
    </row>
    <row r="124" spans="1:28" ht="29.1" customHeight="1">
      <c r="A124" s="230"/>
      <c r="B124" s="230"/>
      <c r="C124" s="230"/>
      <c r="D124" s="230"/>
      <c r="E124" s="4"/>
      <c r="F124" s="4"/>
      <c r="G124" s="4"/>
      <c r="H124" s="4"/>
      <c r="I124" s="4"/>
      <c r="J124" s="4"/>
      <c r="K124" s="4"/>
      <c r="L124" s="4"/>
      <c r="M124" s="4"/>
      <c r="N124" s="4"/>
      <c r="O124" s="4"/>
      <c r="P124" s="4"/>
      <c r="Q124" s="4"/>
      <c r="R124" s="4"/>
      <c r="S124" s="4"/>
      <c r="T124" s="4"/>
      <c r="U124" s="4"/>
      <c r="V124" s="4"/>
      <c r="W124" s="4"/>
      <c r="X124" s="4"/>
      <c r="Y124" s="4"/>
      <c r="Z124" s="4"/>
      <c r="AA124" s="4"/>
      <c r="AB124" s="4"/>
    </row>
    <row r="125" spans="1:28" ht="29.1" customHeight="1">
      <c r="A125" s="230"/>
      <c r="B125" s="230"/>
      <c r="C125" s="230"/>
      <c r="D125" s="230"/>
      <c r="E125" s="4"/>
      <c r="F125" s="4"/>
      <c r="G125" s="4"/>
      <c r="H125" s="4"/>
      <c r="I125" s="4"/>
      <c r="J125" s="4"/>
      <c r="K125" s="4"/>
      <c r="L125" s="4"/>
      <c r="M125" s="4"/>
      <c r="N125" s="4"/>
      <c r="O125" s="4"/>
      <c r="P125" s="4"/>
      <c r="Q125" s="4"/>
      <c r="R125" s="4"/>
      <c r="S125" s="4"/>
      <c r="T125" s="4"/>
      <c r="U125" s="4"/>
      <c r="V125" s="4"/>
      <c r="W125" s="4"/>
      <c r="X125" s="4"/>
      <c r="Y125" s="4"/>
      <c r="Z125" s="4"/>
      <c r="AA125" s="4"/>
      <c r="AB125" s="4"/>
    </row>
    <row r="126" spans="1:28" ht="29.1" customHeight="1">
      <c r="A126" s="230"/>
      <c r="B126" s="230"/>
      <c r="C126" s="230"/>
      <c r="D126" s="230"/>
      <c r="E126" s="4"/>
      <c r="F126" s="4"/>
      <c r="G126" s="4"/>
      <c r="H126" s="4"/>
      <c r="I126" s="4"/>
      <c r="J126" s="4"/>
      <c r="K126" s="4"/>
      <c r="L126" s="4"/>
      <c r="M126" s="4"/>
      <c r="N126" s="4"/>
      <c r="O126" s="4"/>
      <c r="P126" s="4"/>
      <c r="Q126" s="4"/>
      <c r="R126" s="4"/>
      <c r="S126" s="4"/>
      <c r="T126" s="4"/>
      <c r="U126" s="4"/>
      <c r="V126" s="4"/>
      <c r="W126" s="4"/>
      <c r="X126" s="4"/>
      <c r="Y126" s="4"/>
      <c r="Z126" s="4"/>
      <c r="AA126" s="4"/>
      <c r="AB126" s="4"/>
    </row>
    <row r="127" spans="1:28" ht="29.1" customHeight="1">
      <c r="A127" s="230"/>
      <c r="B127" s="230"/>
      <c r="C127" s="230"/>
      <c r="D127" s="230"/>
      <c r="E127" s="4"/>
      <c r="F127" s="4"/>
      <c r="G127" s="4"/>
      <c r="H127" s="4"/>
      <c r="I127" s="4"/>
      <c r="J127" s="4"/>
      <c r="K127" s="4"/>
      <c r="L127" s="4"/>
      <c r="M127" s="4"/>
      <c r="N127" s="4"/>
      <c r="O127" s="4"/>
      <c r="P127" s="4"/>
      <c r="Q127" s="4"/>
      <c r="R127" s="4"/>
      <c r="S127" s="4"/>
      <c r="T127" s="4"/>
      <c r="U127" s="4"/>
      <c r="V127" s="4"/>
      <c r="W127" s="4"/>
      <c r="X127" s="4"/>
      <c r="Y127" s="4"/>
      <c r="Z127" s="4"/>
      <c r="AA127" s="4"/>
      <c r="AB127" s="4"/>
    </row>
    <row r="128" spans="1:28" ht="29.1" customHeight="1">
      <c r="A128" s="230"/>
      <c r="B128" s="230"/>
      <c r="C128" s="230"/>
      <c r="D128" s="230"/>
      <c r="E128" s="4"/>
      <c r="F128" s="4"/>
      <c r="G128" s="4"/>
      <c r="H128" s="4"/>
      <c r="I128" s="4"/>
      <c r="J128" s="4"/>
      <c r="K128" s="4"/>
      <c r="L128" s="4"/>
      <c r="M128" s="4"/>
      <c r="N128" s="4"/>
      <c r="O128" s="4"/>
      <c r="P128" s="4"/>
      <c r="Q128" s="4"/>
      <c r="R128" s="4"/>
      <c r="S128" s="4"/>
      <c r="T128" s="4"/>
      <c r="U128" s="4"/>
      <c r="V128" s="4"/>
      <c r="W128" s="4"/>
      <c r="X128" s="4"/>
      <c r="Y128" s="4"/>
      <c r="Z128" s="4"/>
      <c r="AA128" s="4"/>
      <c r="AB128" s="4"/>
    </row>
    <row r="129" spans="1:28" ht="29.1" customHeight="1">
      <c r="A129" s="230"/>
      <c r="B129" s="230"/>
      <c r="C129" s="230"/>
      <c r="D129" s="230"/>
      <c r="E129" s="4"/>
      <c r="F129" s="4"/>
      <c r="G129" s="4"/>
      <c r="H129" s="4"/>
      <c r="I129" s="4"/>
      <c r="J129" s="4"/>
      <c r="K129" s="4"/>
      <c r="L129" s="4"/>
      <c r="M129" s="4"/>
      <c r="N129" s="4"/>
      <c r="O129" s="4"/>
      <c r="P129" s="4"/>
      <c r="Q129" s="4"/>
      <c r="R129" s="4"/>
      <c r="S129" s="4"/>
      <c r="T129" s="4"/>
      <c r="U129" s="4"/>
      <c r="V129" s="4"/>
      <c r="W129" s="4"/>
      <c r="X129" s="4"/>
      <c r="Y129" s="4"/>
      <c r="Z129" s="4"/>
      <c r="AA129" s="4"/>
      <c r="AB129" s="4"/>
    </row>
    <row r="130" spans="1:28" ht="29.1" customHeight="1">
      <c r="A130" s="230"/>
      <c r="B130" s="230"/>
      <c r="C130" s="230"/>
      <c r="D130" s="230"/>
      <c r="E130" s="4"/>
      <c r="F130" s="4"/>
      <c r="G130" s="4"/>
      <c r="H130" s="4"/>
      <c r="I130" s="4"/>
      <c r="J130" s="4"/>
      <c r="K130" s="4"/>
      <c r="L130" s="4"/>
      <c r="M130" s="4"/>
      <c r="N130" s="4"/>
      <c r="O130" s="4"/>
      <c r="P130" s="4"/>
      <c r="Q130" s="4"/>
      <c r="R130" s="4"/>
      <c r="S130" s="4"/>
      <c r="T130" s="4"/>
      <c r="U130" s="4"/>
      <c r="V130" s="4"/>
      <c r="W130" s="4"/>
      <c r="X130" s="4"/>
      <c r="Y130" s="4"/>
      <c r="Z130" s="4"/>
      <c r="AA130" s="4"/>
      <c r="AB130" s="4"/>
    </row>
    <row r="131" spans="1:28" ht="29.1" customHeight="1">
      <c r="A131" s="230"/>
      <c r="B131" s="230"/>
      <c r="C131" s="230"/>
      <c r="D131" s="230"/>
      <c r="E131" s="4"/>
      <c r="F131" s="4"/>
      <c r="G131" s="4"/>
      <c r="H131" s="4"/>
      <c r="I131" s="4"/>
      <c r="J131" s="4"/>
      <c r="K131" s="4"/>
      <c r="L131" s="4"/>
      <c r="M131" s="4"/>
      <c r="N131" s="4"/>
      <c r="O131" s="4"/>
      <c r="P131" s="4"/>
      <c r="Q131" s="4"/>
      <c r="R131" s="4"/>
      <c r="S131" s="4"/>
      <c r="T131" s="4"/>
      <c r="U131" s="4"/>
      <c r="V131" s="4"/>
      <c r="W131" s="4"/>
      <c r="X131" s="4"/>
      <c r="Y131" s="4"/>
      <c r="Z131" s="4"/>
      <c r="AA131" s="4"/>
      <c r="AB131" s="4"/>
    </row>
    <row r="132" spans="1:28" ht="29.1" customHeight="1">
      <c r="A132" s="230"/>
      <c r="B132" s="230"/>
      <c r="C132" s="230"/>
      <c r="D132" s="230"/>
      <c r="E132" s="4"/>
      <c r="F132" s="4"/>
      <c r="G132" s="4"/>
      <c r="H132" s="4"/>
      <c r="I132" s="4"/>
      <c r="J132" s="4"/>
      <c r="K132" s="4"/>
      <c r="L132" s="4"/>
      <c r="M132" s="4"/>
      <c r="N132" s="4"/>
      <c r="O132" s="4"/>
      <c r="P132" s="4"/>
      <c r="Q132" s="4"/>
      <c r="R132" s="4"/>
      <c r="S132" s="4"/>
      <c r="T132" s="4"/>
      <c r="U132" s="4"/>
      <c r="V132" s="4"/>
      <c r="W132" s="4"/>
      <c r="X132" s="4"/>
      <c r="Y132" s="4"/>
      <c r="Z132" s="4"/>
      <c r="AA132" s="4"/>
      <c r="AB132" s="4"/>
    </row>
    <row r="133" spans="1:28" ht="29.1" customHeight="1">
      <c r="A133" s="230"/>
      <c r="B133" s="230"/>
      <c r="C133" s="230"/>
      <c r="D133" s="230"/>
      <c r="E133" s="4"/>
      <c r="F133" s="4"/>
      <c r="G133" s="4"/>
      <c r="H133" s="4"/>
      <c r="I133" s="4"/>
      <c r="J133" s="4"/>
      <c r="K133" s="4"/>
      <c r="L133" s="4"/>
      <c r="M133" s="4"/>
      <c r="N133" s="4"/>
      <c r="O133" s="4"/>
      <c r="P133" s="4"/>
      <c r="Q133" s="4"/>
      <c r="R133" s="4"/>
      <c r="S133" s="4"/>
      <c r="T133" s="4"/>
      <c r="U133" s="4"/>
      <c r="V133" s="4"/>
      <c r="W133" s="4"/>
      <c r="X133" s="4"/>
      <c r="Y133" s="4"/>
      <c r="Z133" s="4"/>
      <c r="AA133" s="4"/>
      <c r="AB133" s="4"/>
    </row>
    <row r="134" spans="1:28" ht="29.1" customHeight="1">
      <c r="A134" s="230"/>
      <c r="B134" s="230"/>
      <c r="C134" s="230"/>
      <c r="D134" s="230"/>
      <c r="E134" s="4"/>
      <c r="F134" s="4"/>
      <c r="G134" s="4"/>
      <c r="H134" s="4"/>
      <c r="I134" s="4"/>
      <c r="J134" s="4"/>
      <c r="K134" s="4"/>
      <c r="L134" s="4"/>
      <c r="M134" s="4"/>
      <c r="N134" s="4"/>
      <c r="O134" s="4"/>
      <c r="P134" s="4"/>
      <c r="Q134" s="4"/>
      <c r="R134" s="4"/>
      <c r="S134" s="4"/>
      <c r="T134" s="4"/>
      <c r="U134" s="4"/>
      <c r="V134" s="4"/>
      <c r="W134" s="4"/>
      <c r="X134" s="4"/>
      <c r="Y134" s="4"/>
      <c r="Z134" s="4"/>
      <c r="AA134" s="4"/>
      <c r="AB134" s="4"/>
    </row>
    <row r="135" spans="1:28" ht="29.1" customHeight="1">
      <c r="A135" s="230"/>
      <c r="B135" s="230"/>
      <c r="C135" s="230"/>
      <c r="D135" s="230"/>
      <c r="E135" s="4"/>
      <c r="F135" s="4"/>
      <c r="G135" s="4"/>
      <c r="H135" s="4"/>
      <c r="I135" s="4"/>
      <c r="J135" s="4"/>
      <c r="K135" s="4"/>
      <c r="L135" s="4"/>
      <c r="M135" s="4"/>
      <c r="N135" s="4"/>
      <c r="O135" s="4"/>
      <c r="P135" s="4"/>
      <c r="Q135" s="4"/>
      <c r="R135" s="4"/>
      <c r="S135" s="4"/>
      <c r="T135" s="4"/>
      <c r="U135" s="4"/>
      <c r="V135" s="4"/>
      <c r="W135" s="4"/>
      <c r="X135" s="4"/>
      <c r="Y135" s="4"/>
      <c r="Z135" s="4"/>
      <c r="AA135" s="4"/>
      <c r="AB135" s="4"/>
    </row>
    <row r="136" spans="1:28" ht="29.1" customHeight="1">
      <c r="A136" s="230"/>
      <c r="B136" s="230"/>
      <c r="C136" s="230"/>
      <c r="D136" s="230"/>
      <c r="E136" s="4"/>
      <c r="F136" s="4"/>
      <c r="G136" s="4"/>
      <c r="H136" s="4"/>
      <c r="I136" s="4"/>
      <c r="J136" s="4"/>
      <c r="K136" s="4"/>
      <c r="L136" s="4"/>
      <c r="M136" s="4"/>
      <c r="N136" s="4"/>
      <c r="O136" s="4"/>
      <c r="P136" s="4"/>
      <c r="Q136" s="4"/>
      <c r="R136" s="4"/>
      <c r="S136" s="4"/>
      <c r="T136" s="4"/>
      <c r="U136" s="4"/>
      <c r="V136" s="4"/>
      <c r="W136" s="4"/>
      <c r="X136" s="4"/>
      <c r="Y136" s="4"/>
      <c r="Z136" s="4"/>
      <c r="AA136" s="4"/>
      <c r="AB136" s="4"/>
    </row>
    <row r="137" spans="1:28" ht="29.1" customHeight="1">
      <c r="A137" s="230"/>
      <c r="B137" s="230"/>
      <c r="C137" s="230"/>
      <c r="D137" s="230"/>
      <c r="E137" s="4"/>
      <c r="F137" s="4"/>
      <c r="G137" s="4"/>
      <c r="H137" s="4"/>
      <c r="I137" s="4"/>
      <c r="J137" s="4"/>
      <c r="K137" s="4"/>
      <c r="L137" s="4"/>
      <c r="M137" s="4"/>
      <c r="N137" s="4"/>
      <c r="O137" s="4"/>
      <c r="P137" s="4"/>
      <c r="Q137" s="4"/>
      <c r="R137" s="4"/>
      <c r="S137" s="4"/>
      <c r="T137" s="4"/>
      <c r="U137" s="4"/>
      <c r="V137" s="4"/>
      <c r="W137" s="4"/>
      <c r="X137" s="4"/>
      <c r="Y137" s="4"/>
      <c r="Z137" s="4"/>
      <c r="AA137" s="4"/>
      <c r="AB137" s="4"/>
    </row>
    <row r="138" spans="1:28" ht="29.1" customHeight="1">
      <c r="A138" s="230"/>
      <c r="B138" s="230"/>
      <c r="C138" s="230"/>
      <c r="D138" s="230"/>
      <c r="E138" s="4"/>
      <c r="F138" s="4"/>
      <c r="G138" s="4"/>
      <c r="H138" s="4"/>
      <c r="I138" s="4"/>
      <c r="J138" s="4"/>
      <c r="K138" s="4"/>
      <c r="L138" s="4"/>
      <c r="M138" s="4"/>
      <c r="N138" s="4"/>
      <c r="O138" s="4"/>
      <c r="P138" s="4"/>
      <c r="Q138" s="4"/>
      <c r="R138" s="4"/>
      <c r="S138" s="4"/>
      <c r="T138" s="4"/>
      <c r="U138" s="4"/>
      <c r="V138" s="4"/>
      <c r="W138" s="4"/>
      <c r="X138" s="4"/>
      <c r="Y138" s="4"/>
      <c r="Z138" s="4"/>
      <c r="AA138" s="4"/>
      <c r="AB138" s="4"/>
    </row>
    <row r="139" spans="1:28" ht="29.1" customHeight="1">
      <c r="A139" s="230"/>
      <c r="B139" s="230"/>
      <c r="C139" s="230"/>
      <c r="D139" s="230"/>
      <c r="E139" s="4"/>
      <c r="F139" s="4"/>
      <c r="G139" s="4"/>
      <c r="H139" s="4"/>
      <c r="I139" s="4"/>
      <c r="J139" s="4"/>
      <c r="K139" s="4"/>
      <c r="L139" s="4"/>
      <c r="M139" s="4"/>
      <c r="N139" s="4"/>
      <c r="O139" s="4"/>
      <c r="P139" s="4"/>
      <c r="Q139" s="4"/>
      <c r="R139" s="4"/>
      <c r="S139" s="4"/>
      <c r="T139" s="4"/>
      <c r="U139" s="4"/>
      <c r="V139" s="4"/>
      <c r="W139" s="4"/>
      <c r="X139" s="4"/>
      <c r="Y139" s="4"/>
      <c r="Z139" s="4"/>
      <c r="AA139" s="4"/>
      <c r="AB139" s="4"/>
    </row>
    <row r="140" spans="1:28" ht="29.1" customHeight="1">
      <c r="A140" s="230"/>
      <c r="B140" s="230"/>
      <c r="C140" s="230"/>
      <c r="D140" s="230"/>
      <c r="E140" s="4"/>
      <c r="F140" s="4"/>
      <c r="G140" s="4"/>
      <c r="H140" s="4"/>
      <c r="I140" s="4"/>
      <c r="J140" s="4"/>
      <c r="K140" s="4"/>
      <c r="L140" s="4"/>
      <c r="M140" s="4"/>
      <c r="N140" s="4"/>
      <c r="O140" s="4"/>
      <c r="P140" s="4"/>
      <c r="Q140" s="4"/>
      <c r="R140" s="4"/>
      <c r="S140" s="4"/>
      <c r="T140" s="4"/>
      <c r="U140" s="4"/>
      <c r="V140" s="4"/>
      <c r="W140" s="4"/>
      <c r="X140" s="4"/>
      <c r="Y140" s="4"/>
      <c r="Z140" s="4"/>
      <c r="AA140" s="4"/>
      <c r="AB140" s="4"/>
    </row>
    <row r="141" spans="1:28" ht="29.1" customHeight="1">
      <c r="A141" s="230"/>
      <c r="B141" s="230"/>
      <c r="C141" s="230"/>
      <c r="D141" s="230"/>
      <c r="E141" s="4"/>
      <c r="F141" s="4"/>
      <c r="G141" s="4"/>
      <c r="H141" s="4"/>
      <c r="I141" s="4"/>
      <c r="J141" s="4"/>
      <c r="K141" s="4"/>
      <c r="L141" s="4"/>
      <c r="M141" s="4"/>
      <c r="N141" s="4"/>
      <c r="O141" s="4"/>
      <c r="P141" s="4"/>
      <c r="Q141" s="4"/>
      <c r="R141" s="4"/>
      <c r="S141" s="4"/>
      <c r="T141" s="4"/>
      <c r="U141" s="4"/>
      <c r="V141" s="4"/>
      <c r="W141" s="4"/>
      <c r="X141" s="4"/>
      <c r="Y141" s="4"/>
      <c r="Z141" s="4"/>
      <c r="AA141" s="4"/>
      <c r="AB141" s="4"/>
    </row>
    <row r="142" spans="1:28" ht="29.1" customHeight="1">
      <c r="A142" s="230"/>
      <c r="B142" s="230"/>
      <c r="C142" s="230"/>
      <c r="D142" s="230"/>
      <c r="E142" s="4"/>
      <c r="F142" s="4"/>
      <c r="G142" s="4"/>
      <c r="H142" s="4"/>
      <c r="I142" s="4"/>
      <c r="J142" s="4"/>
      <c r="K142" s="4"/>
      <c r="L142" s="4"/>
      <c r="M142" s="4"/>
      <c r="N142" s="4"/>
      <c r="O142" s="4"/>
      <c r="P142" s="4"/>
      <c r="Q142" s="4"/>
      <c r="R142" s="4"/>
      <c r="S142" s="4"/>
      <c r="T142" s="4"/>
      <c r="U142" s="4"/>
      <c r="V142" s="4"/>
      <c r="W142" s="4"/>
      <c r="X142" s="4"/>
      <c r="Y142" s="4"/>
      <c r="Z142" s="4"/>
      <c r="AA142" s="4"/>
      <c r="AB142" s="4"/>
    </row>
    <row r="143" spans="1:28" ht="29.1" customHeight="1">
      <c r="A143" s="230"/>
      <c r="B143" s="230"/>
      <c r="C143" s="230"/>
      <c r="D143" s="230"/>
      <c r="E143" s="4"/>
      <c r="F143" s="4"/>
      <c r="G143" s="4"/>
      <c r="H143" s="4"/>
      <c r="I143" s="4"/>
      <c r="J143" s="4"/>
      <c r="K143" s="4"/>
      <c r="L143" s="4"/>
      <c r="M143" s="4"/>
      <c r="N143" s="4"/>
      <c r="O143" s="4"/>
      <c r="P143" s="4"/>
      <c r="Q143" s="4"/>
      <c r="R143" s="4"/>
      <c r="S143" s="4"/>
      <c r="T143" s="4"/>
      <c r="U143" s="4"/>
      <c r="V143" s="4"/>
      <c r="W143" s="4"/>
      <c r="X143" s="4"/>
      <c r="Y143" s="4"/>
      <c r="Z143" s="4"/>
      <c r="AA143" s="4"/>
      <c r="AB143" s="4"/>
    </row>
    <row r="144" spans="1:28" ht="29.1" customHeight="1">
      <c r="A144" s="230"/>
      <c r="B144" s="230"/>
      <c r="C144" s="230"/>
      <c r="D144" s="230"/>
      <c r="E144" s="4"/>
      <c r="F144" s="4"/>
      <c r="G144" s="4"/>
      <c r="H144" s="4"/>
      <c r="I144" s="4"/>
      <c r="J144" s="4"/>
      <c r="K144" s="4"/>
      <c r="L144" s="4"/>
      <c r="M144" s="4"/>
      <c r="N144" s="4"/>
      <c r="O144" s="4"/>
      <c r="P144" s="4"/>
      <c r="Q144" s="4"/>
      <c r="R144" s="4"/>
      <c r="S144" s="4"/>
      <c r="T144" s="4"/>
      <c r="U144" s="4"/>
      <c r="V144" s="4"/>
      <c r="W144" s="4"/>
      <c r="X144" s="4"/>
      <c r="Y144" s="4"/>
      <c r="Z144" s="4"/>
      <c r="AA144" s="4"/>
      <c r="AB144" s="4"/>
    </row>
    <row r="145" spans="1:28" ht="29.1" customHeight="1">
      <c r="A145" s="230"/>
      <c r="B145" s="230"/>
      <c r="C145" s="230"/>
      <c r="D145" s="230"/>
      <c r="E145" s="4"/>
      <c r="F145" s="4"/>
      <c r="G145" s="4"/>
      <c r="H145" s="4"/>
      <c r="I145" s="4"/>
      <c r="J145" s="4"/>
      <c r="K145" s="4"/>
      <c r="L145" s="4"/>
      <c r="M145" s="4"/>
      <c r="N145" s="4"/>
      <c r="O145" s="4"/>
      <c r="P145" s="4"/>
      <c r="Q145" s="4"/>
      <c r="R145" s="4"/>
      <c r="S145" s="4"/>
      <c r="T145" s="4"/>
      <c r="U145" s="4"/>
      <c r="V145" s="4"/>
      <c r="W145" s="4"/>
      <c r="X145" s="4"/>
      <c r="Y145" s="4"/>
      <c r="Z145" s="4"/>
      <c r="AA145" s="4"/>
      <c r="AB145" s="4"/>
    </row>
    <row r="146" spans="1:28" ht="29.1" customHeight="1">
      <c r="A146" s="230"/>
      <c r="B146" s="230"/>
      <c r="C146" s="230"/>
      <c r="D146" s="230"/>
      <c r="E146" s="4"/>
      <c r="F146" s="4"/>
      <c r="G146" s="4"/>
      <c r="H146" s="4"/>
      <c r="I146" s="4"/>
      <c r="J146" s="4"/>
      <c r="K146" s="4"/>
      <c r="L146" s="4"/>
      <c r="M146" s="4"/>
      <c r="N146" s="4"/>
      <c r="O146" s="4"/>
      <c r="P146" s="4"/>
      <c r="Q146" s="4"/>
      <c r="R146" s="4"/>
      <c r="S146" s="4"/>
      <c r="T146" s="4"/>
      <c r="U146" s="4"/>
      <c r="V146" s="4"/>
      <c r="W146" s="4"/>
      <c r="X146" s="4"/>
      <c r="Y146" s="4"/>
      <c r="Z146" s="4"/>
      <c r="AA146" s="4"/>
      <c r="AB146" s="4"/>
    </row>
    <row r="147" spans="1:28" ht="29.1" customHeight="1">
      <c r="A147" s="230"/>
      <c r="B147" s="230"/>
      <c r="C147" s="230"/>
      <c r="D147" s="230"/>
      <c r="E147" s="4"/>
      <c r="F147" s="4"/>
      <c r="G147" s="4"/>
      <c r="H147" s="4"/>
      <c r="I147" s="4"/>
      <c r="J147" s="4"/>
      <c r="K147" s="4"/>
      <c r="L147" s="4"/>
      <c r="M147" s="4"/>
      <c r="N147" s="4"/>
      <c r="O147" s="4"/>
      <c r="P147" s="4"/>
      <c r="Q147" s="4"/>
      <c r="R147" s="4"/>
      <c r="S147" s="4"/>
      <c r="T147" s="4"/>
      <c r="U147" s="4"/>
      <c r="V147" s="4"/>
      <c r="W147" s="4"/>
      <c r="X147" s="4"/>
      <c r="Y147" s="4"/>
      <c r="Z147" s="4"/>
      <c r="AA147" s="4"/>
      <c r="AB147" s="4"/>
    </row>
    <row r="148" spans="1:28" ht="29.1" customHeight="1">
      <c r="A148" s="230"/>
      <c r="B148" s="230"/>
      <c r="C148" s="230"/>
      <c r="D148" s="230"/>
      <c r="E148" s="4"/>
      <c r="F148" s="4"/>
      <c r="G148" s="4"/>
      <c r="H148" s="4"/>
      <c r="I148" s="4"/>
      <c r="J148" s="4"/>
      <c r="K148" s="4"/>
      <c r="L148" s="4"/>
      <c r="M148" s="4"/>
      <c r="N148" s="4"/>
      <c r="O148" s="4"/>
      <c r="P148" s="4"/>
      <c r="Q148" s="4"/>
      <c r="R148" s="4"/>
      <c r="S148" s="4"/>
      <c r="T148" s="4"/>
      <c r="U148" s="4"/>
      <c r="V148" s="4"/>
      <c r="W148" s="4"/>
      <c r="X148" s="4"/>
      <c r="Y148" s="4"/>
      <c r="Z148" s="4"/>
      <c r="AA148" s="4"/>
      <c r="AB148" s="4"/>
    </row>
    <row r="149" spans="1:28" ht="29.1" customHeight="1">
      <c r="A149" s="230"/>
      <c r="B149" s="230"/>
      <c r="C149" s="230"/>
      <c r="D149" s="230"/>
      <c r="E149" s="4"/>
      <c r="F149" s="4"/>
      <c r="G149" s="4"/>
      <c r="H149" s="4"/>
      <c r="I149" s="4"/>
      <c r="J149" s="4"/>
      <c r="K149" s="4"/>
      <c r="L149" s="4"/>
      <c r="M149" s="4"/>
      <c r="N149" s="4"/>
      <c r="O149" s="4"/>
      <c r="P149" s="4"/>
      <c r="Q149" s="4"/>
      <c r="R149" s="4"/>
      <c r="S149" s="4"/>
      <c r="T149" s="4"/>
      <c r="U149" s="4"/>
      <c r="V149" s="4"/>
      <c r="W149" s="4"/>
      <c r="X149" s="4"/>
      <c r="Y149" s="4"/>
      <c r="Z149" s="4"/>
      <c r="AA149" s="4"/>
      <c r="AB149" s="4"/>
    </row>
    <row r="150" spans="1:28" ht="29.1" customHeight="1">
      <c r="A150" s="230"/>
      <c r="B150" s="230"/>
      <c r="C150" s="230"/>
      <c r="D150" s="230"/>
      <c r="E150" s="4"/>
      <c r="F150" s="4"/>
      <c r="G150" s="4"/>
      <c r="H150" s="4"/>
      <c r="I150" s="4"/>
      <c r="J150" s="4"/>
      <c r="K150" s="4"/>
      <c r="L150" s="4"/>
      <c r="M150" s="4"/>
      <c r="N150" s="4"/>
      <c r="O150" s="4"/>
      <c r="P150" s="4"/>
      <c r="Q150" s="4"/>
      <c r="R150" s="4"/>
      <c r="S150" s="4"/>
      <c r="T150" s="4"/>
      <c r="U150" s="4"/>
      <c r="V150" s="4"/>
      <c r="W150" s="4"/>
      <c r="X150" s="4"/>
      <c r="Y150" s="4"/>
      <c r="Z150" s="4"/>
      <c r="AA150" s="4"/>
      <c r="AB150" s="4"/>
    </row>
    <row r="151" spans="1:28" ht="29.1" customHeight="1">
      <c r="A151" s="230"/>
      <c r="B151" s="230"/>
      <c r="C151" s="230"/>
      <c r="D151" s="230"/>
      <c r="E151" s="4"/>
      <c r="F151" s="4"/>
      <c r="G151" s="4"/>
      <c r="H151" s="4"/>
      <c r="I151" s="4"/>
      <c r="J151" s="4"/>
      <c r="K151" s="4"/>
      <c r="L151" s="4"/>
      <c r="M151" s="4"/>
      <c r="N151" s="4"/>
      <c r="O151" s="4"/>
      <c r="P151" s="4"/>
      <c r="Q151" s="4"/>
      <c r="R151" s="4"/>
      <c r="S151" s="4"/>
      <c r="T151" s="4"/>
      <c r="U151" s="4"/>
      <c r="V151" s="4"/>
      <c r="W151" s="4"/>
      <c r="X151" s="4"/>
      <c r="Y151" s="4"/>
      <c r="Z151" s="4"/>
      <c r="AA151" s="4"/>
      <c r="AB151" s="4"/>
    </row>
    <row r="152" spans="1:28" ht="29.1" customHeight="1">
      <c r="A152" s="230"/>
      <c r="B152" s="230"/>
      <c r="C152" s="230"/>
      <c r="D152" s="230"/>
      <c r="E152" s="4"/>
      <c r="F152" s="4"/>
      <c r="G152" s="4"/>
      <c r="H152" s="4"/>
      <c r="I152" s="4"/>
      <c r="J152" s="4"/>
      <c r="K152" s="4"/>
      <c r="L152" s="4"/>
      <c r="M152" s="4"/>
      <c r="N152" s="4"/>
      <c r="O152" s="4"/>
      <c r="P152" s="4"/>
      <c r="Q152" s="4"/>
      <c r="R152" s="4"/>
      <c r="S152" s="4"/>
      <c r="T152" s="4"/>
      <c r="U152" s="4"/>
      <c r="V152" s="4"/>
      <c r="W152" s="4"/>
      <c r="X152" s="4"/>
      <c r="Y152" s="4"/>
      <c r="Z152" s="4"/>
      <c r="AA152" s="4"/>
      <c r="AB152" s="4"/>
    </row>
    <row r="153" spans="1:28" ht="29.1" customHeight="1">
      <c r="A153" s="230"/>
      <c r="B153" s="230"/>
      <c r="C153" s="230"/>
      <c r="D153" s="230"/>
      <c r="E153" s="4"/>
      <c r="F153" s="4"/>
      <c r="G153" s="4"/>
      <c r="H153" s="4"/>
      <c r="I153" s="4"/>
      <c r="J153" s="4"/>
      <c r="K153" s="4"/>
      <c r="L153" s="4"/>
      <c r="M153" s="4"/>
      <c r="N153" s="4"/>
      <c r="O153" s="4"/>
      <c r="P153" s="4"/>
      <c r="Q153" s="4"/>
      <c r="R153" s="4"/>
      <c r="S153" s="4"/>
      <c r="T153" s="4"/>
      <c r="U153" s="4"/>
      <c r="V153" s="4"/>
      <c r="W153" s="4"/>
      <c r="X153" s="4"/>
      <c r="Y153" s="4"/>
      <c r="Z153" s="4"/>
      <c r="AA153" s="4"/>
      <c r="AB153" s="4"/>
    </row>
    <row r="154" spans="1:28" ht="29.1" customHeight="1">
      <c r="A154" s="230"/>
      <c r="B154" s="230"/>
      <c r="C154" s="230"/>
      <c r="D154" s="230"/>
      <c r="E154" s="4"/>
      <c r="F154" s="4"/>
      <c r="G154" s="4"/>
      <c r="H154" s="4"/>
      <c r="I154" s="4"/>
      <c r="J154" s="4"/>
      <c r="K154" s="4"/>
      <c r="L154" s="4"/>
      <c r="M154" s="4"/>
      <c r="N154" s="4"/>
      <c r="O154" s="4"/>
      <c r="P154" s="4"/>
      <c r="Q154" s="4"/>
      <c r="R154" s="4"/>
      <c r="S154" s="4"/>
      <c r="T154" s="4"/>
      <c r="U154" s="4"/>
      <c r="V154" s="4"/>
      <c r="W154" s="4"/>
      <c r="X154" s="4"/>
      <c r="Y154" s="4"/>
      <c r="Z154" s="4"/>
      <c r="AA154" s="4"/>
      <c r="AB154" s="4"/>
    </row>
    <row r="155" spans="1:28" ht="29.1" customHeight="1">
      <c r="A155" s="230"/>
      <c r="B155" s="230"/>
      <c r="C155" s="230"/>
      <c r="D155" s="230"/>
      <c r="E155" s="4"/>
      <c r="F155" s="4"/>
      <c r="G155" s="4"/>
      <c r="H155" s="4"/>
      <c r="I155" s="4"/>
      <c r="J155" s="4"/>
      <c r="K155" s="4"/>
      <c r="L155" s="4"/>
      <c r="M155" s="4"/>
      <c r="N155" s="4"/>
      <c r="O155" s="4"/>
      <c r="P155" s="4"/>
      <c r="Q155" s="4"/>
      <c r="R155" s="4"/>
      <c r="S155" s="4"/>
      <c r="T155" s="4"/>
      <c r="U155" s="4"/>
      <c r="V155" s="4"/>
      <c r="W155" s="4"/>
      <c r="X155" s="4"/>
      <c r="Y155" s="4"/>
      <c r="Z155" s="4"/>
      <c r="AA155" s="4"/>
      <c r="AB155" s="4"/>
    </row>
    <row r="156" spans="1:28" ht="29.1" customHeight="1">
      <c r="A156" s="230"/>
      <c r="B156" s="230"/>
      <c r="C156" s="230"/>
      <c r="D156" s="230"/>
      <c r="E156" s="4"/>
      <c r="F156" s="4"/>
      <c r="G156" s="4"/>
      <c r="H156" s="4"/>
      <c r="I156" s="4"/>
      <c r="J156" s="4"/>
      <c r="K156" s="4"/>
      <c r="L156" s="4"/>
      <c r="M156" s="4"/>
      <c r="N156" s="4"/>
      <c r="O156" s="4"/>
      <c r="P156" s="4"/>
      <c r="Q156" s="4"/>
      <c r="R156" s="4"/>
      <c r="S156" s="4"/>
      <c r="T156" s="4"/>
      <c r="U156" s="4"/>
      <c r="V156" s="4"/>
      <c r="W156" s="4"/>
      <c r="X156" s="4"/>
      <c r="Y156" s="4"/>
      <c r="Z156" s="4"/>
      <c r="AA156" s="4"/>
      <c r="AB156" s="4"/>
    </row>
    <row r="157" spans="1:28" ht="29.1" customHeight="1">
      <c r="A157" s="230"/>
      <c r="B157" s="230"/>
      <c r="C157" s="230"/>
      <c r="D157" s="230"/>
      <c r="E157" s="4"/>
      <c r="F157" s="4"/>
      <c r="G157" s="4"/>
      <c r="H157" s="4"/>
      <c r="I157" s="4"/>
      <c r="J157" s="4"/>
      <c r="K157" s="4"/>
      <c r="L157" s="4"/>
      <c r="M157" s="4"/>
      <c r="N157" s="4"/>
      <c r="O157" s="4"/>
      <c r="P157" s="4"/>
      <c r="Q157" s="4"/>
      <c r="R157" s="4"/>
      <c r="S157" s="4"/>
      <c r="T157" s="4"/>
      <c r="U157" s="4"/>
      <c r="V157" s="4"/>
      <c r="W157" s="4"/>
      <c r="X157" s="4"/>
      <c r="Y157" s="4"/>
      <c r="Z157" s="4"/>
      <c r="AA157" s="4"/>
      <c r="AB157" s="4"/>
    </row>
    <row r="158" spans="1:28" ht="29.1" customHeight="1">
      <c r="A158" s="230"/>
      <c r="B158" s="230"/>
      <c r="C158" s="230"/>
      <c r="D158" s="230"/>
      <c r="E158" s="4"/>
      <c r="F158" s="4"/>
      <c r="G158" s="4"/>
      <c r="H158" s="4"/>
      <c r="I158" s="4"/>
      <c r="J158" s="4"/>
      <c r="K158" s="4"/>
      <c r="L158" s="4"/>
      <c r="M158" s="4"/>
      <c r="N158" s="4"/>
      <c r="O158" s="4"/>
      <c r="P158" s="4"/>
      <c r="Q158" s="4"/>
      <c r="R158" s="4"/>
      <c r="S158" s="4"/>
      <c r="T158" s="4"/>
      <c r="U158" s="4"/>
      <c r="V158" s="4"/>
      <c r="W158" s="4"/>
      <c r="X158" s="4"/>
      <c r="Y158" s="4"/>
      <c r="Z158" s="4"/>
      <c r="AA158" s="4"/>
      <c r="AB158" s="4"/>
    </row>
    <row r="159" spans="1:28" ht="29.1" customHeight="1">
      <c r="A159" s="230"/>
      <c r="B159" s="230"/>
      <c r="C159" s="230"/>
      <c r="D159" s="230"/>
      <c r="E159" s="4"/>
      <c r="F159" s="4"/>
      <c r="G159" s="4"/>
      <c r="H159" s="4"/>
      <c r="I159" s="4"/>
      <c r="J159" s="4"/>
      <c r="K159" s="4"/>
      <c r="L159" s="4"/>
      <c r="M159" s="4"/>
      <c r="N159" s="4"/>
      <c r="O159" s="4"/>
      <c r="P159" s="4"/>
      <c r="Q159" s="4"/>
      <c r="R159" s="4"/>
      <c r="S159" s="4"/>
      <c r="T159" s="4"/>
      <c r="U159" s="4"/>
      <c r="V159" s="4"/>
      <c r="W159" s="4"/>
      <c r="X159" s="4"/>
      <c r="Y159" s="4"/>
      <c r="Z159" s="4"/>
      <c r="AA159" s="4"/>
      <c r="AB159" s="4"/>
    </row>
    <row r="160" spans="1:28" ht="29.1" customHeight="1">
      <c r="A160" s="230"/>
      <c r="B160" s="230"/>
      <c r="C160" s="230"/>
      <c r="D160" s="230"/>
      <c r="E160" s="4"/>
      <c r="F160" s="4"/>
      <c r="G160" s="4"/>
      <c r="H160" s="4"/>
      <c r="I160" s="4"/>
      <c r="J160" s="4"/>
      <c r="K160" s="4"/>
      <c r="L160" s="4"/>
      <c r="M160" s="4"/>
      <c r="N160" s="4"/>
      <c r="O160" s="4"/>
      <c r="P160" s="4"/>
      <c r="Q160" s="4"/>
      <c r="R160" s="4"/>
      <c r="S160" s="4"/>
      <c r="T160" s="4"/>
      <c r="U160" s="4"/>
      <c r="V160" s="4"/>
      <c r="W160" s="4"/>
      <c r="X160" s="4"/>
      <c r="Y160" s="4"/>
      <c r="Z160" s="4"/>
      <c r="AA160" s="4"/>
      <c r="AB160" s="4"/>
    </row>
    <row r="161" spans="1:28" ht="29.1" customHeight="1">
      <c r="A161" s="230"/>
      <c r="B161" s="230"/>
      <c r="C161" s="230"/>
      <c r="D161" s="230"/>
      <c r="E161" s="4"/>
      <c r="F161" s="4"/>
      <c r="G161" s="4"/>
      <c r="H161" s="4"/>
      <c r="I161" s="4"/>
      <c r="J161" s="4"/>
      <c r="K161" s="4"/>
      <c r="L161" s="4"/>
      <c r="M161" s="4"/>
      <c r="N161" s="4"/>
      <c r="O161" s="4"/>
      <c r="P161" s="4"/>
      <c r="Q161" s="4"/>
      <c r="R161" s="4"/>
      <c r="S161" s="4"/>
      <c r="T161" s="4"/>
      <c r="U161" s="4"/>
      <c r="V161" s="4"/>
      <c r="W161" s="4"/>
      <c r="X161" s="4"/>
      <c r="Y161" s="4"/>
      <c r="Z161" s="4"/>
      <c r="AA161" s="4"/>
      <c r="AB161" s="4"/>
    </row>
    <row r="162" spans="1:28" ht="29.1" customHeight="1">
      <c r="A162" s="230"/>
      <c r="B162" s="230"/>
      <c r="C162" s="230"/>
      <c r="D162" s="230"/>
      <c r="E162" s="4"/>
      <c r="F162" s="4"/>
      <c r="G162" s="4"/>
      <c r="H162" s="4"/>
      <c r="I162" s="4"/>
      <c r="J162" s="4"/>
      <c r="K162" s="4"/>
      <c r="L162" s="4"/>
      <c r="M162" s="4"/>
      <c r="N162" s="4"/>
      <c r="O162" s="4"/>
      <c r="P162" s="4"/>
      <c r="Q162" s="4"/>
      <c r="R162" s="4"/>
      <c r="S162" s="4"/>
      <c r="T162" s="4"/>
      <c r="U162" s="4"/>
      <c r="V162" s="4"/>
      <c r="W162" s="4"/>
      <c r="X162" s="4"/>
      <c r="Y162" s="4"/>
      <c r="Z162" s="4"/>
      <c r="AA162" s="4"/>
      <c r="AB162" s="4"/>
    </row>
    <row r="163" spans="1:28" ht="29.1" customHeight="1">
      <c r="A163" s="230"/>
      <c r="B163" s="230"/>
      <c r="C163" s="230"/>
      <c r="D163" s="230"/>
      <c r="E163" s="4"/>
      <c r="F163" s="4"/>
      <c r="G163" s="4"/>
      <c r="H163" s="4"/>
      <c r="I163" s="4"/>
      <c r="J163" s="4"/>
      <c r="K163" s="4"/>
      <c r="L163" s="4"/>
      <c r="M163" s="4"/>
      <c r="N163" s="4"/>
      <c r="O163" s="4"/>
      <c r="P163" s="4"/>
      <c r="Q163" s="4"/>
      <c r="R163" s="4"/>
      <c r="S163" s="4"/>
      <c r="T163" s="4"/>
      <c r="U163" s="4"/>
      <c r="V163" s="4"/>
      <c r="W163" s="4"/>
      <c r="X163" s="4"/>
      <c r="Y163" s="4"/>
      <c r="Z163" s="4"/>
      <c r="AA163" s="4"/>
      <c r="AB163" s="4"/>
    </row>
    <row r="164" spans="1:28" ht="29.1" customHeight="1">
      <c r="A164" s="230"/>
      <c r="B164" s="230"/>
      <c r="C164" s="230"/>
      <c r="D164" s="230"/>
      <c r="E164" s="4"/>
      <c r="F164" s="4"/>
      <c r="G164" s="4"/>
      <c r="H164" s="4"/>
      <c r="I164" s="4"/>
      <c r="J164" s="4"/>
      <c r="K164" s="4"/>
      <c r="L164" s="4"/>
      <c r="M164" s="4"/>
      <c r="N164" s="4"/>
      <c r="O164" s="4"/>
      <c r="P164" s="4"/>
      <c r="Q164" s="4"/>
      <c r="R164" s="4"/>
      <c r="S164" s="4"/>
      <c r="T164" s="4"/>
      <c r="U164" s="4"/>
      <c r="V164" s="4"/>
      <c r="W164" s="4"/>
      <c r="X164" s="4"/>
      <c r="Y164" s="4"/>
      <c r="Z164" s="4"/>
      <c r="AA164" s="4"/>
      <c r="AB164" s="4"/>
    </row>
    <row r="165" spans="1:28" ht="29.1" customHeight="1">
      <c r="A165" s="230"/>
      <c r="B165" s="230"/>
      <c r="C165" s="230"/>
      <c r="D165" s="230"/>
      <c r="E165" s="4"/>
      <c r="F165" s="4"/>
      <c r="G165" s="4"/>
      <c r="H165" s="4"/>
      <c r="I165" s="4"/>
      <c r="J165" s="4"/>
      <c r="K165" s="4"/>
      <c r="L165" s="4"/>
      <c r="M165" s="4"/>
      <c r="N165" s="4"/>
      <c r="O165" s="4"/>
      <c r="P165" s="4"/>
      <c r="Q165" s="4"/>
      <c r="R165" s="4"/>
      <c r="S165" s="4"/>
      <c r="T165" s="4"/>
      <c r="U165" s="4"/>
      <c r="V165" s="4"/>
      <c r="W165" s="4"/>
      <c r="X165" s="4"/>
      <c r="Y165" s="4"/>
      <c r="Z165" s="4"/>
      <c r="AA165" s="4"/>
      <c r="AB165" s="4"/>
    </row>
    <row r="166" spans="1:28" ht="29.1" customHeight="1">
      <c r="A166" s="230"/>
      <c r="B166" s="230"/>
      <c r="C166" s="230"/>
      <c r="D166" s="230"/>
      <c r="E166" s="4"/>
      <c r="F166" s="4"/>
      <c r="G166" s="4"/>
      <c r="H166" s="4"/>
      <c r="I166" s="4"/>
      <c r="J166" s="4"/>
      <c r="K166" s="4"/>
      <c r="L166" s="4"/>
      <c r="M166" s="4"/>
      <c r="N166" s="4"/>
      <c r="O166" s="4"/>
      <c r="P166" s="4"/>
      <c r="Q166" s="4"/>
      <c r="R166" s="4"/>
      <c r="S166" s="4"/>
      <c r="T166" s="4"/>
      <c r="U166" s="4"/>
      <c r="V166" s="4"/>
      <c r="W166" s="4"/>
      <c r="X166" s="4"/>
      <c r="Y166" s="4"/>
      <c r="Z166" s="4"/>
      <c r="AA166" s="4"/>
      <c r="AB166" s="4"/>
    </row>
    <row r="167" spans="1:28" ht="29.1" customHeight="1">
      <c r="A167" s="230"/>
      <c r="B167" s="230"/>
      <c r="C167" s="230"/>
      <c r="D167" s="230"/>
      <c r="E167" s="4"/>
      <c r="F167" s="4"/>
      <c r="G167" s="4"/>
      <c r="H167" s="4"/>
      <c r="I167" s="4"/>
      <c r="J167" s="4"/>
      <c r="K167" s="4"/>
      <c r="L167" s="4"/>
      <c r="M167" s="4"/>
      <c r="N167" s="4"/>
      <c r="O167" s="4"/>
      <c r="P167" s="4"/>
      <c r="Q167" s="4"/>
      <c r="R167" s="4"/>
      <c r="S167" s="4"/>
      <c r="T167" s="4"/>
      <c r="U167" s="4"/>
      <c r="V167" s="4"/>
      <c r="W167" s="4"/>
      <c r="X167" s="4"/>
      <c r="Y167" s="4"/>
      <c r="Z167" s="4"/>
      <c r="AA167" s="4"/>
      <c r="AB167" s="4"/>
    </row>
    <row r="168" spans="1:28" ht="29.1" customHeight="1">
      <c r="A168" s="230"/>
      <c r="B168" s="230"/>
      <c r="C168" s="230"/>
      <c r="D168" s="230"/>
      <c r="E168" s="4"/>
      <c r="F168" s="4"/>
      <c r="G168" s="4"/>
      <c r="H168" s="4"/>
      <c r="I168" s="4"/>
      <c r="J168" s="4"/>
      <c r="K168" s="4"/>
      <c r="L168" s="4"/>
      <c r="M168" s="4"/>
      <c r="N168" s="4"/>
      <c r="O168" s="4"/>
      <c r="P168" s="4"/>
      <c r="Q168" s="4"/>
      <c r="R168" s="4"/>
      <c r="S168" s="4"/>
      <c r="T168" s="4"/>
      <c r="U168" s="4"/>
      <c r="V168" s="4"/>
      <c r="W168" s="4"/>
      <c r="X168" s="4"/>
      <c r="Y168" s="4"/>
      <c r="Z168" s="4"/>
      <c r="AA168" s="4"/>
      <c r="AB168" s="4"/>
    </row>
    <row r="169" spans="1:28" ht="29.1" customHeight="1">
      <c r="A169" s="230"/>
      <c r="B169" s="230"/>
      <c r="C169" s="230"/>
      <c r="D169" s="230"/>
      <c r="E169" s="4"/>
      <c r="F169" s="4"/>
      <c r="G169" s="4"/>
      <c r="H169" s="4"/>
      <c r="I169" s="4"/>
      <c r="J169" s="4"/>
      <c r="K169" s="4"/>
      <c r="L169" s="4"/>
      <c r="M169" s="4"/>
      <c r="N169" s="4"/>
      <c r="O169" s="4"/>
      <c r="P169" s="4"/>
      <c r="Q169" s="4"/>
      <c r="R169" s="4"/>
      <c r="S169" s="4"/>
      <c r="T169" s="4"/>
      <c r="U169" s="4"/>
      <c r="V169" s="4"/>
      <c r="W169" s="4"/>
      <c r="X169" s="4"/>
      <c r="Y169" s="4"/>
      <c r="Z169" s="4"/>
      <c r="AA169" s="4"/>
      <c r="AB169" s="4"/>
    </row>
    <row r="170" spans="1:28" ht="29.1" customHeight="1">
      <c r="A170" s="230"/>
      <c r="B170" s="230"/>
      <c r="C170" s="230"/>
      <c r="D170" s="230"/>
      <c r="E170" s="4"/>
      <c r="F170" s="4"/>
      <c r="G170" s="4"/>
      <c r="H170" s="4"/>
      <c r="I170" s="4"/>
      <c r="J170" s="4"/>
      <c r="K170" s="4"/>
      <c r="L170" s="4"/>
      <c r="M170" s="4"/>
      <c r="N170" s="4"/>
      <c r="O170" s="4"/>
      <c r="P170" s="4"/>
      <c r="Q170" s="4"/>
      <c r="R170" s="4"/>
      <c r="S170" s="4"/>
      <c r="T170" s="4"/>
      <c r="U170" s="4"/>
      <c r="V170" s="4"/>
      <c r="W170" s="4"/>
      <c r="X170" s="4"/>
      <c r="Y170" s="4"/>
      <c r="Z170" s="4"/>
      <c r="AA170" s="4"/>
      <c r="AB170" s="4"/>
    </row>
    <row r="171" spans="1:28" ht="29.1" customHeight="1">
      <c r="A171" s="230"/>
      <c r="B171" s="230"/>
      <c r="C171" s="230"/>
      <c r="D171" s="230"/>
      <c r="E171" s="4"/>
      <c r="F171" s="4"/>
      <c r="G171" s="4"/>
      <c r="H171" s="4"/>
      <c r="I171" s="4"/>
      <c r="J171" s="4"/>
      <c r="K171" s="4"/>
      <c r="L171" s="4"/>
      <c r="M171" s="4"/>
      <c r="N171" s="4"/>
      <c r="O171" s="4"/>
      <c r="P171" s="4"/>
      <c r="Q171" s="4"/>
      <c r="R171" s="4"/>
      <c r="S171" s="4"/>
      <c r="T171" s="4"/>
      <c r="U171" s="4"/>
      <c r="V171" s="4"/>
      <c r="W171" s="4"/>
      <c r="X171" s="4"/>
      <c r="Y171" s="4"/>
      <c r="Z171" s="4"/>
      <c r="AA171" s="4"/>
      <c r="AB171" s="4"/>
    </row>
    <row r="172" spans="1:28" ht="29.1" customHeight="1">
      <c r="A172" s="230"/>
      <c r="B172" s="230"/>
      <c r="C172" s="230"/>
      <c r="D172" s="230"/>
      <c r="E172" s="4"/>
      <c r="F172" s="4"/>
      <c r="G172" s="4"/>
      <c r="H172" s="4"/>
      <c r="I172" s="4"/>
      <c r="J172" s="4"/>
      <c r="K172" s="4"/>
      <c r="L172" s="4"/>
      <c r="M172" s="4"/>
      <c r="N172" s="4"/>
      <c r="O172" s="4"/>
      <c r="P172" s="4"/>
      <c r="Q172" s="4"/>
      <c r="R172" s="4"/>
      <c r="S172" s="4"/>
      <c r="T172" s="4"/>
      <c r="U172" s="4"/>
      <c r="V172" s="4"/>
      <c r="W172" s="4"/>
      <c r="X172" s="4"/>
      <c r="Y172" s="4"/>
      <c r="Z172" s="4"/>
      <c r="AA172" s="4"/>
      <c r="AB172" s="4"/>
    </row>
    <row r="173" spans="1:28" ht="29.1" customHeight="1">
      <c r="A173" s="230"/>
      <c r="B173" s="230"/>
      <c r="C173" s="230"/>
      <c r="D173" s="230"/>
      <c r="E173" s="4"/>
      <c r="F173" s="4"/>
      <c r="G173" s="4"/>
      <c r="H173" s="4"/>
      <c r="I173" s="4"/>
      <c r="J173" s="4"/>
      <c r="K173" s="4"/>
      <c r="L173" s="4"/>
      <c r="M173" s="4"/>
      <c r="N173" s="4"/>
      <c r="O173" s="4"/>
      <c r="P173" s="4"/>
      <c r="Q173" s="4"/>
      <c r="R173" s="4"/>
      <c r="S173" s="4"/>
      <c r="T173" s="4"/>
      <c r="U173" s="4"/>
      <c r="V173" s="4"/>
      <c r="W173" s="4"/>
      <c r="X173" s="4"/>
      <c r="Y173" s="4"/>
      <c r="Z173" s="4"/>
      <c r="AA173" s="4"/>
      <c r="AB173" s="4"/>
    </row>
    <row r="174" spans="1:28" ht="29.1" customHeight="1">
      <c r="A174" s="230"/>
      <c r="B174" s="230"/>
      <c r="C174" s="230"/>
      <c r="D174" s="230"/>
      <c r="E174" s="4"/>
      <c r="F174" s="4"/>
      <c r="G174" s="4"/>
      <c r="H174" s="4"/>
      <c r="I174" s="4"/>
      <c r="J174" s="4"/>
      <c r="K174" s="4"/>
      <c r="L174" s="4"/>
      <c r="M174" s="4"/>
      <c r="N174" s="4"/>
      <c r="O174" s="4"/>
      <c r="P174" s="4"/>
      <c r="Q174" s="4"/>
      <c r="R174" s="4"/>
      <c r="S174" s="4"/>
      <c r="T174" s="4"/>
      <c r="U174" s="4"/>
      <c r="V174" s="4"/>
      <c r="W174" s="4"/>
      <c r="X174" s="4"/>
      <c r="Y174" s="4"/>
      <c r="Z174" s="4"/>
      <c r="AA174" s="4"/>
      <c r="AB174" s="4"/>
    </row>
    <row r="175" spans="1:28" ht="29.1" customHeight="1">
      <c r="A175" s="230"/>
      <c r="B175" s="230"/>
      <c r="C175" s="230"/>
      <c r="D175" s="230"/>
      <c r="E175" s="4"/>
      <c r="F175" s="4"/>
      <c r="G175" s="4"/>
      <c r="H175" s="4"/>
      <c r="I175" s="4"/>
      <c r="J175" s="4"/>
      <c r="K175" s="4"/>
      <c r="L175" s="4"/>
      <c r="M175" s="4"/>
      <c r="N175" s="4"/>
      <c r="O175" s="4"/>
      <c r="P175" s="4"/>
      <c r="Q175" s="4"/>
      <c r="R175" s="4"/>
      <c r="S175" s="4"/>
      <c r="T175" s="4"/>
      <c r="U175" s="4"/>
      <c r="V175" s="4"/>
      <c r="W175" s="4"/>
      <c r="X175" s="4"/>
      <c r="Y175" s="4"/>
      <c r="Z175" s="4"/>
      <c r="AA175" s="4"/>
      <c r="AB175" s="4"/>
    </row>
    <row r="176" spans="1:28" ht="29.1" customHeight="1">
      <c r="A176" s="230"/>
      <c r="B176" s="230"/>
      <c r="C176" s="230"/>
      <c r="D176" s="230"/>
      <c r="E176" s="4"/>
      <c r="F176" s="4"/>
      <c r="G176" s="4"/>
      <c r="H176" s="4"/>
      <c r="I176" s="4"/>
      <c r="J176" s="4"/>
      <c r="K176" s="4"/>
      <c r="L176" s="4"/>
      <c r="M176" s="4"/>
      <c r="N176" s="4"/>
      <c r="O176" s="4"/>
      <c r="P176" s="4"/>
      <c r="Q176" s="4"/>
      <c r="R176" s="4"/>
      <c r="S176" s="4"/>
      <c r="T176" s="4"/>
      <c r="U176" s="4"/>
      <c r="V176" s="4"/>
      <c r="W176" s="4"/>
      <c r="X176" s="4"/>
      <c r="Y176" s="4"/>
      <c r="Z176" s="4"/>
      <c r="AA176" s="4"/>
      <c r="AB176" s="4"/>
    </row>
    <row r="177" spans="1:28" ht="29.1" customHeight="1">
      <c r="A177" s="230"/>
      <c r="B177" s="230"/>
      <c r="C177" s="230"/>
      <c r="D177" s="230"/>
      <c r="E177" s="4"/>
      <c r="F177" s="4"/>
      <c r="G177" s="4"/>
      <c r="H177" s="4"/>
      <c r="I177" s="4"/>
      <c r="J177" s="4"/>
      <c r="K177" s="4"/>
      <c r="L177" s="4"/>
      <c r="M177" s="4"/>
      <c r="N177" s="4"/>
      <c r="O177" s="4"/>
      <c r="P177" s="4"/>
      <c r="Q177" s="4"/>
      <c r="R177" s="4"/>
      <c r="S177" s="4"/>
      <c r="T177" s="4"/>
      <c r="U177" s="4"/>
      <c r="V177" s="4"/>
      <c r="W177" s="4"/>
      <c r="X177" s="4"/>
      <c r="Y177" s="4"/>
      <c r="Z177" s="4"/>
      <c r="AA177" s="4"/>
      <c r="AB177" s="4"/>
    </row>
    <row r="178" spans="1:28" ht="29.1" customHeight="1">
      <c r="A178" s="230"/>
      <c r="B178" s="230"/>
      <c r="C178" s="230"/>
      <c r="D178" s="230"/>
      <c r="E178" s="4"/>
      <c r="F178" s="4"/>
      <c r="G178" s="4"/>
      <c r="H178" s="4"/>
      <c r="I178" s="4"/>
      <c r="J178" s="4"/>
      <c r="K178" s="4"/>
      <c r="L178" s="4"/>
      <c r="M178" s="4"/>
      <c r="N178" s="4"/>
      <c r="O178" s="4"/>
      <c r="P178" s="4"/>
      <c r="Q178" s="4"/>
      <c r="R178" s="4"/>
      <c r="S178" s="4"/>
      <c r="T178" s="4"/>
      <c r="U178" s="4"/>
      <c r="V178" s="4"/>
      <c r="W178" s="4"/>
      <c r="X178" s="4"/>
      <c r="Y178" s="4"/>
      <c r="Z178" s="4"/>
      <c r="AA178" s="4"/>
      <c r="AB178" s="4"/>
    </row>
    <row r="179" spans="1:28" ht="29.1" customHeight="1">
      <c r="A179" s="230"/>
      <c r="B179" s="230"/>
      <c r="C179" s="230"/>
      <c r="D179" s="230"/>
      <c r="E179" s="4"/>
      <c r="F179" s="4"/>
      <c r="G179" s="4"/>
      <c r="H179" s="4"/>
      <c r="I179" s="4"/>
      <c r="J179" s="4"/>
      <c r="K179" s="4"/>
      <c r="L179" s="4"/>
      <c r="M179" s="4"/>
      <c r="N179" s="4"/>
      <c r="O179" s="4"/>
      <c r="P179" s="4"/>
      <c r="Q179" s="4"/>
      <c r="R179" s="4"/>
      <c r="S179" s="4"/>
      <c r="T179" s="4"/>
      <c r="U179" s="4"/>
      <c r="V179" s="4"/>
      <c r="W179" s="4"/>
      <c r="X179" s="4"/>
      <c r="Y179" s="4"/>
      <c r="Z179" s="4"/>
      <c r="AA179" s="4"/>
      <c r="AB179" s="4"/>
    </row>
    <row r="180" spans="1:28" ht="29.1" customHeight="1">
      <c r="A180" s="230"/>
      <c r="B180" s="230"/>
      <c r="C180" s="230"/>
      <c r="D180" s="230"/>
      <c r="E180" s="4"/>
      <c r="F180" s="4"/>
      <c r="G180" s="4"/>
      <c r="H180" s="4"/>
      <c r="I180" s="4"/>
      <c r="J180" s="4"/>
      <c r="K180" s="4"/>
      <c r="L180" s="4"/>
      <c r="M180" s="4"/>
      <c r="N180" s="4"/>
      <c r="O180" s="4"/>
      <c r="P180" s="4"/>
      <c r="Q180" s="4"/>
      <c r="R180" s="4"/>
      <c r="S180" s="4"/>
      <c r="T180" s="4"/>
      <c r="U180" s="4"/>
      <c r="V180" s="4"/>
      <c r="W180" s="4"/>
      <c r="X180" s="4"/>
      <c r="Y180" s="4"/>
      <c r="Z180" s="4"/>
      <c r="AA180" s="4"/>
      <c r="AB180" s="4"/>
    </row>
    <row r="181" spans="1:28" ht="29.1" customHeight="1">
      <c r="A181" s="230"/>
      <c r="B181" s="230"/>
      <c r="C181" s="230"/>
      <c r="D181" s="230"/>
      <c r="E181" s="4"/>
      <c r="F181" s="4"/>
      <c r="G181" s="4"/>
      <c r="H181" s="4"/>
      <c r="I181" s="4"/>
      <c r="J181" s="4"/>
      <c r="K181" s="4"/>
      <c r="L181" s="4"/>
      <c r="M181" s="4"/>
      <c r="N181" s="4"/>
      <c r="O181" s="4"/>
      <c r="P181" s="4"/>
      <c r="Q181" s="4"/>
      <c r="R181" s="4"/>
      <c r="S181" s="4"/>
      <c r="T181" s="4"/>
      <c r="U181" s="4"/>
      <c r="V181" s="4"/>
      <c r="W181" s="4"/>
      <c r="X181" s="4"/>
      <c r="Y181" s="4"/>
      <c r="Z181" s="4"/>
      <c r="AA181" s="4"/>
      <c r="AB181" s="4"/>
    </row>
    <row r="182" spans="1:28" ht="29.1" customHeight="1">
      <c r="A182" s="230"/>
      <c r="B182" s="230"/>
      <c r="C182" s="230"/>
      <c r="D182" s="230"/>
      <c r="E182" s="4"/>
      <c r="F182" s="4"/>
      <c r="G182" s="4"/>
      <c r="H182" s="4"/>
      <c r="I182" s="4"/>
      <c r="J182" s="4"/>
      <c r="K182" s="4"/>
      <c r="L182" s="4"/>
      <c r="M182" s="4"/>
      <c r="N182" s="4"/>
      <c r="O182" s="4"/>
      <c r="P182" s="4"/>
      <c r="Q182" s="4"/>
      <c r="R182" s="4"/>
      <c r="S182" s="4"/>
      <c r="T182" s="4"/>
      <c r="U182" s="4"/>
      <c r="V182" s="4"/>
      <c r="W182" s="4"/>
      <c r="X182" s="4"/>
      <c r="Y182" s="4"/>
      <c r="Z182" s="4"/>
      <c r="AA182" s="4"/>
      <c r="AB182" s="4"/>
    </row>
    <row r="183" spans="1:28" ht="29.1" customHeight="1">
      <c r="A183" s="230"/>
      <c r="B183" s="230"/>
      <c r="C183" s="230"/>
      <c r="D183" s="230"/>
      <c r="E183" s="4"/>
      <c r="F183" s="4"/>
      <c r="G183" s="4"/>
      <c r="H183" s="4"/>
      <c r="I183" s="4"/>
      <c r="J183" s="4"/>
      <c r="K183" s="4"/>
      <c r="L183" s="4"/>
      <c r="M183" s="4"/>
      <c r="N183" s="4"/>
      <c r="O183" s="4"/>
      <c r="P183" s="4"/>
      <c r="Q183" s="4"/>
      <c r="R183" s="4"/>
      <c r="S183" s="4"/>
      <c r="T183" s="4"/>
      <c r="U183" s="4"/>
      <c r="V183" s="4"/>
      <c r="W183" s="4"/>
      <c r="X183" s="4"/>
      <c r="Y183" s="4"/>
      <c r="Z183" s="4"/>
      <c r="AA183" s="4"/>
      <c r="AB183" s="4"/>
    </row>
    <row r="184" spans="1:28" ht="29.1" customHeight="1">
      <c r="A184" s="230"/>
      <c r="B184" s="230"/>
      <c r="C184" s="230"/>
      <c r="D184" s="230"/>
      <c r="E184" s="4"/>
      <c r="F184" s="4"/>
      <c r="G184" s="4"/>
      <c r="H184" s="4"/>
      <c r="I184" s="4"/>
      <c r="J184" s="4"/>
      <c r="K184" s="4"/>
      <c r="L184" s="4"/>
      <c r="M184" s="4"/>
      <c r="N184" s="4"/>
      <c r="O184" s="4"/>
      <c r="P184" s="4"/>
      <c r="Q184" s="4"/>
      <c r="R184" s="4"/>
      <c r="S184" s="4"/>
      <c r="T184" s="4"/>
      <c r="U184" s="4"/>
      <c r="V184" s="4"/>
      <c r="W184" s="4"/>
      <c r="X184" s="4"/>
      <c r="Y184" s="4"/>
      <c r="Z184" s="4"/>
      <c r="AA184" s="4"/>
      <c r="AB184" s="4"/>
    </row>
    <row r="185" spans="1:28" ht="29.1" customHeight="1">
      <c r="A185" s="230"/>
      <c r="B185" s="230"/>
      <c r="C185" s="230"/>
      <c r="D185" s="230"/>
      <c r="E185" s="4"/>
      <c r="F185" s="4"/>
      <c r="G185" s="4"/>
      <c r="H185" s="4"/>
      <c r="I185" s="4"/>
      <c r="J185" s="4"/>
      <c r="K185" s="4"/>
      <c r="L185" s="4"/>
      <c r="M185" s="4"/>
      <c r="N185" s="4"/>
      <c r="O185" s="4"/>
      <c r="P185" s="4"/>
      <c r="Q185" s="4"/>
      <c r="R185" s="4"/>
      <c r="S185" s="4"/>
      <c r="T185" s="4"/>
      <c r="U185" s="4"/>
      <c r="V185" s="4"/>
      <c r="W185" s="4"/>
      <c r="X185" s="4"/>
      <c r="Y185" s="4"/>
      <c r="Z185" s="4"/>
      <c r="AA185" s="4"/>
      <c r="AB185" s="4"/>
    </row>
    <row r="186" spans="1:28" ht="29.1" customHeight="1">
      <c r="A186" s="230"/>
      <c r="B186" s="230"/>
      <c r="C186" s="230"/>
      <c r="D186" s="230"/>
      <c r="E186" s="4"/>
      <c r="F186" s="4"/>
      <c r="G186" s="4"/>
      <c r="H186" s="4"/>
      <c r="I186" s="4"/>
      <c r="J186" s="4"/>
      <c r="K186" s="4"/>
      <c r="L186" s="4"/>
      <c r="M186" s="4"/>
      <c r="N186" s="4"/>
      <c r="O186" s="4"/>
      <c r="P186" s="4"/>
      <c r="Q186" s="4"/>
      <c r="R186" s="4"/>
      <c r="S186" s="4"/>
      <c r="T186" s="4"/>
      <c r="U186" s="4"/>
      <c r="V186" s="4"/>
      <c r="W186" s="4"/>
      <c r="X186" s="4"/>
      <c r="Y186" s="4"/>
      <c r="Z186" s="4"/>
      <c r="AA186" s="4"/>
      <c r="AB186" s="4"/>
    </row>
    <row r="187" spans="1:28" ht="29.1" customHeight="1">
      <c r="A187" s="230"/>
      <c r="B187" s="230"/>
      <c r="C187" s="230"/>
      <c r="D187" s="230"/>
      <c r="E187" s="4"/>
      <c r="F187" s="4"/>
      <c r="G187" s="4"/>
      <c r="H187" s="4"/>
      <c r="I187" s="4"/>
      <c r="J187" s="4"/>
      <c r="K187" s="4"/>
      <c r="L187" s="4"/>
      <c r="M187" s="4"/>
      <c r="N187" s="4"/>
      <c r="O187" s="4"/>
      <c r="P187" s="4"/>
      <c r="Q187" s="4"/>
      <c r="R187" s="4"/>
      <c r="S187" s="4"/>
      <c r="T187" s="4"/>
      <c r="U187" s="4"/>
      <c r="V187" s="4"/>
      <c r="W187" s="4"/>
      <c r="X187" s="4"/>
      <c r="Y187" s="4"/>
      <c r="Z187" s="4"/>
      <c r="AA187" s="4"/>
      <c r="AB187" s="4"/>
    </row>
    <row r="188" spans="1:28" ht="29.1" customHeight="1">
      <c r="A188" s="230"/>
      <c r="B188" s="230"/>
      <c r="C188" s="230"/>
      <c r="D188" s="230"/>
      <c r="E188" s="4"/>
      <c r="F188" s="4"/>
      <c r="G188" s="4"/>
      <c r="H188" s="4"/>
      <c r="I188" s="4"/>
      <c r="J188" s="4"/>
      <c r="K188" s="4"/>
      <c r="L188" s="4"/>
      <c r="M188" s="4"/>
      <c r="N188" s="4"/>
      <c r="O188" s="4"/>
      <c r="P188" s="4"/>
      <c r="Q188" s="4"/>
      <c r="R188" s="4"/>
      <c r="S188" s="4"/>
      <c r="T188" s="4"/>
      <c r="U188" s="4"/>
      <c r="V188" s="4"/>
      <c r="W188" s="4"/>
      <c r="X188" s="4"/>
      <c r="Y188" s="4"/>
      <c r="Z188" s="4"/>
      <c r="AA188" s="4"/>
      <c r="AB188" s="4"/>
    </row>
    <row r="189" spans="1:28" ht="29.1" customHeight="1">
      <c r="A189" s="230"/>
      <c r="B189" s="230"/>
      <c r="C189" s="230"/>
      <c r="D189" s="230"/>
      <c r="E189" s="4"/>
      <c r="F189" s="4"/>
      <c r="G189" s="4"/>
      <c r="H189" s="4"/>
      <c r="I189" s="4"/>
      <c r="J189" s="4"/>
      <c r="K189" s="4"/>
      <c r="L189" s="4"/>
      <c r="M189" s="4"/>
      <c r="N189" s="4"/>
      <c r="O189" s="4"/>
      <c r="P189" s="4"/>
      <c r="Q189" s="4"/>
      <c r="R189" s="4"/>
      <c r="S189" s="4"/>
      <c r="T189" s="4"/>
      <c r="U189" s="4"/>
      <c r="V189" s="4"/>
      <c r="W189" s="4"/>
      <c r="X189" s="4"/>
      <c r="Y189" s="4"/>
      <c r="Z189" s="4"/>
      <c r="AA189" s="4"/>
      <c r="AB189" s="4"/>
    </row>
    <row r="190" spans="1:28" ht="29.1" customHeight="1">
      <c r="A190" s="230"/>
      <c r="B190" s="230"/>
      <c r="C190" s="230"/>
      <c r="D190" s="230"/>
      <c r="E190" s="4"/>
      <c r="F190" s="4"/>
      <c r="G190" s="4"/>
      <c r="H190" s="4"/>
      <c r="I190" s="4"/>
      <c r="J190" s="4"/>
      <c r="K190" s="4"/>
      <c r="L190" s="4"/>
      <c r="M190" s="4"/>
      <c r="N190" s="4"/>
      <c r="O190" s="4"/>
      <c r="P190" s="4"/>
      <c r="Q190" s="4"/>
      <c r="R190" s="4"/>
      <c r="S190" s="4"/>
      <c r="T190" s="4"/>
      <c r="U190" s="4"/>
      <c r="V190" s="4"/>
      <c r="W190" s="4"/>
      <c r="X190" s="4"/>
      <c r="Y190" s="4"/>
      <c r="Z190" s="4"/>
      <c r="AA190" s="4"/>
      <c r="AB190" s="4"/>
    </row>
    <row r="191" spans="1:28" ht="29.1" customHeight="1">
      <c r="A191" s="230"/>
      <c r="B191" s="230"/>
      <c r="C191" s="230"/>
      <c r="D191" s="230"/>
      <c r="E191" s="4"/>
      <c r="F191" s="4"/>
      <c r="G191" s="4"/>
      <c r="H191" s="4"/>
      <c r="I191" s="4"/>
      <c r="J191" s="4"/>
      <c r="K191" s="4"/>
      <c r="L191" s="4"/>
      <c r="M191" s="4"/>
      <c r="N191" s="4"/>
      <c r="O191" s="4"/>
      <c r="P191" s="4"/>
      <c r="Q191" s="4"/>
      <c r="R191" s="4"/>
      <c r="S191" s="4"/>
      <c r="T191" s="4"/>
      <c r="U191" s="4"/>
      <c r="V191" s="4"/>
      <c r="W191" s="4"/>
      <c r="X191" s="4"/>
      <c r="Y191" s="4"/>
      <c r="Z191" s="4"/>
      <c r="AA191" s="4"/>
      <c r="AB191" s="4"/>
    </row>
    <row r="192" spans="1:28" ht="29.1" customHeight="1">
      <c r="A192" s="230"/>
      <c r="B192" s="230"/>
      <c r="C192" s="230"/>
      <c r="D192" s="230"/>
      <c r="E192" s="4"/>
      <c r="F192" s="4"/>
      <c r="G192" s="4"/>
      <c r="H192" s="4"/>
      <c r="I192" s="4"/>
      <c r="J192" s="4"/>
      <c r="K192" s="4"/>
      <c r="L192" s="4"/>
      <c r="M192" s="4"/>
      <c r="N192" s="4"/>
      <c r="O192" s="4"/>
      <c r="P192" s="4"/>
      <c r="Q192" s="4"/>
      <c r="R192" s="4"/>
      <c r="S192" s="4"/>
      <c r="T192" s="4"/>
      <c r="U192" s="4"/>
      <c r="V192" s="4"/>
      <c r="W192" s="4"/>
      <c r="X192" s="4"/>
      <c r="Y192" s="4"/>
      <c r="Z192" s="4"/>
      <c r="AA192" s="4"/>
      <c r="AB192" s="4"/>
    </row>
    <row r="193" spans="1:28" ht="29.1" customHeight="1">
      <c r="A193" s="230"/>
      <c r="B193" s="230"/>
      <c r="C193" s="230"/>
      <c r="D193" s="230"/>
      <c r="E193" s="4"/>
      <c r="F193" s="4"/>
      <c r="G193" s="4"/>
      <c r="H193" s="4"/>
      <c r="I193" s="4"/>
      <c r="J193" s="4"/>
      <c r="K193" s="4"/>
      <c r="L193" s="4"/>
      <c r="M193" s="4"/>
      <c r="N193" s="4"/>
      <c r="O193" s="4"/>
      <c r="P193" s="4"/>
      <c r="Q193" s="4"/>
      <c r="R193" s="4"/>
      <c r="S193" s="4"/>
      <c r="T193" s="4"/>
      <c r="U193" s="4"/>
      <c r="V193" s="4"/>
      <c r="W193" s="4"/>
      <c r="X193" s="4"/>
      <c r="Y193" s="4"/>
      <c r="Z193" s="4"/>
      <c r="AA193" s="4"/>
      <c r="AB193" s="4"/>
    </row>
    <row r="194" spans="1:28" ht="29.1" customHeight="1">
      <c r="A194" s="230"/>
      <c r="B194" s="230"/>
      <c r="C194" s="230"/>
      <c r="D194" s="230"/>
      <c r="E194" s="4"/>
      <c r="F194" s="4"/>
      <c r="G194" s="4"/>
      <c r="H194" s="4"/>
      <c r="I194" s="4"/>
      <c r="J194" s="4"/>
      <c r="K194" s="4"/>
      <c r="L194" s="4"/>
      <c r="M194" s="4"/>
      <c r="N194" s="4"/>
      <c r="O194" s="4"/>
      <c r="P194" s="4"/>
      <c r="Q194" s="4"/>
      <c r="R194" s="4"/>
      <c r="S194" s="4"/>
      <c r="T194" s="4"/>
      <c r="U194" s="4"/>
      <c r="V194" s="4"/>
      <c r="W194" s="4"/>
      <c r="X194" s="4"/>
      <c r="Y194" s="4"/>
      <c r="Z194" s="4"/>
      <c r="AA194" s="4"/>
      <c r="AB194" s="4"/>
    </row>
    <row r="195" spans="1:28" ht="29.1" customHeight="1">
      <c r="A195" s="230"/>
      <c r="B195" s="230"/>
      <c r="C195" s="230"/>
      <c r="D195" s="230"/>
      <c r="E195" s="4"/>
      <c r="F195" s="4"/>
      <c r="G195" s="4"/>
      <c r="H195" s="4"/>
      <c r="I195" s="4"/>
      <c r="J195" s="4"/>
      <c r="K195" s="4"/>
      <c r="L195" s="4"/>
      <c r="M195" s="4"/>
      <c r="N195" s="4"/>
      <c r="O195" s="4"/>
      <c r="P195" s="4"/>
      <c r="Q195" s="4"/>
      <c r="R195" s="4"/>
      <c r="S195" s="4"/>
      <c r="T195" s="4"/>
      <c r="U195" s="4"/>
      <c r="V195" s="4"/>
      <c r="W195" s="4"/>
      <c r="X195" s="4"/>
      <c r="Y195" s="4"/>
      <c r="Z195" s="4"/>
      <c r="AA195" s="4"/>
      <c r="AB195" s="4"/>
    </row>
    <row r="196" spans="1:28" ht="29.1" customHeight="1">
      <c r="A196" s="230"/>
      <c r="B196" s="230"/>
      <c r="C196" s="230"/>
      <c r="D196" s="230"/>
      <c r="E196" s="4"/>
      <c r="F196" s="4"/>
      <c r="G196" s="4"/>
      <c r="H196" s="4"/>
      <c r="I196" s="4"/>
      <c r="J196" s="4"/>
      <c r="K196" s="4"/>
      <c r="L196" s="4"/>
      <c r="M196" s="4"/>
      <c r="N196" s="4"/>
      <c r="O196" s="4"/>
      <c r="P196" s="4"/>
      <c r="Q196" s="4"/>
      <c r="R196" s="4"/>
      <c r="S196" s="4"/>
      <c r="T196" s="4"/>
      <c r="U196" s="4"/>
      <c r="V196" s="4"/>
      <c r="W196" s="4"/>
      <c r="X196" s="4"/>
      <c r="Y196" s="4"/>
      <c r="Z196" s="4"/>
      <c r="AA196" s="4"/>
      <c r="AB196" s="4"/>
    </row>
    <row r="197" spans="1:28" ht="29.1" customHeight="1">
      <c r="A197" s="230"/>
      <c r="B197" s="230"/>
      <c r="C197" s="230"/>
      <c r="D197" s="230"/>
      <c r="E197" s="4"/>
      <c r="F197" s="4"/>
      <c r="G197" s="4"/>
      <c r="H197" s="4"/>
      <c r="I197" s="4"/>
      <c r="J197" s="4"/>
      <c r="K197" s="4"/>
      <c r="L197" s="4"/>
      <c r="M197" s="4"/>
      <c r="N197" s="4"/>
      <c r="O197" s="4"/>
      <c r="P197" s="4"/>
      <c r="Q197" s="4"/>
      <c r="R197" s="4"/>
      <c r="S197" s="4"/>
      <c r="T197" s="4"/>
      <c r="U197" s="4"/>
      <c r="V197" s="4"/>
      <c r="W197" s="4"/>
      <c r="X197" s="4"/>
      <c r="Y197" s="4"/>
      <c r="Z197" s="4"/>
      <c r="AA197" s="4"/>
      <c r="AB197" s="4"/>
    </row>
    <row r="198" spans="1:28" ht="29.1" customHeight="1">
      <c r="A198" s="230"/>
      <c r="B198" s="230"/>
      <c r="C198" s="230"/>
      <c r="D198" s="230"/>
      <c r="E198" s="4"/>
      <c r="F198" s="4"/>
      <c r="G198" s="4"/>
      <c r="H198" s="4"/>
      <c r="I198" s="4"/>
      <c r="J198" s="4"/>
      <c r="K198" s="4"/>
      <c r="L198" s="4"/>
      <c r="M198" s="4"/>
      <c r="N198" s="4"/>
      <c r="O198" s="4"/>
      <c r="P198" s="4"/>
      <c r="Q198" s="4"/>
      <c r="R198" s="4"/>
      <c r="S198" s="4"/>
      <c r="T198" s="4"/>
      <c r="U198" s="4"/>
      <c r="V198" s="4"/>
      <c r="W198" s="4"/>
      <c r="X198" s="4"/>
      <c r="Y198" s="4"/>
      <c r="Z198" s="4"/>
      <c r="AA198" s="4"/>
      <c r="AB198" s="4"/>
    </row>
    <row r="199" spans="1:28" ht="29.1" customHeight="1">
      <c r="A199" s="230"/>
      <c r="B199" s="230"/>
      <c r="C199" s="230"/>
      <c r="D199" s="230"/>
      <c r="E199" s="4"/>
      <c r="F199" s="4"/>
      <c r="G199" s="4"/>
      <c r="H199" s="4"/>
      <c r="I199" s="4"/>
      <c r="J199" s="4"/>
      <c r="K199" s="4"/>
      <c r="L199" s="4"/>
      <c r="M199" s="4"/>
      <c r="N199" s="4"/>
      <c r="O199" s="4"/>
      <c r="P199" s="4"/>
      <c r="Q199" s="4"/>
      <c r="R199" s="4"/>
      <c r="S199" s="4"/>
      <c r="T199" s="4"/>
      <c r="U199" s="4"/>
      <c r="V199" s="4"/>
      <c r="W199" s="4"/>
      <c r="X199" s="4"/>
      <c r="Y199" s="4"/>
      <c r="Z199" s="4"/>
      <c r="AA199" s="4"/>
      <c r="AB199" s="4"/>
    </row>
    <row r="200" spans="1:28" ht="29.1" customHeight="1">
      <c r="A200" s="230"/>
      <c r="B200" s="230"/>
      <c r="C200" s="230"/>
      <c r="D200" s="230"/>
      <c r="E200" s="4"/>
      <c r="F200" s="4"/>
      <c r="G200" s="4"/>
      <c r="H200" s="4"/>
      <c r="I200" s="4"/>
      <c r="J200" s="4"/>
      <c r="K200" s="4"/>
      <c r="L200" s="4"/>
      <c r="M200" s="4"/>
      <c r="N200" s="4"/>
      <c r="O200" s="4"/>
      <c r="P200" s="4"/>
      <c r="Q200" s="4"/>
      <c r="R200" s="4"/>
      <c r="S200" s="4"/>
      <c r="T200" s="4"/>
      <c r="U200" s="4"/>
      <c r="V200" s="4"/>
      <c r="W200" s="4"/>
      <c r="X200" s="4"/>
      <c r="Y200" s="4"/>
      <c r="Z200" s="4"/>
      <c r="AA200" s="4"/>
      <c r="AB200" s="4"/>
    </row>
    <row r="201" spans="1:28" ht="29.1" customHeight="1">
      <c r="A201" s="230"/>
      <c r="B201" s="230"/>
      <c r="C201" s="230"/>
      <c r="D201" s="230"/>
      <c r="E201" s="4"/>
      <c r="F201" s="4"/>
      <c r="G201" s="4"/>
      <c r="H201" s="4"/>
      <c r="I201" s="4"/>
      <c r="J201" s="4"/>
      <c r="K201" s="4"/>
      <c r="L201" s="4"/>
      <c r="M201" s="4"/>
      <c r="N201" s="4"/>
      <c r="O201" s="4"/>
      <c r="P201" s="4"/>
      <c r="Q201" s="4"/>
      <c r="R201" s="4"/>
      <c r="S201" s="4"/>
      <c r="T201" s="4"/>
      <c r="U201" s="4"/>
      <c r="V201" s="4"/>
      <c r="W201" s="4"/>
      <c r="X201" s="4"/>
      <c r="Y201" s="4"/>
      <c r="Z201" s="4"/>
      <c r="AA201" s="4"/>
      <c r="AB201" s="4"/>
    </row>
    <row r="202" spans="1:28" ht="29.1" customHeight="1">
      <c r="A202" s="230"/>
      <c r="B202" s="230"/>
      <c r="C202" s="230"/>
      <c r="D202" s="230"/>
      <c r="E202" s="4"/>
      <c r="F202" s="4"/>
      <c r="G202" s="4"/>
      <c r="H202" s="4"/>
      <c r="I202" s="4"/>
      <c r="J202" s="4"/>
      <c r="K202" s="4"/>
      <c r="L202" s="4"/>
      <c r="M202" s="4"/>
      <c r="N202" s="4"/>
      <c r="O202" s="4"/>
      <c r="P202" s="4"/>
      <c r="Q202" s="4"/>
      <c r="R202" s="4"/>
      <c r="S202" s="4"/>
      <c r="T202" s="4"/>
      <c r="U202" s="4"/>
      <c r="V202" s="4"/>
      <c r="W202" s="4"/>
      <c r="X202" s="4"/>
      <c r="Y202" s="4"/>
      <c r="Z202" s="4"/>
      <c r="AA202" s="4"/>
      <c r="AB202" s="4"/>
    </row>
    <row r="203" spans="1:28" ht="29.1" customHeight="1">
      <c r="A203" s="230"/>
      <c r="B203" s="230"/>
      <c r="C203" s="230"/>
      <c r="D203" s="230"/>
      <c r="E203" s="4"/>
      <c r="F203" s="4"/>
      <c r="G203" s="4"/>
      <c r="H203" s="4"/>
      <c r="I203" s="4"/>
      <c r="J203" s="4"/>
      <c r="K203" s="4"/>
      <c r="L203" s="4"/>
      <c r="M203" s="4"/>
      <c r="N203" s="4"/>
      <c r="O203" s="4"/>
      <c r="P203" s="4"/>
      <c r="Q203" s="4"/>
      <c r="R203" s="4"/>
      <c r="S203" s="4"/>
      <c r="T203" s="4"/>
      <c r="U203" s="4"/>
      <c r="V203" s="4"/>
      <c r="W203" s="4"/>
      <c r="X203" s="4"/>
      <c r="Y203" s="4"/>
      <c r="Z203" s="4"/>
      <c r="AA203" s="4"/>
      <c r="AB203" s="4"/>
    </row>
    <row r="204" spans="1:28" ht="29.1" customHeight="1">
      <c r="A204" s="230"/>
      <c r="B204" s="230"/>
      <c r="C204" s="230"/>
      <c r="D204" s="230"/>
      <c r="E204" s="4"/>
      <c r="F204" s="4"/>
      <c r="G204" s="4"/>
      <c r="H204" s="4"/>
      <c r="I204" s="4"/>
      <c r="J204" s="4"/>
      <c r="K204" s="4"/>
      <c r="L204" s="4"/>
      <c r="M204" s="4"/>
      <c r="N204" s="4"/>
      <c r="O204" s="4"/>
      <c r="P204" s="4"/>
      <c r="Q204" s="4"/>
      <c r="R204" s="4"/>
      <c r="S204" s="4"/>
      <c r="T204" s="4"/>
      <c r="U204" s="4"/>
      <c r="V204" s="4"/>
      <c r="W204" s="4"/>
      <c r="X204" s="4"/>
      <c r="Y204" s="4"/>
      <c r="Z204" s="4"/>
      <c r="AA204" s="4"/>
      <c r="AB204" s="4"/>
    </row>
    <row r="205" spans="1:28" ht="29.1" customHeight="1">
      <c r="A205" s="230"/>
      <c r="B205" s="230"/>
      <c r="C205" s="230"/>
      <c r="D205" s="230"/>
      <c r="E205" s="4"/>
      <c r="F205" s="4"/>
      <c r="G205" s="4"/>
      <c r="H205" s="4"/>
      <c r="I205" s="4"/>
      <c r="J205" s="4"/>
      <c r="K205" s="4"/>
      <c r="L205" s="4"/>
      <c r="M205" s="4"/>
      <c r="N205" s="4"/>
      <c r="O205" s="4"/>
      <c r="P205" s="4"/>
      <c r="Q205" s="4"/>
      <c r="R205" s="4"/>
      <c r="S205" s="4"/>
      <c r="T205" s="4"/>
      <c r="U205" s="4"/>
      <c r="V205" s="4"/>
      <c r="W205" s="4"/>
      <c r="X205" s="4"/>
      <c r="Y205" s="4"/>
      <c r="Z205" s="4"/>
      <c r="AA205" s="4"/>
      <c r="AB205" s="4"/>
    </row>
    <row r="206" spans="1:28" ht="29.1" customHeight="1">
      <c r="A206" s="230"/>
      <c r="B206" s="230"/>
      <c r="C206" s="230"/>
      <c r="D206" s="230"/>
      <c r="E206" s="4"/>
      <c r="F206" s="4"/>
      <c r="G206" s="4"/>
      <c r="H206" s="4"/>
      <c r="I206" s="4"/>
      <c r="J206" s="4"/>
      <c r="K206" s="4"/>
      <c r="L206" s="4"/>
      <c r="M206" s="4"/>
      <c r="N206" s="4"/>
      <c r="O206" s="4"/>
      <c r="P206" s="4"/>
      <c r="Q206" s="4"/>
      <c r="R206" s="4"/>
      <c r="S206" s="4"/>
      <c r="T206" s="4"/>
      <c r="U206" s="4"/>
      <c r="V206" s="4"/>
      <c r="W206" s="4"/>
      <c r="X206" s="4"/>
      <c r="Y206" s="4"/>
      <c r="Z206" s="4"/>
      <c r="AA206" s="4"/>
      <c r="AB206" s="4"/>
    </row>
    <row r="207" spans="1:28" ht="29.1" customHeight="1">
      <c r="A207" s="230"/>
      <c r="B207" s="230"/>
      <c r="C207" s="230"/>
      <c r="D207" s="230"/>
      <c r="E207" s="4"/>
      <c r="F207" s="4"/>
      <c r="G207" s="4"/>
      <c r="H207" s="4"/>
      <c r="I207" s="4"/>
      <c r="J207" s="4"/>
      <c r="K207" s="4"/>
      <c r="L207" s="4"/>
      <c r="M207" s="4"/>
      <c r="N207" s="4"/>
      <c r="O207" s="4"/>
      <c r="P207" s="4"/>
      <c r="Q207" s="4"/>
      <c r="R207" s="4"/>
      <c r="S207" s="4"/>
      <c r="T207" s="4"/>
      <c r="U207" s="4"/>
      <c r="V207" s="4"/>
      <c r="W207" s="4"/>
      <c r="X207" s="4"/>
      <c r="Y207" s="4"/>
      <c r="Z207" s="4"/>
      <c r="AA207" s="4"/>
      <c r="AB207" s="4"/>
    </row>
    <row r="208" spans="1:28" ht="29.1" customHeight="1">
      <c r="A208" s="231"/>
      <c r="B208" s="231"/>
      <c r="C208" s="231"/>
      <c r="D208" s="231"/>
      <c r="E208" s="4"/>
      <c r="F208" s="4"/>
      <c r="G208" s="4"/>
      <c r="H208" s="4"/>
      <c r="I208" s="4"/>
      <c r="J208" s="4"/>
      <c r="K208" s="4"/>
      <c r="L208" s="4"/>
      <c r="M208" s="4"/>
      <c r="N208" s="4"/>
      <c r="O208" s="4"/>
      <c r="P208" s="4"/>
      <c r="Q208" s="4"/>
      <c r="R208" s="4"/>
      <c r="S208" s="4"/>
      <c r="T208" s="4"/>
      <c r="U208" s="4"/>
      <c r="V208" s="4"/>
      <c r="W208" s="4"/>
      <c r="X208" s="4"/>
      <c r="Y208" s="4"/>
      <c r="Z208" s="4"/>
      <c r="AA208" s="4"/>
      <c r="AB208" s="4"/>
    </row>
    <row r="209" spans="1:28" ht="29.1" customHeight="1">
      <c r="A209" s="231"/>
      <c r="B209" s="231"/>
      <c r="C209" s="231"/>
      <c r="D209" s="231"/>
      <c r="E209" s="4"/>
      <c r="F209" s="4"/>
      <c r="G209" s="4"/>
      <c r="H209" s="4"/>
      <c r="I209" s="4"/>
      <c r="J209" s="4"/>
      <c r="K209" s="4"/>
      <c r="L209" s="4"/>
      <c r="M209" s="4"/>
      <c r="N209" s="4"/>
      <c r="O209" s="4"/>
      <c r="P209" s="4"/>
      <c r="Q209" s="4"/>
      <c r="R209" s="4"/>
      <c r="S209" s="4"/>
      <c r="T209" s="4"/>
      <c r="U209" s="4"/>
      <c r="V209" s="4"/>
      <c r="W209" s="4"/>
      <c r="X209" s="4"/>
      <c r="Y209" s="4"/>
      <c r="Z209" s="4"/>
      <c r="AA209" s="4"/>
      <c r="AB209" s="4"/>
    </row>
    <row r="210" spans="1:28" ht="29.1" customHeight="1">
      <c r="A210" s="231"/>
      <c r="B210" s="231"/>
      <c r="C210" s="231"/>
      <c r="D210" s="231"/>
      <c r="E210" s="4"/>
      <c r="F210" s="4"/>
      <c r="G210" s="4"/>
      <c r="H210" s="4"/>
      <c r="I210" s="4"/>
      <c r="J210" s="4"/>
      <c r="K210" s="4"/>
      <c r="L210" s="4"/>
      <c r="M210" s="4"/>
      <c r="N210" s="4"/>
      <c r="O210" s="4"/>
      <c r="P210" s="4"/>
      <c r="Q210" s="4"/>
      <c r="R210" s="4"/>
      <c r="S210" s="4"/>
      <c r="T210" s="4"/>
      <c r="U210" s="4"/>
      <c r="V210" s="4"/>
      <c r="W210" s="4"/>
      <c r="X210" s="4"/>
      <c r="Y210" s="4"/>
      <c r="Z210" s="4"/>
      <c r="AA210" s="4"/>
      <c r="AB210" s="4"/>
    </row>
    <row r="211" spans="1:28" ht="29.1" customHeight="1">
      <c r="A211" s="231"/>
      <c r="B211" s="231"/>
      <c r="C211" s="231"/>
      <c r="D211" s="231"/>
      <c r="E211" s="4"/>
      <c r="F211" s="4"/>
      <c r="G211" s="4"/>
      <c r="H211" s="4"/>
      <c r="I211" s="4"/>
      <c r="J211" s="4"/>
      <c r="K211" s="4"/>
      <c r="L211" s="4"/>
      <c r="M211" s="4"/>
      <c r="N211" s="4"/>
      <c r="O211" s="4"/>
      <c r="P211" s="4"/>
      <c r="Q211" s="4"/>
      <c r="R211" s="4"/>
      <c r="S211" s="4"/>
      <c r="T211" s="4"/>
      <c r="U211" s="4"/>
      <c r="V211" s="4"/>
      <c r="W211" s="4"/>
      <c r="X211" s="4"/>
      <c r="Y211" s="4"/>
      <c r="Z211" s="4"/>
      <c r="AA211" s="4"/>
      <c r="AB211" s="4"/>
    </row>
    <row r="212" spans="1:28" ht="29.1" customHeight="1">
      <c r="A212" s="231"/>
      <c r="B212" s="231"/>
      <c r="C212" s="231"/>
      <c r="D212" s="231"/>
      <c r="E212" s="4"/>
      <c r="F212" s="4"/>
      <c r="G212" s="4"/>
      <c r="H212" s="4"/>
      <c r="I212" s="4"/>
      <c r="J212" s="4"/>
      <c r="K212" s="4"/>
      <c r="L212" s="4"/>
      <c r="M212" s="4"/>
      <c r="N212" s="4"/>
      <c r="O212" s="4"/>
      <c r="P212" s="4"/>
      <c r="Q212" s="4"/>
      <c r="R212" s="4"/>
      <c r="S212" s="4"/>
      <c r="T212" s="4"/>
      <c r="U212" s="4"/>
      <c r="V212" s="4"/>
      <c r="W212" s="4"/>
      <c r="X212" s="4"/>
      <c r="Y212" s="4"/>
      <c r="Z212" s="4"/>
      <c r="AA212" s="4"/>
      <c r="AB212" s="4"/>
    </row>
    <row r="213" spans="1:28" ht="29.1" customHeight="1">
      <c r="A213" s="231"/>
      <c r="B213" s="231"/>
      <c r="C213" s="231"/>
      <c r="D213" s="231"/>
      <c r="E213" s="4"/>
      <c r="F213" s="4"/>
      <c r="G213" s="4"/>
      <c r="H213" s="4"/>
      <c r="I213" s="4"/>
      <c r="J213" s="4"/>
      <c r="K213" s="4"/>
      <c r="L213" s="4"/>
      <c r="M213" s="4"/>
      <c r="N213" s="4"/>
      <c r="O213" s="4"/>
      <c r="P213" s="4"/>
      <c r="Q213" s="4"/>
      <c r="R213" s="4"/>
      <c r="S213" s="4"/>
      <c r="T213" s="4"/>
      <c r="U213" s="4"/>
      <c r="V213" s="4"/>
      <c r="W213" s="4"/>
      <c r="X213" s="4"/>
      <c r="Y213" s="4"/>
      <c r="Z213" s="4"/>
      <c r="AA213" s="4"/>
      <c r="AB213" s="4"/>
    </row>
    <row r="214" spans="1:28" ht="29.1" customHeight="1">
      <c r="A214" s="231"/>
      <c r="B214" s="231"/>
      <c r="C214" s="231"/>
      <c r="D214" s="231"/>
      <c r="E214" s="4"/>
      <c r="F214" s="4"/>
      <c r="G214" s="4"/>
      <c r="H214" s="4"/>
      <c r="I214" s="4"/>
      <c r="J214" s="4"/>
      <c r="K214" s="4"/>
      <c r="L214" s="4"/>
      <c r="M214" s="4"/>
      <c r="N214" s="4"/>
      <c r="O214" s="4"/>
      <c r="P214" s="4"/>
      <c r="Q214" s="4"/>
      <c r="R214" s="4"/>
      <c r="S214" s="4"/>
      <c r="T214" s="4"/>
      <c r="U214" s="4"/>
      <c r="V214" s="4"/>
      <c r="W214" s="4"/>
      <c r="X214" s="4"/>
      <c r="Y214" s="4"/>
      <c r="Z214" s="4"/>
      <c r="AA214" s="4"/>
      <c r="AB214" s="4"/>
    </row>
    <row r="215" spans="1:28" ht="29.1" customHeight="1">
      <c r="A215" s="231"/>
      <c r="B215" s="231"/>
      <c r="C215" s="231"/>
      <c r="D215" s="231"/>
      <c r="E215" s="4"/>
      <c r="F215" s="4"/>
      <c r="G215" s="4"/>
      <c r="H215" s="4"/>
      <c r="I215" s="4"/>
      <c r="J215" s="4"/>
      <c r="K215" s="4"/>
      <c r="L215" s="4"/>
      <c r="M215" s="4"/>
      <c r="N215" s="4"/>
      <c r="O215" s="4"/>
      <c r="P215" s="4"/>
      <c r="Q215" s="4"/>
      <c r="R215" s="4"/>
      <c r="S215" s="4"/>
      <c r="T215" s="4"/>
      <c r="U215" s="4"/>
      <c r="V215" s="4"/>
      <c r="W215" s="4"/>
      <c r="X215" s="4"/>
      <c r="Y215" s="4"/>
      <c r="Z215" s="4"/>
      <c r="AA215" s="4"/>
      <c r="AB215" s="4"/>
    </row>
    <row r="216" spans="1:28" ht="29.1" customHeight="1">
      <c r="A216" s="231"/>
      <c r="B216" s="231"/>
      <c r="C216" s="231"/>
      <c r="D216" s="231"/>
      <c r="E216" s="4"/>
      <c r="F216" s="4"/>
      <c r="G216" s="4"/>
      <c r="H216" s="4"/>
      <c r="I216" s="4"/>
      <c r="J216" s="4"/>
      <c r="K216" s="4"/>
      <c r="L216" s="4"/>
      <c r="M216" s="4"/>
      <c r="N216" s="4"/>
      <c r="O216" s="4"/>
      <c r="P216" s="4"/>
      <c r="Q216" s="4"/>
      <c r="R216" s="4"/>
      <c r="S216" s="4"/>
      <c r="T216" s="4"/>
      <c r="U216" s="4"/>
      <c r="V216" s="4"/>
      <c r="W216" s="4"/>
      <c r="X216" s="4"/>
      <c r="Y216" s="4"/>
      <c r="Z216" s="4"/>
      <c r="AA216" s="4"/>
      <c r="AB216" s="4"/>
    </row>
    <row r="217" spans="1:28" ht="29.1" customHeight="1">
      <c r="A217" s="231"/>
      <c r="B217" s="231"/>
      <c r="C217" s="231"/>
      <c r="D217" s="231"/>
      <c r="E217" s="4"/>
      <c r="F217" s="4"/>
      <c r="G217" s="4"/>
      <c r="H217" s="4"/>
      <c r="I217" s="4"/>
      <c r="J217" s="4"/>
      <c r="K217" s="4"/>
      <c r="L217" s="4"/>
      <c r="M217" s="4"/>
      <c r="N217" s="4"/>
      <c r="O217" s="4"/>
      <c r="P217" s="4"/>
      <c r="Q217" s="4"/>
      <c r="R217" s="4"/>
      <c r="S217" s="4"/>
      <c r="T217" s="4"/>
      <c r="U217" s="4"/>
      <c r="V217" s="4"/>
      <c r="W217" s="4"/>
      <c r="X217" s="4"/>
      <c r="Y217" s="4"/>
      <c r="Z217" s="4"/>
      <c r="AA217" s="4"/>
      <c r="AB217" s="4"/>
    </row>
    <row r="218" spans="1:28" ht="29.1" customHeight="1">
      <c r="A218" s="231"/>
      <c r="B218" s="231"/>
      <c r="C218" s="231"/>
      <c r="D218" s="231"/>
      <c r="E218" s="4"/>
      <c r="F218" s="4"/>
      <c r="G218" s="4"/>
      <c r="H218" s="4"/>
      <c r="I218" s="4"/>
      <c r="J218" s="4"/>
      <c r="K218" s="4"/>
      <c r="L218" s="4"/>
      <c r="M218" s="4"/>
      <c r="N218" s="4"/>
      <c r="O218" s="4"/>
      <c r="P218" s="4"/>
      <c r="Q218" s="4"/>
      <c r="R218" s="4"/>
      <c r="S218" s="4"/>
      <c r="T218" s="4"/>
      <c r="U218" s="4"/>
      <c r="V218" s="4"/>
      <c r="W218" s="4"/>
      <c r="X218" s="4"/>
      <c r="Y218" s="4"/>
      <c r="Z218" s="4"/>
      <c r="AA218" s="4"/>
      <c r="AB218" s="4"/>
    </row>
    <row r="219" spans="1:28" ht="29.1" customHeight="1">
      <c r="A219" s="231"/>
      <c r="B219" s="231"/>
      <c r="C219" s="231"/>
      <c r="D219" s="231"/>
      <c r="E219" s="4"/>
      <c r="F219" s="4"/>
      <c r="G219" s="4"/>
      <c r="H219" s="4"/>
      <c r="I219" s="4"/>
      <c r="J219" s="4"/>
      <c r="K219" s="4"/>
      <c r="L219" s="4"/>
      <c r="M219" s="4"/>
      <c r="N219" s="4"/>
      <c r="O219" s="4"/>
      <c r="P219" s="4"/>
      <c r="Q219" s="4"/>
      <c r="R219" s="4"/>
      <c r="S219" s="4"/>
      <c r="T219" s="4"/>
      <c r="U219" s="4"/>
      <c r="V219" s="4"/>
      <c r="W219" s="4"/>
      <c r="X219" s="4"/>
      <c r="Y219" s="4"/>
      <c r="Z219" s="4"/>
      <c r="AA219" s="4"/>
      <c r="AB219" s="4"/>
    </row>
    <row r="220" spans="1:28" ht="29.1" customHeight="1">
      <c r="A220" s="231"/>
      <c r="B220" s="231"/>
      <c r="C220" s="231"/>
      <c r="D220" s="231"/>
      <c r="E220" s="4"/>
      <c r="F220" s="4"/>
      <c r="G220" s="4"/>
      <c r="H220" s="4"/>
      <c r="I220" s="4"/>
      <c r="J220" s="4"/>
      <c r="K220" s="4"/>
      <c r="L220" s="4"/>
      <c r="M220" s="4"/>
      <c r="N220" s="4"/>
      <c r="O220" s="4"/>
      <c r="P220" s="4"/>
      <c r="Q220" s="4"/>
      <c r="R220" s="4"/>
      <c r="S220" s="4"/>
      <c r="T220" s="4"/>
      <c r="U220" s="4"/>
      <c r="V220" s="4"/>
      <c r="W220" s="4"/>
      <c r="X220" s="4"/>
      <c r="Y220" s="4"/>
      <c r="Z220" s="4"/>
      <c r="AA220" s="4"/>
      <c r="AB220" s="4"/>
    </row>
    <row r="221" spans="1:28" ht="29.1" customHeight="1">
      <c r="A221" s="231"/>
      <c r="B221" s="231"/>
      <c r="C221" s="231"/>
      <c r="D221" s="231"/>
      <c r="E221" s="4"/>
      <c r="F221" s="4"/>
      <c r="G221" s="4"/>
      <c r="H221" s="4"/>
      <c r="I221" s="4"/>
      <c r="J221" s="4"/>
      <c r="K221" s="4"/>
      <c r="L221" s="4"/>
      <c r="M221" s="4"/>
      <c r="N221" s="4"/>
      <c r="O221" s="4"/>
      <c r="P221" s="4"/>
      <c r="Q221" s="4"/>
      <c r="R221" s="4"/>
      <c r="S221" s="4"/>
      <c r="T221" s="4"/>
      <c r="U221" s="4"/>
      <c r="V221" s="4"/>
      <c r="W221" s="4"/>
      <c r="X221" s="4"/>
      <c r="Y221" s="4"/>
      <c r="Z221" s="4"/>
      <c r="AA221" s="4"/>
      <c r="AB221" s="4"/>
    </row>
    <row r="222" spans="1:28" ht="29.1" customHeight="1">
      <c r="A222" s="231"/>
      <c r="B222" s="231"/>
      <c r="C222" s="231"/>
      <c r="D222" s="231"/>
      <c r="E222" s="4"/>
      <c r="F222" s="4"/>
      <c r="G222" s="4"/>
      <c r="H222" s="4"/>
      <c r="I222" s="4"/>
      <c r="J222" s="4"/>
      <c r="K222" s="4"/>
      <c r="L222" s="4"/>
      <c r="M222" s="4"/>
      <c r="N222" s="4"/>
      <c r="O222" s="4"/>
      <c r="P222" s="4"/>
      <c r="Q222" s="4"/>
      <c r="R222" s="4"/>
      <c r="S222" s="4"/>
      <c r="T222" s="4"/>
      <c r="U222" s="4"/>
      <c r="V222" s="4"/>
      <c r="W222" s="4"/>
      <c r="X222" s="4"/>
      <c r="Y222" s="4"/>
      <c r="Z222" s="4"/>
      <c r="AA222" s="4"/>
      <c r="AB222" s="4"/>
    </row>
    <row r="223" spans="1:28" ht="29.1" customHeight="1">
      <c r="A223" s="231"/>
      <c r="B223" s="231"/>
      <c r="C223" s="231"/>
      <c r="D223" s="231"/>
      <c r="E223" s="4"/>
      <c r="F223" s="4"/>
      <c r="G223" s="4"/>
      <c r="H223" s="4"/>
      <c r="I223" s="4"/>
      <c r="J223" s="4"/>
      <c r="K223" s="4"/>
      <c r="L223" s="4"/>
      <c r="M223" s="4"/>
      <c r="N223" s="4"/>
      <c r="O223" s="4"/>
      <c r="P223" s="4"/>
      <c r="Q223" s="4"/>
      <c r="R223" s="4"/>
      <c r="S223" s="4"/>
      <c r="T223" s="4"/>
      <c r="U223" s="4"/>
      <c r="V223" s="4"/>
      <c r="W223" s="4"/>
      <c r="X223" s="4"/>
      <c r="Y223" s="4"/>
      <c r="Z223" s="4"/>
      <c r="AA223" s="4"/>
      <c r="AB223" s="4"/>
    </row>
    <row r="224" spans="1:28" ht="29.1" customHeight="1">
      <c r="A224" s="231"/>
      <c r="B224" s="231"/>
      <c r="C224" s="231"/>
      <c r="D224" s="231"/>
      <c r="E224" s="4"/>
      <c r="F224" s="4"/>
      <c r="G224" s="4"/>
      <c r="H224" s="4"/>
      <c r="I224" s="4"/>
      <c r="J224" s="4"/>
      <c r="K224" s="4"/>
      <c r="L224" s="4"/>
      <c r="M224" s="4"/>
      <c r="N224" s="4"/>
      <c r="O224" s="4"/>
      <c r="P224" s="4"/>
      <c r="Q224" s="4"/>
      <c r="R224" s="4"/>
      <c r="S224" s="4"/>
      <c r="T224" s="4"/>
      <c r="U224" s="4"/>
      <c r="V224" s="4"/>
      <c r="W224" s="4"/>
      <c r="X224" s="4"/>
      <c r="Y224" s="4"/>
      <c r="Z224" s="4"/>
      <c r="AA224" s="4"/>
      <c r="AB224" s="4"/>
    </row>
    <row r="225" spans="1:28" ht="29.1" customHeight="1">
      <c r="A225" s="231"/>
      <c r="B225" s="231"/>
      <c r="C225" s="231"/>
      <c r="D225" s="231"/>
      <c r="E225" s="4"/>
      <c r="F225" s="4"/>
      <c r="G225" s="4"/>
      <c r="H225" s="4"/>
      <c r="I225" s="4"/>
      <c r="J225" s="4"/>
      <c r="K225" s="4"/>
      <c r="L225" s="4"/>
      <c r="M225" s="4"/>
      <c r="N225" s="4"/>
      <c r="O225" s="4"/>
      <c r="P225" s="4"/>
      <c r="Q225" s="4"/>
      <c r="R225" s="4"/>
      <c r="S225" s="4"/>
      <c r="T225" s="4"/>
      <c r="U225" s="4"/>
      <c r="V225" s="4"/>
      <c r="W225" s="4"/>
      <c r="X225" s="4"/>
      <c r="Y225" s="4"/>
      <c r="Z225" s="4"/>
      <c r="AA225" s="4"/>
      <c r="AB225" s="4"/>
    </row>
    <row r="226" spans="1:28" ht="29.1" customHeight="1">
      <c r="A226" s="231"/>
      <c r="B226" s="231"/>
      <c r="C226" s="231"/>
      <c r="D226" s="231"/>
      <c r="E226" s="4"/>
      <c r="F226" s="4"/>
      <c r="G226" s="4"/>
      <c r="H226" s="4"/>
      <c r="I226" s="4"/>
      <c r="J226" s="4"/>
      <c r="K226" s="4"/>
      <c r="L226" s="4"/>
      <c r="M226" s="4"/>
      <c r="N226" s="4"/>
      <c r="O226" s="4"/>
      <c r="P226" s="4"/>
      <c r="Q226" s="4"/>
      <c r="R226" s="4"/>
      <c r="S226" s="4"/>
      <c r="T226" s="4"/>
      <c r="U226" s="4"/>
      <c r="V226" s="4"/>
      <c r="W226" s="4"/>
      <c r="X226" s="4"/>
      <c r="Y226" s="4"/>
      <c r="Z226" s="4"/>
      <c r="AA226" s="4"/>
      <c r="AB226" s="4"/>
    </row>
    <row r="227" spans="1:28" ht="29.1" customHeight="1">
      <c r="A227" s="231"/>
      <c r="B227" s="231"/>
      <c r="C227" s="231"/>
      <c r="D227" s="231"/>
      <c r="E227" s="4"/>
      <c r="F227" s="4"/>
      <c r="G227" s="4"/>
      <c r="H227" s="4"/>
      <c r="I227" s="4"/>
      <c r="J227" s="4"/>
      <c r="K227" s="4"/>
      <c r="L227" s="4"/>
      <c r="M227" s="4"/>
      <c r="N227" s="4"/>
      <c r="O227" s="4"/>
      <c r="P227" s="4"/>
      <c r="Q227" s="4"/>
      <c r="R227" s="4"/>
      <c r="S227" s="4"/>
      <c r="T227" s="4"/>
      <c r="U227" s="4"/>
      <c r="V227" s="4"/>
      <c r="W227" s="4"/>
      <c r="X227" s="4"/>
      <c r="Y227" s="4"/>
      <c r="Z227" s="4"/>
      <c r="AA227" s="4"/>
      <c r="AB227" s="4"/>
    </row>
    <row r="228" spans="1:28" ht="29.1" customHeight="1">
      <c r="A228" s="231"/>
      <c r="B228" s="231"/>
      <c r="C228" s="231"/>
      <c r="D228" s="231"/>
      <c r="E228" s="4"/>
      <c r="F228" s="4"/>
      <c r="G228" s="4"/>
      <c r="H228" s="4"/>
      <c r="I228" s="4"/>
      <c r="J228" s="4"/>
      <c r="K228" s="4"/>
      <c r="L228" s="4"/>
      <c r="M228" s="4"/>
      <c r="N228" s="4"/>
      <c r="O228" s="4"/>
      <c r="P228" s="4"/>
      <c r="Q228" s="4"/>
      <c r="R228" s="4"/>
      <c r="S228" s="4"/>
      <c r="T228" s="4"/>
      <c r="U228" s="4"/>
      <c r="V228" s="4"/>
      <c r="W228" s="4"/>
      <c r="X228" s="4"/>
      <c r="Y228" s="4"/>
      <c r="Z228" s="4"/>
      <c r="AA228" s="4"/>
      <c r="AB228" s="4"/>
    </row>
    <row r="229" spans="1:28" ht="29.1" customHeight="1">
      <c r="A229" s="231"/>
      <c r="B229" s="231"/>
      <c r="C229" s="231"/>
      <c r="D229" s="231"/>
      <c r="E229" s="4"/>
      <c r="F229" s="4"/>
      <c r="G229" s="4"/>
      <c r="H229" s="4"/>
      <c r="I229" s="4"/>
      <c r="J229" s="4"/>
      <c r="K229" s="4"/>
      <c r="L229" s="4"/>
      <c r="M229" s="4"/>
      <c r="N229" s="4"/>
      <c r="O229" s="4"/>
      <c r="P229" s="4"/>
      <c r="Q229" s="4"/>
      <c r="R229" s="4"/>
      <c r="S229" s="4"/>
      <c r="T229" s="4"/>
      <c r="U229" s="4"/>
      <c r="V229" s="4"/>
      <c r="W229" s="4"/>
      <c r="X229" s="4"/>
      <c r="Y229" s="4"/>
      <c r="Z229" s="4"/>
      <c r="AA229" s="4"/>
      <c r="AB229" s="4"/>
    </row>
    <row r="230" spans="1:28" ht="29.1" customHeight="1">
      <c r="A230" s="231"/>
      <c r="B230" s="231"/>
      <c r="C230" s="231"/>
      <c r="D230" s="231"/>
      <c r="E230" s="4"/>
      <c r="F230" s="4"/>
      <c r="G230" s="4"/>
      <c r="H230" s="4"/>
      <c r="I230" s="4"/>
      <c r="J230" s="4"/>
      <c r="K230" s="4"/>
      <c r="L230" s="4"/>
      <c r="M230" s="4"/>
      <c r="N230" s="4"/>
      <c r="O230" s="4"/>
      <c r="P230" s="4"/>
      <c r="Q230" s="4"/>
      <c r="R230" s="4"/>
      <c r="S230" s="4"/>
      <c r="T230" s="4"/>
      <c r="U230" s="4"/>
      <c r="V230" s="4"/>
      <c r="W230" s="4"/>
      <c r="X230" s="4"/>
      <c r="Y230" s="4"/>
      <c r="Z230" s="4"/>
      <c r="AA230" s="4"/>
      <c r="AB230" s="4"/>
    </row>
    <row r="231" spans="1:28" ht="29.1" customHeight="1">
      <c r="A231" s="231"/>
      <c r="B231" s="231"/>
      <c r="C231" s="231"/>
      <c r="D231" s="231"/>
      <c r="E231" s="4"/>
      <c r="F231" s="4"/>
      <c r="G231" s="4"/>
      <c r="H231" s="4"/>
      <c r="I231" s="4"/>
      <c r="J231" s="4"/>
      <c r="K231" s="4"/>
      <c r="L231" s="4"/>
      <c r="M231" s="4"/>
      <c r="N231" s="4"/>
      <c r="O231" s="4"/>
      <c r="P231" s="4"/>
      <c r="Q231" s="4"/>
      <c r="R231" s="4"/>
      <c r="S231" s="4"/>
      <c r="T231" s="4"/>
      <c r="U231" s="4"/>
      <c r="V231" s="4"/>
      <c r="W231" s="4"/>
      <c r="X231" s="4"/>
      <c r="Y231" s="4"/>
      <c r="Z231" s="4"/>
      <c r="AA231" s="4"/>
      <c r="AB231" s="4"/>
    </row>
    <row r="232" spans="1:28" ht="29.1" customHeight="1">
      <c r="A232" s="231"/>
      <c r="B232" s="231"/>
      <c r="C232" s="231"/>
      <c r="D232" s="231"/>
      <c r="E232" s="4"/>
      <c r="F232" s="4"/>
      <c r="G232" s="4"/>
      <c r="H232" s="4"/>
      <c r="I232" s="4"/>
      <c r="J232" s="4"/>
      <c r="K232" s="4"/>
      <c r="L232" s="4"/>
      <c r="M232" s="4"/>
      <c r="N232" s="4"/>
      <c r="O232" s="4"/>
      <c r="P232" s="4"/>
      <c r="Q232" s="4"/>
      <c r="R232" s="4"/>
      <c r="S232" s="4"/>
      <c r="T232" s="4"/>
      <c r="U232" s="4"/>
      <c r="V232" s="4"/>
      <c r="W232" s="4"/>
      <c r="X232" s="4"/>
      <c r="Y232" s="4"/>
      <c r="Z232" s="4"/>
      <c r="AA232" s="4"/>
      <c r="AB232" s="4"/>
    </row>
    <row r="233" spans="1:28" ht="29.1" customHeight="1">
      <c r="A233" s="231"/>
      <c r="B233" s="231"/>
      <c r="C233" s="231"/>
      <c r="D233" s="231"/>
      <c r="E233" s="4"/>
      <c r="F233" s="4"/>
      <c r="G233" s="4"/>
      <c r="H233" s="4"/>
      <c r="I233" s="4"/>
      <c r="J233" s="4"/>
      <c r="K233" s="4"/>
      <c r="L233" s="4"/>
      <c r="M233" s="4"/>
      <c r="N233" s="4"/>
      <c r="O233" s="4"/>
      <c r="P233" s="4"/>
      <c r="Q233" s="4"/>
      <c r="R233" s="4"/>
      <c r="S233" s="4"/>
      <c r="T233" s="4"/>
      <c r="U233" s="4"/>
      <c r="V233" s="4"/>
      <c r="W233" s="4"/>
      <c r="X233" s="4"/>
      <c r="Y233" s="4"/>
      <c r="Z233" s="4"/>
      <c r="AA233" s="4"/>
      <c r="AB233" s="4"/>
    </row>
    <row r="234" spans="1:28" ht="29.1" customHeight="1">
      <c r="A234" s="231"/>
      <c r="B234" s="231"/>
      <c r="C234" s="231"/>
      <c r="D234" s="231"/>
      <c r="E234" s="4"/>
      <c r="F234" s="4"/>
      <c r="G234" s="4"/>
      <c r="H234" s="4"/>
      <c r="I234" s="4"/>
      <c r="J234" s="4"/>
      <c r="K234" s="4"/>
      <c r="L234" s="4"/>
      <c r="M234" s="4"/>
      <c r="N234" s="4"/>
      <c r="O234" s="4"/>
      <c r="P234" s="4"/>
      <c r="Q234" s="4"/>
      <c r="R234" s="4"/>
      <c r="S234" s="4"/>
      <c r="T234" s="4"/>
      <c r="U234" s="4"/>
      <c r="V234" s="4"/>
      <c r="W234" s="4"/>
      <c r="X234" s="4"/>
      <c r="Y234" s="4"/>
      <c r="Z234" s="4"/>
      <c r="AA234" s="4"/>
      <c r="AB234" s="4"/>
    </row>
    <row r="235" spans="1:28" ht="29.1" customHeight="1">
      <c r="A235" s="231"/>
      <c r="B235" s="231"/>
      <c r="C235" s="231"/>
      <c r="D235" s="231"/>
      <c r="E235" s="4"/>
      <c r="F235" s="4"/>
      <c r="G235" s="4"/>
      <c r="H235" s="4"/>
      <c r="I235" s="4"/>
      <c r="J235" s="4"/>
      <c r="K235" s="4"/>
      <c r="L235" s="4"/>
      <c r="M235" s="4"/>
      <c r="N235" s="4"/>
      <c r="O235" s="4"/>
      <c r="P235" s="4"/>
      <c r="Q235" s="4"/>
      <c r="R235" s="4"/>
      <c r="S235" s="4"/>
      <c r="T235" s="4"/>
      <c r="U235" s="4"/>
      <c r="V235" s="4"/>
      <c r="W235" s="4"/>
      <c r="X235" s="4"/>
      <c r="Y235" s="4"/>
      <c r="Z235" s="4"/>
      <c r="AA235" s="4"/>
      <c r="AB235" s="4"/>
    </row>
    <row r="236" spans="1:28" ht="29.1" customHeight="1">
      <c r="A236" s="231"/>
      <c r="B236" s="231"/>
      <c r="C236" s="231"/>
      <c r="D236" s="231"/>
      <c r="E236" s="4"/>
      <c r="F236" s="4"/>
      <c r="G236" s="4"/>
      <c r="H236" s="4"/>
      <c r="I236" s="4"/>
      <c r="J236" s="4"/>
      <c r="K236" s="4"/>
      <c r="L236" s="4"/>
      <c r="M236" s="4"/>
      <c r="N236" s="4"/>
      <c r="O236" s="4"/>
      <c r="P236" s="4"/>
      <c r="Q236" s="4"/>
      <c r="R236" s="4"/>
      <c r="S236" s="4"/>
      <c r="T236" s="4"/>
      <c r="U236" s="4"/>
      <c r="V236" s="4"/>
      <c r="W236" s="4"/>
      <c r="X236" s="4"/>
      <c r="Y236" s="4"/>
      <c r="Z236" s="4"/>
      <c r="AA236" s="4"/>
      <c r="AB236" s="4"/>
    </row>
    <row r="237" spans="1:28" ht="29.1" customHeight="1">
      <c r="A237" s="231"/>
      <c r="B237" s="231"/>
      <c r="C237" s="231"/>
      <c r="D237" s="231"/>
      <c r="E237" s="4"/>
      <c r="F237" s="4"/>
      <c r="G237" s="4"/>
      <c r="H237" s="4"/>
      <c r="I237" s="4"/>
      <c r="J237" s="4"/>
      <c r="K237" s="4"/>
      <c r="L237" s="4"/>
      <c r="M237" s="4"/>
      <c r="N237" s="4"/>
      <c r="O237" s="4"/>
      <c r="P237" s="4"/>
      <c r="Q237" s="4"/>
      <c r="R237" s="4"/>
      <c r="S237" s="4"/>
      <c r="T237" s="4"/>
      <c r="U237" s="4"/>
      <c r="V237" s="4"/>
      <c r="W237" s="4"/>
      <c r="X237" s="4"/>
      <c r="Y237" s="4"/>
      <c r="Z237" s="4"/>
      <c r="AA237" s="4"/>
      <c r="AB237" s="4"/>
    </row>
    <row r="238" spans="1:28" ht="29.1" customHeight="1">
      <c r="A238" s="231"/>
      <c r="B238" s="231"/>
      <c r="C238" s="231"/>
      <c r="D238" s="231"/>
      <c r="E238" s="4"/>
      <c r="F238" s="4"/>
      <c r="G238" s="4"/>
      <c r="H238" s="4"/>
      <c r="I238" s="4"/>
      <c r="J238" s="4"/>
      <c r="K238" s="4"/>
      <c r="L238" s="4"/>
      <c r="M238" s="4"/>
      <c r="N238" s="4"/>
      <c r="O238" s="4"/>
      <c r="P238" s="4"/>
      <c r="Q238" s="4"/>
      <c r="R238" s="4"/>
      <c r="S238" s="4"/>
      <c r="T238" s="4"/>
      <c r="U238" s="4"/>
      <c r="V238" s="4"/>
      <c r="W238" s="4"/>
      <c r="X238" s="4"/>
      <c r="Y238" s="4"/>
      <c r="Z238" s="4"/>
      <c r="AA238" s="4"/>
      <c r="AB238" s="4"/>
    </row>
    <row r="239" spans="1:28" ht="29.1" customHeight="1">
      <c r="A239" s="231"/>
      <c r="B239" s="231"/>
      <c r="C239" s="231"/>
      <c r="D239" s="231"/>
      <c r="E239" s="4"/>
      <c r="F239" s="4"/>
      <c r="G239" s="4"/>
      <c r="H239" s="4"/>
      <c r="I239" s="4"/>
      <c r="J239" s="4"/>
      <c r="K239" s="4"/>
      <c r="L239" s="4"/>
      <c r="M239" s="4"/>
      <c r="N239" s="4"/>
      <c r="O239" s="4"/>
      <c r="P239" s="4"/>
      <c r="Q239" s="4"/>
      <c r="R239" s="4"/>
      <c r="S239" s="4"/>
      <c r="T239" s="4"/>
      <c r="U239" s="4"/>
      <c r="V239" s="4"/>
      <c r="W239" s="4"/>
      <c r="X239" s="4"/>
      <c r="Y239" s="4"/>
      <c r="Z239" s="4"/>
      <c r="AA239" s="4"/>
      <c r="AB239" s="4"/>
    </row>
    <row r="240" spans="1:28" ht="29.1" customHeight="1">
      <c r="A240" s="231"/>
      <c r="B240" s="231"/>
      <c r="C240" s="231"/>
      <c r="D240" s="231"/>
      <c r="E240" s="4"/>
      <c r="F240" s="4"/>
      <c r="G240" s="4"/>
      <c r="H240" s="4"/>
      <c r="I240" s="4"/>
      <c r="J240" s="4"/>
      <c r="K240" s="4"/>
      <c r="L240" s="4"/>
      <c r="M240" s="4"/>
      <c r="N240" s="4"/>
      <c r="O240" s="4"/>
      <c r="P240" s="4"/>
      <c r="Q240" s="4"/>
      <c r="R240" s="4"/>
      <c r="S240" s="4"/>
      <c r="T240" s="4"/>
      <c r="U240" s="4"/>
      <c r="V240" s="4"/>
      <c r="W240" s="4"/>
      <c r="X240" s="4"/>
      <c r="Y240" s="4"/>
      <c r="Z240" s="4"/>
      <c r="AA240" s="4"/>
      <c r="AB240" s="4"/>
    </row>
    <row r="241" spans="1:28" ht="29.1" customHeight="1">
      <c r="A241" s="231"/>
      <c r="B241" s="231"/>
      <c r="C241" s="231"/>
      <c r="D241" s="231"/>
      <c r="E241" s="4"/>
      <c r="F241" s="4"/>
      <c r="G241" s="4"/>
      <c r="H241" s="4"/>
      <c r="I241" s="4"/>
      <c r="J241" s="4"/>
      <c r="K241" s="4"/>
      <c r="L241" s="4"/>
      <c r="M241" s="4"/>
      <c r="N241" s="4"/>
      <c r="O241" s="4"/>
      <c r="P241" s="4"/>
      <c r="Q241" s="4"/>
      <c r="R241" s="4"/>
      <c r="S241" s="4"/>
      <c r="T241" s="4"/>
      <c r="U241" s="4"/>
      <c r="V241" s="4"/>
      <c r="W241" s="4"/>
      <c r="X241" s="4"/>
      <c r="Y241" s="4"/>
      <c r="Z241" s="4"/>
      <c r="AA241" s="4"/>
      <c r="AB241" s="4"/>
    </row>
    <row r="242" spans="1:28" ht="29.1" customHeight="1">
      <c r="A242" s="231"/>
      <c r="B242" s="231"/>
      <c r="C242" s="231"/>
      <c r="D242" s="231"/>
      <c r="E242" s="4"/>
      <c r="F242" s="4"/>
      <c r="G242" s="4"/>
      <c r="H242" s="4"/>
      <c r="I242" s="4"/>
      <c r="J242" s="4"/>
      <c r="K242" s="4"/>
      <c r="L242" s="4"/>
      <c r="M242" s="4"/>
      <c r="N242" s="4"/>
      <c r="O242" s="4"/>
      <c r="P242" s="4"/>
      <c r="Q242" s="4"/>
      <c r="R242" s="4"/>
      <c r="S242" s="4"/>
      <c r="T242" s="4"/>
      <c r="U242" s="4"/>
      <c r="V242" s="4"/>
      <c r="W242" s="4"/>
      <c r="X242" s="4"/>
      <c r="Y242" s="4"/>
      <c r="Z242" s="4"/>
      <c r="AA242" s="4"/>
      <c r="AB242" s="4"/>
    </row>
    <row r="243" spans="1:28" ht="29.1" customHeight="1">
      <c r="A243" s="231"/>
      <c r="B243" s="231"/>
      <c r="C243" s="231"/>
      <c r="D243" s="231"/>
      <c r="E243" s="4"/>
      <c r="F243" s="4"/>
      <c r="G243" s="4"/>
      <c r="H243" s="4"/>
      <c r="I243" s="4"/>
      <c r="J243" s="4"/>
      <c r="K243" s="4"/>
      <c r="L243" s="4"/>
      <c r="M243" s="4"/>
      <c r="N243" s="4"/>
      <c r="O243" s="4"/>
      <c r="P243" s="4"/>
      <c r="Q243" s="4"/>
      <c r="R243" s="4"/>
      <c r="S243" s="4"/>
      <c r="T243" s="4"/>
      <c r="U243" s="4"/>
      <c r="V243" s="4"/>
      <c r="W243" s="4"/>
      <c r="X243" s="4"/>
      <c r="Y243" s="4"/>
      <c r="Z243" s="4"/>
      <c r="AA243" s="4"/>
      <c r="AB243" s="4"/>
    </row>
    <row r="244" spans="1:28" ht="29.1" customHeight="1">
      <c r="A244" s="231"/>
      <c r="B244" s="231"/>
      <c r="C244" s="231"/>
      <c r="D244" s="231"/>
      <c r="E244" s="4"/>
      <c r="F244" s="4"/>
      <c r="G244" s="4"/>
      <c r="H244" s="4"/>
      <c r="I244" s="4"/>
      <c r="J244" s="4"/>
      <c r="K244" s="4"/>
      <c r="L244" s="4"/>
      <c r="M244" s="4"/>
      <c r="N244" s="4"/>
      <c r="O244" s="4"/>
      <c r="P244" s="4"/>
      <c r="Q244" s="4"/>
      <c r="R244" s="4"/>
      <c r="S244" s="4"/>
      <c r="T244" s="4"/>
      <c r="U244" s="4"/>
      <c r="V244" s="4"/>
      <c r="W244" s="4"/>
      <c r="X244" s="4"/>
      <c r="Y244" s="4"/>
      <c r="Z244" s="4"/>
      <c r="AA244" s="4"/>
      <c r="AB244" s="4"/>
    </row>
    <row r="245" spans="1:28" ht="29.1" customHeight="1">
      <c r="A245" s="231"/>
      <c r="B245" s="231"/>
      <c r="C245" s="231"/>
      <c r="D245" s="231"/>
      <c r="E245" s="4"/>
      <c r="F245" s="4"/>
      <c r="G245" s="4"/>
      <c r="H245" s="4"/>
      <c r="I245" s="4"/>
      <c r="J245" s="4"/>
      <c r="K245" s="4"/>
      <c r="L245" s="4"/>
      <c r="M245" s="4"/>
      <c r="N245" s="4"/>
      <c r="O245" s="4"/>
      <c r="P245" s="4"/>
      <c r="Q245" s="4"/>
      <c r="R245" s="4"/>
      <c r="S245" s="4"/>
      <c r="T245" s="4"/>
      <c r="U245" s="4"/>
      <c r="V245" s="4"/>
      <c r="W245" s="4"/>
      <c r="X245" s="4"/>
      <c r="Y245" s="4"/>
      <c r="Z245" s="4"/>
      <c r="AA245" s="4"/>
      <c r="AB245" s="4"/>
    </row>
    <row r="246" spans="1:28" ht="29.1" customHeight="1">
      <c r="A246" s="231"/>
      <c r="B246" s="231"/>
      <c r="C246" s="231"/>
      <c r="D246" s="231"/>
      <c r="E246" s="4"/>
      <c r="F246" s="4"/>
      <c r="G246" s="4"/>
      <c r="H246" s="4"/>
      <c r="I246" s="4"/>
      <c r="J246" s="4"/>
      <c r="K246" s="4"/>
      <c r="L246" s="4"/>
      <c r="M246" s="4"/>
      <c r="N246" s="4"/>
      <c r="O246" s="4"/>
      <c r="P246" s="4"/>
      <c r="Q246" s="4"/>
      <c r="R246" s="4"/>
      <c r="S246" s="4"/>
      <c r="T246" s="4"/>
      <c r="U246" s="4"/>
      <c r="V246" s="4"/>
      <c r="W246" s="4"/>
      <c r="X246" s="4"/>
      <c r="Y246" s="4"/>
      <c r="Z246" s="4"/>
      <c r="AA246" s="4"/>
      <c r="AB246" s="4"/>
    </row>
    <row r="247" spans="1:28" ht="29.1" customHeight="1">
      <c r="A247" s="231"/>
      <c r="B247" s="231"/>
      <c r="C247" s="231"/>
      <c r="D247" s="231"/>
      <c r="E247" s="4"/>
      <c r="F247" s="4"/>
      <c r="G247" s="4"/>
      <c r="H247" s="4"/>
      <c r="I247" s="4"/>
      <c r="J247" s="4"/>
      <c r="K247" s="4"/>
      <c r="L247" s="4"/>
      <c r="M247" s="4"/>
      <c r="N247" s="4"/>
      <c r="O247" s="4"/>
      <c r="P247" s="4"/>
      <c r="Q247" s="4"/>
      <c r="R247" s="4"/>
      <c r="S247" s="4"/>
      <c r="T247" s="4"/>
      <c r="U247" s="4"/>
      <c r="V247" s="4"/>
      <c r="W247" s="4"/>
      <c r="X247" s="4"/>
      <c r="Y247" s="4"/>
      <c r="Z247" s="4"/>
      <c r="AA247" s="4"/>
      <c r="AB247" s="4"/>
    </row>
    <row r="248" spans="1:28" ht="29.1" customHeight="1">
      <c r="A248" s="231"/>
      <c r="B248" s="231"/>
      <c r="C248" s="231"/>
      <c r="D248" s="231"/>
      <c r="E248" s="4"/>
      <c r="F248" s="4"/>
      <c r="G248" s="4"/>
      <c r="H248" s="4"/>
      <c r="I248" s="4"/>
      <c r="J248" s="4"/>
      <c r="K248" s="4"/>
      <c r="L248" s="4"/>
      <c r="M248" s="4"/>
      <c r="N248" s="4"/>
      <c r="O248" s="4"/>
      <c r="P248" s="4"/>
      <c r="Q248" s="4"/>
      <c r="R248" s="4"/>
      <c r="S248" s="4"/>
      <c r="T248" s="4"/>
      <c r="U248" s="4"/>
      <c r="V248" s="4"/>
      <c r="W248" s="4"/>
      <c r="X248" s="4"/>
      <c r="Y248" s="4"/>
      <c r="Z248" s="4"/>
      <c r="AA248" s="4"/>
      <c r="AB248" s="4"/>
    </row>
    <row r="249" spans="1:28" ht="29.1" customHeight="1">
      <c r="A249" s="231"/>
      <c r="B249" s="231"/>
      <c r="C249" s="231"/>
      <c r="D249" s="231"/>
      <c r="E249" s="4"/>
      <c r="F249" s="4"/>
      <c r="G249" s="4"/>
      <c r="H249" s="4"/>
      <c r="I249" s="4"/>
      <c r="J249" s="4"/>
      <c r="K249" s="4"/>
      <c r="L249" s="4"/>
      <c r="M249" s="4"/>
      <c r="N249" s="4"/>
      <c r="O249" s="4"/>
      <c r="P249" s="4"/>
      <c r="Q249" s="4"/>
      <c r="R249" s="4"/>
      <c r="S249" s="4"/>
      <c r="T249" s="4"/>
      <c r="U249" s="4"/>
      <c r="V249" s="4"/>
      <c r="W249" s="4"/>
      <c r="X249" s="4"/>
      <c r="Y249" s="4"/>
      <c r="Z249" s="4"/>
      <c r="AA249" s="4"/>
      <c r="AB249" s="4"/>
    </row>
    <row r="250" spans="1:28" ht="29.1" customHeight="1">
      <c r="A250" s="231"/>
      <c r="B250" s="231"/>
      <c r="C250" s="231"/>
      <c r="D250" s="231"/>
      <c r="E250" s="4"/>
      <c r="F250" s="4"/>
      <c r="G250" s="4"/>
      <c r="H250" s="4"/>
      <c r="I250" s="4"/>
      <c r="J250" s="4"/>
      <c r="K250" s="4"/>
      <c r="L250" s="4"/>
      <c r="M250" s="4"/>
      <c r="N250" s="4"/>
      <c r="O250" s="4"/>
      <c r="P250" s="4"/>
      <c r="Q250" s="4"/>
      <c r="R250" s="4"/>
      <c r="S250" s="4"/>
      <c r="T250" s="4"/>
      <c r="U250" s="4"/>
      <c r="V250" s="4"/>
      <c r="W250" s="4"/>
      <c r="X250" s="4"/>
      <c r="Y250" s="4"/>
      <c r="Z250" s="4"/>
      <c r="AA250" s="4"/>
      <c r="AB250" s="4"/>
    </row>
    <row r="251" spans="1:28" ht="29.1" customHeight="1">
      <c r="A251" s="231"/>
      <c r="B251" s="231"/>
      <c r="C251" s="231"/>
      <c r="D251" s="231"/>
      <c r="E251" s="4"/>
      <c r="F251" s="4"/>
      <c r="G251" s="4"/>
      <c r="H251" s="4"/>
      <c r="I251" s="4"/>
      <c r="J251" s="4"/>
      <c r="K251" s="4"/>
      <c r="L251" s="4"/>
      <c r="M251" s="4"/>
      <c r="N251" s="4"/>
      <c r="O251" s="4"/>
      <c r="P251" s="4"/>
      <c r="Q251" s="4"/>
      <c r="R251" s="4"/>
      <c r="S251" s="4"/>
      <c r="T251" s="4"/>
      <c r="U251" s="4"/>
      <c r="V251" s="4"/>
      <c r="W251" s="4"/>
      <c r="X251" s="4"/>
      <c r="Y251" s="4"/>
      <c r="Z251" s="4"/>
      <c r="AA251" s="4"/>
      <c r="AB251" s="4"/>
    </row>
    <row r="252" spans="1:28" ht="29.1" customHeight="1">
      <c r="A252" s="231"/>
      <c r="B252" s="231"/>
      <c r="C252" s="231"/>
      <c r="D252" s="231"/>
      <c r="E252" s="4"/>
      <c r="F252" s="4"/>
      <c r="G252" s="4"/>
      <c r="H252" s="4"/>
      <c r="I252" s="4"/>
      <c r="J252" s="4"/>
      <c r="K252" s="4"/>
      <c r="L252" s="4"/>
      <c r="M252" s="4"/>
      <c r="N252" s="4"/>
      <c r="O252" s="4"/>
      <c r="P252" s="4"/>
      <c r="Q252" s="4"/>
      <c r="R252" s="4"/>
      <c r="S252" s="4"/>
      <c r="T252" s="4"/>
      <c r="U252" s="4"/>
      <c r="V252" s="4"/>
      <c r="W252" s="4"/>
      <c r="X252" s="4"/>
      <c r="Y252" s="4"/>
      <c r="Z252" s="4"/>
      <c r="AA252" s="4"/>
      <c r="AB252" s="4"/>
    </row>
    <row r="253" spans="1:28" ht="29.1" customHeight="1">
      <c r="A253" s="231"/>
      <c r="B253" s="231"/>
      <c r="C253" s="231"/>
      <c r="D253" s="231"/>
      <c r="E253" s="4"/>
      <c r="F253" s="4"/>
      <c r="G253" s="4"/>
      <c r="H253" s="4"/>
      <c r="I253" s="4"/>
      <c r="J253" s="4"/>
      <c r="K253" s="4"/>
      <c r="L253" s="4"/>
      <c r="M253" s="4"/>
      <c r="N253" s="4"/>
      <c r="O253" s="4"/>
      <c r="P253" s="4"/>
      <c r="Q253" s="4"/>
      <c r="R253" s="4"/>
      <c r="S253" s="4"/>
      <c r="T253" s="4"/>
      <c r="U253" s="4"/>
      <c r="V253" s="4"/>
      <c r="W253" s="4"/>
      <c r="X253" s="4"/>
      <c r="Y253" s="4"/>
      <c r="Z253" s="4"/>
      <c r="AA253" s="4"/>
      <c r="AB253" s="4"/>
    </row>
    <row r="254" spans="1:28" ht="29.1" customHeight="1">
      <c r="A254" s="231"/>
      <c r="B254" s="231"/>
      <c r="C254" s="231"/>
      <c r="D254" s="231"/>
      <c r="E254" s="4"/>
      <c r="F254" s="4"/>
      <c r="G254" s="4"/>
      <c r="H254" s="4"/>
      <c r="I254" s="4"/>
      <c r="J254" s="4"/>
      <c r="K254" s="4"/>
      <c r="L254" s="4"/>
      <c r="M254" s="4"/>
      <c r="N254" s="4"/>
      <c r="O254" s="4"/>
      <c r="P254" s="4"/>
      <c r="Q254" s="4"/>
      <c r="R254" s="4"/>
      <c r="S254" s="4"/>
      <c r="T254" s="4"/>
      <c r="U254" s="4"/>
      <c r="V254" s="4"/>
      <c r="W254" s="4"/>
      <c r="X254" s="4"/>
      <c r="Y254" s="4"/>
      <c r="Z254" s="4"/>
      <c r="AA254" s="4"/>
      <c r="AB254" s="4"/>
    </row>
    <row r="255" spans="1:28" ht="29.1" customHeight="1">
      <c r="A255" s="231"/>
      <c r="B255" s="231"/>
      <c r="C255" s="231"/>
      <c r="D255" s="231"/>
      <c r="E255" s="4"/>
      <c r="F255" s="4"/>
      <c r="G255" s="4"/>
      <c r="H255" s="4"/>
      <c r="I255" s="4"/>
      <c r="J255" s="4"/>
      <c r="K255" s="4"/>
      <c r="L255" s="4"/>
      <c r="M255" s="4"/>
      <c r="N255" s="4"/>
      <c r="O255" s="4"/>
      <c r="P255" s="4"/>
      <c r="Q255" s="4"/>
      <c r="R255" s="4"/>
      <c r="S255" s="4"/>
      <c r="T255" s="4"/>
      <c r="U255" s="4"/>
      <c r="V255" s="4"/>
      <c r="W255" s="4"/>
      <c r="X255" s="4"/>
      <c r="Y255" s="4"/>
      <c r="Z255" s="4"/>
      <c r="AA255" s="4"/>
      <c r="AB255" s="4"/>
    </row>
    <row r="256" spans="1:28" ht="29.1" customHeight="1">
      <c r="A256" s="231"/>
      <c r="B256" s="231"/>
      <c r="C256" s="231"/>
      <c r="D256" s="231"/>
      <c r="E256" s="4"/>
      <c r="F256" s="4"/>
      <c r="G256" s="4"/>
      <c r="H256" s="4"/>
      <c r="I256" s="4"/>
      <c r="J256" s="4"/>
      <c r="K256" s="4"/>
      <c r="L256" s="4"/>
      <c r="M256" s="4"/>
      <c r="N256" s="4"/>
      <c r="O256" s="4"/>
      <c r="P256" s="4"/>
      <c r="Q256" s="4"/>
      <c r="R256" s="4"/>
      <c r="S256" s="4"/>
      <c r="T256" s="4"/>
      <c r="U256" s="4"/>
      <c r="V256" s="4"/>
      <c r="W256" s="4"/>
      <c r="X256" s="4"/>
      <c r="Y256" s="4"/>
      <c r="Z256" s="4"/>
      <c r="AA256" s="4"/>
      <c r="AB256" s="4"/>
    </row>
    <row r="257" spans="1:28" ht="29.1" customHeight="1">
      <c r="A257" s="231"/>
      <c r="B257" s="231"/>
      <c r="C257" s="231"/>
      <c r="D257" s="231"/>
      <c r="E257" s="4"/>
      <c r="F257" s="4"/>
      <c r="G257" s="4"/>
      <c r="H257" s="4"/>
      <c r="I257" s="4"/>
      <c r="J257" s="4"/>
      <c r="K257" s="4"/>
      <c r="L257" s="4"/>
      <c r="M257" s="4"/>
      <c r="N257" s="4"/>
      <c r="O257" s="4"/>
      <c r="P257" s="4"/>
      <c r="Q257" s="4"/>
      <c r="R257" s="4"/>
      <c r="S257" s="4"/>
      <c r="T257" s="4"/>
      <c r="U257" s="4"/>
      <c r="V257" s="4"/>
      <c r="W257" s="4"/>
      <c r="X257" s="4"/>
      <c r="Y257" s="4"/>
      <c r="Z257" s="4"/>
      <c r="AA257" s="4"/>
      <c r="AB257" s="4"/>
    </row>
    <row r="258" spans="1:28" ht="29.1" customHeight="1">
      <c r="A258" s="231"/>
      <c r="B258" s="231"/>
      <c r="C258" s="231"/>
      <c r="D258" s="231"/>
      <c r="E258" s="4"/>
      <c r="F258" s="4"/>
      <c r="G258" s="4"/>
      <c r="H258" s="4"/>
      <c r="I258" s="4"/>
      <c r="J258" s="4"/>
      <c r="K258" s="4"/>
      <c r="L258" s="4"/>
      <c r="M258" s="4"/>
      <c r="N258" s="4"/>
      <c r="O258" s="4"/>
      <c r="P258" s="4"/>
      <c r="Q258" s="4"/>
      <c r="R258" s="4"/>
      <c r="S258" s="4"/>
      <c r="T258" s="4"/>
      <c r="U258" s="4"/>
      <c r="V258" s="4"/>
      <c r="W258" s="4"/>
      <c r="X258" s="4"/>
      <c r="Y258" s="4"/>
      <c r="Z258" s="4"/>
      <c r="AA258" s="4"/>
      <c r="AB258" s="4"/>
    </row>
    <row r="259" spans="1:28" ht="29.1" customHeight="1">
      <c r="A259" s="231"/>
      <c r="B259" s="231"/>
      <c r="C259" s="231"/>
      <c r="D259" s="231"/>
      <c r="E259" s="4"/>
      <c r="F259" s="4"/>
      <c r="G259" s="4"/>
      <c r="H259" s="4"/>
      <c r="I259" s="4"/>
      <c r="J259" s="4"/>
      <c r="K259" s="4"/>
      <c r="L259" s="4"/>
      <c r="M259" s="4"/>
      <c r="N259" s="4"/>
      <c r="O259" s="4"/>
      <c r="P259" s="4"/>
      <c r="Q259" s="4"/>
      <c r="R259" s="4"/>
      <c r="S259" s="4"/>
      <c r="T259" s="4"/>
      <c r="U259" s="4"/>
      <c r="V259" s="4"/>
      <c r="W259" s="4"/>
      <c r="X259" s="4"/>
      <c r="Y259" s="4"/>
      <c r="Z259" s="4"/>
      <c r="AA259" s="4"/>
      <c r="AB259" s="4"/>
    </row>
    <row r="260" spans="1:28" ht="29.1" customHeight="1">
      <c r="A260" s="231"/>
      <c r="B260" s="231"/>
      <c r="C260" s="231"/>
      <c r="D260" s="231"/>
      <c r="E260" s="4"/>
      <c r="F260" s="4"/>
      <c r="G260" s="4"/>
      <c r="H260" s="4"/>
      <c r="I260" s="4"/>
      <c r="J260" s="4"/>
      <c r="K260" s="4"/>
      <c r="L260" s="4"/>
      <c r="M260" s="4"/>
      <c r="N260" s="4"/>
      <c r="O260" s="4"/>
      <c r="P260" s="4"/>
      <c r="Q260" s="4"/>
      <c r="R260" s="4"/>
      <c r="S260" s="4"/>
      <c r="T260" s="4"/>
      <c r="U260" s="4"/>
      <c r="V260" s="4"/>
      <c r="W260" s="4"/>
      <c r="X260" s="4"/>
      <c r="Y260" s="4"/>
      <c r="Z260" s="4"/>
      <c r="AA260" s="4"/>
      <c r="AB260" s="4"/>
    </row>
    <row r="261" spans="1:28" ht="29.1" customHeight="1">
      <c r="A261" s="231"/>
      <c r="B261" s="231"/>
      <c r="C261" s="231"/>
      <c r="D261" s="231"/>
      <c r="E261" s="4"/>
      <c r="F261" s="4"/>
      <c r="G261" s="4"/>
      <c r="H261" s="4"/>
      <c r="I261" s="4"/>
      <c r="J261" s="4"/>
      <c r="K261" s="4"/>
      <c r="L261" s="4"/>
      <c r="M261" s="4"/>
      <c r="N261" s="4"/>
      <c r="O261" s="4"/>
      <c r="P261" s="4"/>
      <c r="Q261" s="4"/>
      <c r="R261" s="4"/>
      <c r="S261" s="4"/>
      <c r="T261" s="4"/>
      <c r="U261" s="4"/>
      <c r="V261" s="4"/>
      <c r="W261" s="4"/>
      <c r="X261" s="4"/>
      <c r="Y261" s="4"/>
      <c r="Z261" s="4"/>
      <c r="AA261" s="4"/>
      <c r="AB261" s="4"/>
    </row>
    <row r="262" spans="1:28" ht="29.1" customHeight="1">
      <c r="A262" s="231"/>
      <c r="B262" s="231"/>
      <c r="C262" s="231"/>
      <c r="D262" s="231"/>
      <c r="E262" s="4"/>
      <c r="F262" s="4"/>
      <c r="G262" s="4"/>
      <c r="H262" s="4"/>
      <c r="I262" s="4"/>
      <c r="J262" s="4"/>
      <c r="K262" s="4"/>
      <c r="L262" s="4"/>
      <c r="M262" s="4"/>
      <c r="N262" s="4"/>
      <c r="O262" s="4"/>
      <c r="P262" s="4"/>
      <c r="Q262" s="4"/>
      <c r="R262" s="4"/>
      <c r="S262" s="4"/>
      <c r="T262" s="4"/>
      <c r="U262" s="4"/>
      <c r="V262" s="4"/>
      <c r="W262" s="4"/>
      <c r="X262" s="4"/>
      <c r="Y262" s="4"/>
      <c r="Z262" s="4"/>
      <c r="AA262" s="4"/>
      <c r="AB262" s="4"/>
    </row>
    <row r="263" spans="1:28" ht="29.1" customHeight="1">
      <c r="A263" s="231"/>
      <c r="B263" s="231"/>
      <c r="C263" s="231"/>
      <c r="D263" s="231"/>
      <c r="E263" s="4"/>
      <c r="F263" s="4"/>
      <c r="G263" s="4"/>
      <c r="H263" s="4"/>
      <c r="I263" s="4"/>
      <c r="J263" s="4"/>
      <c r="K263" s="4"/>
      <c r="L263" s="4"/>
      <c r="M263" s="4"/>
      <c r="N263" s="4"/>
      <c r="O263" s="4"/>
      <c r="P263" s="4"/>
      <c r="Q263" s="4"/>
      <c r="R263" s="4"/>
      <c r="S263" s="4"/>
      <c r="T263" s="4"/>
      <c r="U263" s="4"/>
      <c r="V263" s="4"/>
      <c r="W263" s="4"/>
      <c r="X263" s="4"/>
      <c r="Y263" s="4"/>
      <c r="Z263" s="4"/>
      <c r="AA263" s="4"/>
      <c r="AB263" s="4"/>
    </row>
    <row r="264" spans="1:28" ht="29.1" customHeight="1">
      <c r="A264" s="231"/>
      <c r="B264" s="231"/>
      <c r="C264" s="231"/>
      <c r="D264" s="231"/>
      <c r="E264" s="4"/>
      <c r="F264" s="4"/>
      <c r="G264" s="4"/>
      <c r="H264" s="4"/>
      <c r="I264" s="4"/>
      <c r="J264" s="4"/>
      <c r="K264" s="4"/>
      <c r="L264" s="4"/>
      <c r="M264" s="4"/>
      <c r="N264" s="4"/>
      <c r="O264" s="4"/>
      <c r="P264" s="4"/>
      <c r="Q264" s="4"/>
      <c r="R264" s="4"/>
      <c r="S264" s="4"/>
      <c r="T264" s="4"/>
      <c r="U264" s="4"/>
      <c r="V264" s="4"/>
      <c r="W264" s="4"/>
      <c r="X264" s="4"/>
      <c r="Y264" s="4"/>
      <c r="Z264" s="4"/>
      <c r="AA264" s="4"/>
      <c r="AB264" s="4"/>
    </row>
    <row r="265" spans="1:28" ht="29.1" customHeight="1">
      <c r="A265" s="231"/>
      <c r="B265" s="231"/>
      <c r="C265" s="231"/>
      <c r="D265" s="231"/>
      <c r="E265" s="4"/>
      <c r="F265" s="4"/>
      <c r="G265" s="4"/>
      <c r="H265" s="4"/>
      <c r="I265" s="4"/>
      <c r="J265" s="4"/>
      <c r="K265" s="4"/>
      <c r="L265" s="4"/>
      <c r="M265" s="4"/>
      <c r="N265" s="4"/>
      <c r="O265" s="4"/>
      <c r="P265" s="4"/>
      <c r="Q265" s="4"/>
      <c r="R265" s="4"/>
      <c r="S265" s="4"/>
      <c r="T265" s="4"/>
      <c r="U265" s="4"/>
      <c r="V265" s="4"/>
      <c r="W265" s="4"/>
      <c r="X265" s="4"/>
      <c r="Y265" s="4"/>
      <c r="Z265" s="4"/>
      <c r="AA265" s="4"/>
      <c r="AB265" s="4"/>
    </row>
    <row r="266" spans="1:28" ht="29.1" customHeight="1">
      <c r="A266" s="231"/>
      <c r="B266" s="231"/>
      <c r="C266" s="231"/>
      <c r="D266" s="231"/>
      <c r="E266" s="4"/>
      <c r="F266" s="4"/>
      <c r="G266" s="4"/>
      <c r="H266" s="4"/>
      <c r="I266" s="4"/>
      <c r="J266" s="4"/>
      <c r="K266" s="4"/>
      <c r="L266" s="4"/>
      <c r="M266" s="4"/>
      <c r="N266" s="4"/>
      <c r="O266" s="4"/>
      <c r="P266" s="4"/>
      <c r="Q266" s="4"/>
      <c r="R266" s="4"/>
      <c r="S266" s="4"/>
      <c r="T266" s="4"/>
      <c r="U266" s="4"/>
      <c r="V266" s="4"/>
      <c r="W266" s="4"/>
      <c r="X266" s="4"/>
      <c r="Y266" s="4"/>
      <c r="Z266" s="4"/>
      <c r="AA266" s="4"/>
      <c r="AB266" s="4"/>
    </row>
    <row r="267" spans="1:28" ht="29.1" customHeight="1">
      <c r="A267" s="231"/>
      <c r="B267" s="231"/>
      <c r="C267" s="231"/>
      <c r="D267" s="231"/>
      <c r="E267" s="4"/>
      <c r="F267" s="4"/>
      <c r="G267" s="4"/>
      <c r="H267" s="4"/>
      <c r="I267" s="4"/>
      <c r="J267" s="4"/>
      <c r="K267" s="4"/>
      <c r="L267" s="4"/>
      <c r="M267" s="4"/>
      <c r="N267" s="4"/>
      <c r="O267" s="4"/>
      <c r="P267" s="4"/>
      <c r="Q267" s="4"/>
      <c r="R267" s="4"/>
      <c r="S267" s="4"/>
      <c r="T267" s="4"/>
      <c r="U267" s="4"/>
      <c r="V267" s="4"/>
      <c r="W267" s="4"/>
      <c r="X267" s="4"/>
      <c r="Y267" s="4"/>
      <c r="Z267" s="4"/>
      <c r="AA267" s="4"/>
      <c r="AB267" s="4"/>
    </row>
    <row r="268" spans="1:28" ht="29.1" customHeight="1">
      <c r="A268" s="231"/>
      <c r="B268" s="231"/>
      <c r="C268" s="231"/>
      <c r="D268" s="231"/>
      <c r="E268" s="4"/>
      <c r="F268" s="4"/>
      <c r="G268" s="4"/>
      <c r="H268" s="4"/>
      <c r="I268" s="4"/>
      <c r="J268" s="4"/>
      <c r="K268" s="4"/>
      <c r="L268" s="4"/>
      <c r="M268" s="4"/>
      <c r="N268" s="4"/>
      <c r="O268" s="4"/>
      <c r="P268" s="4"/>
      <c r="Q268" s="4"/>
      <c r="R268" s="4"/>
      <c r="S268" s="4"/>
      <c r="T268" s="4"/>
      <c r="U268" s="4"/>
      <c r="V268" s="4"/>
      <c r="W268" s="4"/>
      <c r="X268" s="4"/>
      <c r="Y268" s="4"/>
      <c r="Z268" s="4"/>
      <c r="AA268" s="4"/>
      <c r="AB268" s="4"/>
    </row>
    <row r="269" spans="1:28" ht="29.1" customHeight="1">
      <c r="A269" s="231"/>
      <c r="B269" s="231"/>
      <c r="C269" s="231"/>
      <c r="D269" s="231"/>
      <c r="E269" s="4"/>
      <c r="F269" s="4"/>
      <c r="G269" s="4"/>
      <c r="H269" s="4"/>
      <c r="I269" s="4"/>
      <c r="J269" s="4"/>
      <c r="K269" s="4"/>
      <c r="L269" s="4"/>
      <c r="M269" s="4"/>
      <c r="N269" s="4"/>
      <c r="O269" s="4"/>
      <c r="P269" s="4"/>
      <c r="Q269" s="4"/>
      <c r="R269" s="4"/>
      <c r="S269" s="4"/>
      <c r="T269" s="4"/>
      <c r="U269" s="4"/>
      <c r="V269" s="4"/>
      <c r="W269" s="4"/>
      <c r="X269" s="4"/>
      <c r="Y269" s="4"/>
      <c r="Z269" s="4"/>
      <c r="AA269" s="4"/>
      <c r="AB269" s="4"/>
    </row>
    <row r="270" spans="1:28" ht="29.1" customHeight="1">
      <c r="A270" s="231"/>
      <c r="B270" s="231"/>
      <c r="C270" s="231"/>
      <c r="D270" s="231"/>
      <c r="E270" s="4"/>
      <c r="F270" s="4"/>
      <c r="G270" s="4"/>
      <c r="H270" s="4"/>
      <c r="I270" s="4"/>
      <c r="J270" s="4"/>
      <c r="K270" s="4"/>
      <c r="L270" s="4"/>
      <c r="M270" s="4"/>
      <c r="N270" s="4"/>
      <c r="O270" s="4"/>
      <c r="P270" s="4"/>
      <c r="Q270" s="4"/>
      <c r="R270" s="4"/>
      <c r="S270" s="4"/>
      <c r="T270" s="4"/>
      <c r="U270" s="4"/>
      <c r="V270" s="4"/>
      <c r="W270" s="4"/>
      <c r="X270" s="4"/>
      <c r="Y270" s="4"/>
      <c r="Z270" s="4"/>
      <c r="AA270" s="4"/>
      <c r="AB270" s="4"/>
    </row>
    <row r="271" spans="1:28" ht="29.1" customHeight="1">
      <c r="A271" s="231"/>
      <c r="B271" s="231"/>
      <c r="C271" s="231"/>
      <c r="D271" s="231"/>
      <c r="E271" s="4"/>
      <c r="F271" s="4"/>
      <c r="G271" s="4"/>
      <c r="H271" s="4"/>
      <c r="I271" s="4"/>
      <c r="J271" s="4"/>
      <c r="K271" s="4"/>
      <c r="L271" s="4"/>
      <c r="M271" s="4"/>
      <c r="N271" s="4"/>
      <c r="O271" s="4"/>
      <c r="P271" s="4"/>
      <c r="Q271" s="4"/>
      <c r="R271" s="4"/>
      <c r="S271" s="4"/>
      <c r="T271" s="4"/>
      <c r="U271" s="4"/>
      <c r="V271" s="4"/>
      <c r="W271" s="4"/>
      <c r="X271" s="4"/>
      <c r="Y271" s="4"/>
      <c r="Z271" s="4"/>
      <c r="AA271" s="4"/>
      <c r="AB271" s="4"/>
    </row>
    <row r="272" spans="1:28" ht="29.1" customHeight="1">
      <c r="A272" s="231"/>
      <c r="B272" s="231"/>
      <c r="C272" s="231"/>
      <c r="D272" s="231"/>
      <c r="E272" s="4"/>
      <c r="F272" s="4"/>
      <c r="G272" s="4"/>
      <c r="H272" s="4"/>
      <c r="I272" s="4"/>
      <c r="J272" s="4"/>
      <c r="K272" s="4"/>
      <c r="L272" s="4"/>
      <c r="M272" s="4"/>
      <c r="N272" s="4"/>
      <c r="O272" s="4"/>
      <c r="P272" s="4"/>
      <c r="Q272" s="4"/>
      <c r="R272" s="4"/>
      <c r="S272" s="4"/>
      <c r="T272" s="4"/>
      <c r="U272" s="4"/>
      <c r="V272" s="4"/>
      <c r="W272" s="4"/>
      <c r="X272" s="4"/>
      <c r="Y272" s="4"/>
      <c r="Z272" s="4"/>
      <c r="AA272" s="4"/>
      <c r="AB272" s="4"/>
    </row>
    <row r="273" spans="1:28" ht="29.1" customHeight="1">
      <c r="A273" s="231"/>
      <c r="B273" s="231"/>
      <c r="C273" s="231"/>
      <c r="D273" s="231"/>
      <c r="E273" s="4"/>
      <c r="F273" s="4"/>
      <c r="G273" s="4"/>
      <c r="H273" s="4"/>
      <c r="I273" s="4"/>
      <c r="J273" s="4"/>
      <c r="K273" s="4"/>
      <c r="L273" s="4"/>
      <c r="M273" s="4"/>
      <c r="N273" s="4"/>
      <c r="O273" s="4"/>
      <c r="P273" s="4"/>
      <c r="Q273" s="4"/>
      <c r="R273" s="4"/>
      <c r="S273" s="4"/>
      <c r="T273" s="4"/>
      <c r="U273" s="4"/>
      <c r="V273" s="4"/>
      <c r="W273" s="4"/>
      <c r="X273" s="4"/>
      <c r="Y273" s="4"/>
      <c r="Z273" s="4"/>
      <c r="AA273" s="4"/>
      <c r="AB273" s="4"/>
    </row>
    <row r="274" spans="1:28" ht="29.1" customHeight="1">
      <c r="A274" s="231"/>
      <c r="B274" s="231"/>
      <c r="C274" s="231"/>
      <c r="D274" s="231"/>
      <c r="E274" s="4"/>
      <c r="F274" s="4"/>
      <c r="G274" s="4"/>
      <c r="H274" s="4"/>
      <c r="I274" s="4"/>
      <c r="J274" s="4"/>
      <c r="K274" s="4"/>
      <c r="L274" s="4"/>
      <c r="M274" s="4"/>
      <c r="N274" s="4"/>
      <c r="O274" s="4"/>
      <c r="P274" s="4"/>
      <c r="Q274" s="4"/>
      <c r="R274" s="4"/>
      <c r="S274" s="4"/>
      <c r="T274" s="4"/>
      <c r="U274" s="4"/>
      <c r="V274" s="4"/>
      <c r="W274" s="4"/>
      <c r="X274" s="4"/>
      <c r="Y274" s="4"/>
      <c r="Z274" s="4"/>
      <c r="AA274" s="4"/>
      <c r="AB274" s="4"/>
    </row>
    <row r="275" spans="1:28" ht="29.1" customHeight="1">
      <c r="A275" s="231"/>
      <c r="B275" s="231"/>
      <c r="C275" s="231"/>
      <c r="D275" s="231"/>
      <c r="E275" s="4"/>
      <c r="F275" s="4"/>
      <c r="G275" s="4"/>
      <c r="H275" s="4"/>
      <c r="I275" s="4"/>
      <c r="J275" s="4"/>
      <c r="K275" s="4"/>
      <c r="L275" s="4"/>
      <c r="M275" s="4"/>
      <c r="N275" s="4"/>
      <c r="O275" s="4"/>
      <c r="P275" s="4"/>
      <c r="Q275" s="4"/>
      <c r="R275" s="4"/>
      <c r="S275" s="4"/>
      <c r="T275" s="4"/>
      <c r="U275" s="4"/>
      <c r="V275" s="4"/>
      <c r="W275" s="4"/>
      <c r="X275" s="4"/>
      <c r="Y275" s="4"/>
      <c r="Z275" s="4"/>
      <c r="AA275" s="4"/>
      <c r="AB275" s="4"/>
    </row>
    <row r="276" spans="1:28" ht="29.1" customHeight="1">
      <c r="A276" s="231"/>
      <c r="B276" s="231"/>
      <c r="C276" s="231"/>
      <c r="D276" s="231"/>
      <c r="E276" s="4"/>
      <c r="F276" s="4"/>
      <c r="G276" s="4"/>
      <c r="H276" s="4"/>
      <c r="I276" s="4"/>
      <c r="J276" s="4"/>
      <c r="K276" s="4"/>
      <c r="L276" s="4"/>
      <c r="M276" s="4"/>
      <c r="N276" s="4"/>
      <c r="O276" s="4"/>
      <c r="P276" s="4"/>
      <c r="Q276" s="4"/>
      <c r="R276" s="4"/>
      <c r="S276" s="4"/>
      <c r="T276" s="4"/>
      <c r="U276" s="4"/>
      <c r="V276" s="4"/>
      <c r="W276" s="4"/>
      <c r="X276" s="4"/>
      <c r="Y276" s="4"/>
      <c r="Z276" s="4"/>
      <c r="AA276" s="4"/>
      <c r="AB276" s="4"/>
    </row>
    <row r="277" spans="1:28" ht="29.1" customHeight="1">
      <c r="A277" s="231"/>
      <c r="B277" s="231"/>
      <c r="C277" s="231"/>
      <c r="D277" s="231"/>
      <c r="E277" s="4"/>
      <c r="F277" s="4"/>
      <c r="G277" s="4"/>
      <c r="H277" s="4"/>
      <c r="I277" s="4"/>
      <c r="J277" s="4"/>
      <c r="K277" s="4"/>
      <c r="L277" s="4"/>
      <c r="M277" s="4"/>
      <c r="N277" s="4"/>
      <c r="O277" s="4"/>
      <c r="P277" s="4"/>
      <c r="Q277" s="4"/>
      <c r="R277" s="4"/>
      <c r="S277" s="4"/>
      <c r="T277" s="4"/>
      <c r="U277" s="4"/>
      <c r="V277" s="4"/>
      <c r="W277" s="4"/>
      <c r="X277" s="4"/>
      <c r="Y277" s="4"/>
      <c r="Z277" s="4"/>
      <c r="AA277" s="4"/>
      <c r="AB277" s="4"/>
    </row>
    <row r="278" spans="1:28" ht="29.1" customHeight="1">
      <c r="A278" s="231"/>
      <c r="B278" s="231"/>
      <c r="C278" s="231"/>
      <c r="D278" s="231"/>
      <c r="E278" s="4"/>
      <c r="F278" s="4"/>
      <c r="G278" s="4"/>
      <c r="H278" s="4"/>
      <c r="I278" s="4"/>
      <c r="J278" s="4"/>
      <c r="K278" s="4"/>
      <c r="L278" s="4"/>
      <c r="M278" s="4"/>
      <c r="N278" s="4"/>
      <c r="O278" s="4"/>
      <c r="P278" s="4"/>
      <c r="Q278" s="4"/>
      <c r="R278" s="4"/>
      <c r="S278" s="4"/>
      <c r="T278" s="4"/>
      <c r="U278" s="4"/>
      <c r="V278" s="4"/>
      <c r="W278" s="4"/>
      <c r="X278" s="4"/>
      <c r="Y278" s="4"/>
      <c r="Z278" s="4"/>
      <c r="AA278" s="4"/>
      <c r="AB278" s="4"/>
    </row>
    <row r="279" spans="1:28" ht="29.1" customHeight="1">
      <c r="A279" s="231"/>
      <c r="B279" s="231"/>
      <c r="C279" s="231"/>
      <c r="D279" s="231"/>
      <c r="E279" s="4"/>
      <c r="F279" s="4"/>
      <c r="G279" s="4"/>
      <c r="H279" s="4"/>
      <c r="I279" s="4"/>
      <c r="J279" s="4"/>
      <c r="K279" s="4"/>
      <c r="L279" s="4"/>
      <c r="M279" s="4"/>
      <c r="N279" s="4"/>
      <c r="O279" s="4"/>
      <c r="P279" s="4"/>
      <c r="Q279" s="4"/>
      <c r="R279" s="4"/>
      <c r="S279" s="4"/>
      <c r="T279" s="4"/>
      <c r="U279" s="4"/>
      <c r="V279" s="4"/>
      <c r="W279" s="4"/>
      <c r="X279" s="4"/>
      <c r="Y279" s="4"/>
      <c r="Z279" s="4"/>
      <c r="AA279" s="4"/>
      <c r="AB279" s="4"/>
    </row>
    <row r="280" spans="1:28" ht="29.1" customHeight="1">
      <c r="A280" s="231"/>
      <c r="B280" s="231"/>
      <c r="C280" s="231"/>
      <c r="D280" s="231"/>
      <c r="E280" s="4"/>
      <c r="F280" s="4"/>
      <c r="G280" s="4"/>
      <c r="H280" s="4"/>
      <c r="I280" s="4"/>
      <c r="J280" s="4"/>
      <c r="K280" s="4"/>
      <c r="L280" s="4"/>
      <c r="M280" s="4"/>
      <c r="N280" s="4"/>
      <c r="O280" s="4"/>
      <c r="P280" s="4"/>
      <c r="Q280" s="4"/>
      <c r="R280" s="4"/>
      <c r="S280" s="4"/>
      <c r="T280" s="4"/>
      <c r="U280" s="4"/>
      <c r="V280" s="4"/>
      <c r="W280" s="4"/>
      <c r="X280" s="4"/>
      <c r="Y280" s="4"/>
      <c r="Z280" s="4"/>
      <c r="AA280" s="4"/>
      <c r="AB280" s="4"/>
    </row>
    <row r="281" spans="1:28" ht="29.1" customHeight="1">
      <c r="A281" s="231"/>
      <c r="B281" s="231"/>
      <c r="C281" s="231"/>
      <c r="D281" s="231"/>
      <c r="E281" s="4"/>
      <c r="F281" s="4"/>
      <c r="G281" s="4"/>
      <c r="H281" s="4"/>
      <c r="I281" s="4"/>
      <c r="J281" s="4"/>
      <c r="K281" s="4"/>
      <c r="L281" s="4"/>
      <c r="M281" s="4"/>
      <c r="N281" s="4"/>
      <c r="O281" s="4"/>
      <c r="P281" s="4"/>
      <c r="Q281" s="4"/>
      <c r="R281" s="4"/>
      <c r="S281" s="4"/>
      <c r="T281" s="4"/>
      <c r="U281" s="4"/>
      <c r="V281" s="4"/>
      <c r="W281" s="4"/>
      <c r="X281" s="4"/>
      <c r="Y281" s="4"/>
      <c r="Z281" s="4"/>
      <c r="AA281" s="4"/>
      <c r="AB281" s="4"/>
    </row>
    <row r="282" spans="1:28" ht="29.1" customHeight="1">
      <c r="A282" s="231"/>
      <c r="B282" s="231"/>
      <c r="C282" s="231"/>
      <c r="D282" s="231"/>
      <c r="E282" s="4"/>
      <c r="F282" s="4"/>
      <c r="G282" s="4"/>
      <c r="H282" s="4"/>
      <c r="I282" s="4"/>
      <c r="J282" s="4"/>
      <c r="K282" s="4"/>
      <c r="L282" s="4"/>
      <c r="M282" s="4"/>
      <c r="N282" s="4"/>
      <c r="O282" s="4"/>
      <c r="P282" s="4"/>
      <c r="Q282" s="4"/>
      <c r="R282" s="4"/>
      <c r="S282" s="4"/>
      <c r="T282" s="4"/>
      <c r="U282" s="4"/>
      <c r="V282" s="4"/>
      <c r="W282" s="4"/>
      <c r="X282" s="4"/>
      <c r="Y282" s="4"/>
      <c r="Z282" s="4"/>
      <c r="AA282" s="4"/>
      <c r="AB282" s="4"/>
    </row>
    <row r="283" spans="1:28" ht="29.1" customHeight="1">
      <c r="A283" s="231"/>
      <c r="B283" s="231"/>
      <c r="C283" s="231"/>
      <c r="D283" s="231"/>
      <c r="E283" s="4"/>
      <c r="F283" s="4"/>
      <c r="G283" s="4"/>
      <c r="H283" s="4"/>
      <c r="I283" s="4"/>
      <c r="J283" s="4"/>
      <c r="K283" s="4"/>
      <c r="L283" s="4"/>
      <c r="M283" s="4"/>
      <c r="N283" s="4"/>
      <c r="O283" s="4"/>
      <c r="P283" s="4"/>
      <c r="Q283" s="4"/>
      <c r="R283" s="4"/>
      <c r="S283" s="4"/>
      <c r="T283" s="4"/>
      <c r="U283" s="4"/>
      <c r="V283" s="4"/>
      <c r="W283" s="4"/>
      <c r="X283" s="4"/>
      <c r="Y283" s="4"/>
      <c r="Z283" s="4"/>
      <c r="AA283" s="4"/>
      <c r="AB283" s="4"/>
    </row>
    <row r="284" spans="1:28" ht="29.1" customHeight="1">
      <c r="A284" s="231"/>
      <c r="B284" s="231"/>
      <c r="C284" s="231"/>
      <c r="D284" s="231"/>
      <c r="E284" s="4"/>
      <c r="F284" s="4"/>
      <c r="G284" s="4"/>
      <c r="H284" s="4"/>
      <c r="I284" s="4"/>
      <c r="J284" s="4"/>
      <c r="K284" s="4"/>
      <c r="L284" s="4"/>
      <c r="M284" s="4"/>
      <c r="N284" s="4"/>
      <c r="O284" s="4"/>
      <c r="P284" s="4"/>
      <c r="Q284" s="4"/>
      <c r="R284" s="4"/>
      <c r="S284" s="4"/>
      <c r="T284" s="4"/>
      <c r="U284" s="4"/>
      <c r="V284" s="4"/>
      <c r="W284" s="4"/>
      <c r="X284" s="4"/>
      <c r="Y284" s="4"/>
      <c r="Z284" s="4"/>
      <c r="AA284" s="4"/>
      <c r="AB284" s="4"/>
    </row>
    <row r="285" spans="1:28" ht="29.1" customHeight="1">
      <c r="A285" s="231"/>
      <c r="B285" s="231"/>
      <c r="C285" s="231"/>
      <c r="D285" s="231"/>
      <c r="E285" s="4"/>
      <c r="F285" s="4"/>
      <c r="G285" s="4"/>
      <c r="H285" s="4"/>
      <c r="I285" s="4"/>
      <c r="J285" s="4"/>
      <c r="K285" s="4"/>
      <c r="L285" s="4"/>
      <c r="M285" s="4"/>
      <c r="N285" s="4"/>
      <c r="O285" s="4"/>
      <c r="P285" s="4"/>
      <c r="Q285" s="4"/>
      <c r="R285" s="4"/>
      <c r="S285" s="4"/>
      <c r="T285" s="4"/>
      <c r="U285" s="4"/>
      <c r="V285" s="4"/>
      <c r="W285" s="4"/>
      <c r="X285" s="4"/>
      <c r="Y285" s="4"/>
      <c r="Z285" s="4"/>
      <c r="AA285" s="4"/>
      <c r="AB285" s="4"/>
    </row>
    <row r="286" spans="1:28" ht="29.1" customHeight="1">
      <c r="A286" s="231"/>
      <c r="B286" s="231"/>
      <c r="C286" s="231"/>
      <c r="D286" s="231"/>
      <c r="E286" s="4"/>
      <c r="F286" s="4"/>
      <c r="G286" s="4"/>
      <c r="H286" s="4"/>
      <c r="I286" s="4"/>
      <c r="J286" s="4"/>
      <c r="K286" s="4"/>
      <c r="L286" s="4"/>
      <c r="M286" s="4"/>
      <c r="N286" s="4"/>
      <c r="O286" s="4"/>
      <c r="P286" s="4"/>
      <c r="Q286" s="4"/>
      <c r="R286" s="4"/>
      <c r="S286" s="4"/>
      <c r="T286" s="4"/>
      <c r="U286" s="4"/>
      <c r="V286" s="4"/>
      <c r="W286" s="4"/>
      <c r="X286" s="4"/>
      <c r="Y286" s="4"/>
      <c r="Z286" s="4"/>
      <c r="AA286" s="4"/>
      <c r="AB286" s="4"/>
    </row>
    <row r="287" spans="1:28" ht="29.1" customHeight="1">
      <c r="A287" s="231"/>
      <c r="B287" s="231"/>
      <c r="C287" s="231"/>
      <c r="D287" s="231"/>
      <c r="E287" s="4"/>
      <c r="F287" s="4"/>
      <c r="G287" s="4"/>
      <c r="H287" s="4"/>
      <c r="I287" s="4"/>
      <c r="J287" s="4"/>
      <c r="K287" s="4"/>
      <c r="L287" s="4"/>
      <c r="M287" s="4"/>
      <c r="N287" s="4"/>
      <c r="O287" s="4"/>
      <c r="P287" s="4"/>
      <c r="Q287" s="4"/>
      <c r="R287" s="4"/>
      <c r="S287" s="4"/>
      <c r="T287" s="4"/>
      <c r="U287" s="4"/>
      <c r="V287" s="4"/>
      <c r="W287" s="4"/>
      <c r="X287" s="4"/>
      <c r="Y287" s="4"/>
      <c r="Z287" s="4"/>
      <c r="AA287" s="4"/>
      <c r="AB287" s="4"/>
    </row>
    <row r="288" spans="1:28" ht="29.1" customHeight="1">
      <c r="A288" s="231"/>
      <c r="B288" s="231"/>
      <c r="C288" s="231"/>
      <c r="D288" s="231"/>
      <c r="E288" s="4"/>
      <c r="F288" s="4"/>
      <c r="G288" s="4"/>
      <c r="H288" s="4"/>
      <c r="I288" s="4"/>
      <c r="J288" s="4"/>
      <c r="K288" s="4"/>
      <c r="L288" s="4"/>
      <c r="M288" s="4"/>
      <c r="N288" s="4"/>
      <c r="O288" s="4"/>
      <c r="P288" s="4"/>
      <c r="Q288" s="4"/>
      <c r="R288" s="4"/>
      <c r="S288" s="4"/>
      <c r="T288" s="4"/>
      <c r="U288" s="4"/>
      <c r="V288" s="4"/>
      <c r="W288" s="4"/>
      <c r="X288" s="4"/>
      <c r="Y288" s="4"/>
      <c r="Z288" s="4"/>
      <c r="AA288" s="4"/>
      <c r="AB288" s="4"/>
    </row>
    <row r="289" spans="1:28" ht="29.1" customHeight="1">
      <c r="A289" s="231"/>
      <c r="B289" s="231"/>
      <c r="C289" s="231"/>
      <c r="D289" s="231"/>
      <c r="E289" s="4"/>
      <c r="F289" s="4"/>
      <c r="G289" s="4"/>
      <c r="H289" s="4"/>
      <c r="I289" s="4"/>
      <c r="J289" s="4"/>
      <c r="K289" s="4"/>
      <c r="L289" s="4"/>
      <c r="M289" s="4"/>
      <c r="N289" s="4"/>
      <c r="O289" s="4"/>
      <c r="P289" s="4"/>
      <c r="Q289" s="4"/>
      <c r="R289" s="4"/>
      <c r="S289" s="4"/>
      <c r="T289" s="4"/>
      <c r="U289" s="4"/>
      <c r="V289" s="4"/>
      <c r="W289" s="4"/>
      <c r="X289" s="4"/>
      <c r="Y289" s="4"/>
      <c r="Z289" s="4"/>
      <c r="AA289" s="4"/>
      <c r="AB289" s="4"/>
    </row>
    <row r="290" spans="1:28" ht="29.1" customHeight="1">
      <c r="A290" s="231"/>
      <c r="B290" s="231"/>
      <c r="C290" s="231"/>
      <c r="D290" s="231"/>
      <c r="E290" s="4"/>
      <c r="F290" s="4"/>
      <c r="G290" s="4"/>
      <c r="H290" s="4"/>
      <c r="I290" s="4"/>
      <c r="J290" s="4"/>
      <c r="K290" s="4"/>
      <c r="L290" s="4"/>
      <c r="M290" s="4"/>
      <c r="N290" s="4"/>
      <c r="O290" s="4"/>
      <c r="P290" s="4"/>
      <c r="Q290" s="4"/>
      <c r="R290" s="4"/>
      <c r="S290" s="4"/>
      <c r="T290" s="4"/>
      <c r="U290" s="4"/>
      <c r="V290" s="4"/>
      <c r="W290" s="4"/>
      <c r="X290" s="4"/>
      <c r="Y290" s="4"/>
      <c r="Z290" s="4"/>
      <c r="AA290" s="4"/>
      <c r="AB290" s="4"/>
    </row>
    <row r="291" spans="1:28" ht="29.1" customHeight="1">
      <c r="A291" s="231"/>
      <c r="B291" s="231"/>
      <c r="C291" s="231"/>
      <c r="D291" s="231"/>
      <c r="E291" s="4"/>
      <c r="F291" s="4"/>
      <c r="G291" s="4"/>
      <c r="H291" s="4"/>
      <c r="I291" s="4"/>
      <c r="J291" s="4"/>
      <c r="K291" s="4"/>
      <c r="L291" s="4"/>
      <c r="M291" s="4"/>
      <c r="N291" s="4"/>
      <c r="O291" s="4"/>
      <c r="P291" s="4"/>
      <c r="Q291" s="4"/>
      <c r="R291" s="4"/>
      <c r="S291" s="4"/>
      <c r="T291" s="4"/>
      <c r="U291" s="4"/>
      <c r="V291" s="4"/>
      <c r="W291" s="4"/>
      <c r="X291" s="4"/>
      <c r="Y291" s="4"/>
      <c r="Z291" s="4"/>
      <c r="AA291" s="4"/>
      <c r="AB291" s="4"/>
    </row>
    <row r="292" spans="1:28" ht="29.1" customHeight="1">
      <c r="A292" s="231"/>
      <c r="B292" s="231"/>
      <c r="C292" s="231"/>
      <c r="D292" s="231"/>
      <c r="E292" s="4"/>
      <c r="F292" s="4"/>
      <c r="G292" s="4"/>
      <c r="H292" s="4"/>
      <c r="I292" s="4"/>
      <c r="J292" s="4"/>
      <c r="K292" s="4"/>
      <c r="L292" s="4"/>
      <c r="M292" s="4"/>
      <c r="N292" s="4"/>
      <c r="O292" s="4"/>
      <c r="P292" s="4"/>
      <c r="Q292" s="4"/>
      <c r="R292" s="4"/>
      <c r="S292" s="4"/>
      <c r="T292" s="4"/>
      <c r="U292" s="4"/>
      <c r="V292" s="4"/>
      <c r="W292" s="4"/>
      <c r="X292" s="4"/>
      <c r="Y292" s="4"/>
      <c r="Z292" s="4"/>
      <c r="AA292" s="4"/>
      <c r="AB292" s="4"/>
    </row>
    <row r="293" spans="1:28" ht="29.1" customHeight="1">
      <c r="A293" s="231"/>
      <c r="B293" s="231"/>
      <c r="C293" s="231"/>
      <c r="D293" s="231"/>
      <c r="E293" s="4"/>
      <c r="F293" s="4"/>
      <c r="G293" s="4"/>
      <c r="H293" s="4"/>
      <c r="I293" s="4"/>
      <c r="J293" s="4"/>
      <c r="K293" s="4"/>
      <c r="L293" s="4"/>
      <c r="M293" s="4"/>
      <c r="N293" s="4"/>
      <c r="O293" s="4"/>
      <c r="P293" s="4"/>
      <c r="Q293" s="4"/>
      <c r="R293" s="4"/>
      <c r="S293" s="4"/>
      <c r="T293" s="4"/>
      <c r="U293" s="4"/>
      <c r="V293" s="4"/>
      <c r="W293" s="4"/>
      <c r="X293" s="4"/>
      <c r="Y293" s="4"/>
      <c r="Z293" s="4"/>
      <c r="AA293" s="4"/>
      <c r="AB293" s="4"/>
    </row>
    <row r="294" spans="1:28" ht="29.1" customHeight="1">
      <c r="A294" s="231"/>
      <c r="B294" s="231"/>
      <c r="C294" s="231"/>
      <c r="D294" s="231"/>
      <c r="E294" s="4"/>
      <c r="F294" s="4"/>
      <c r="G294" s="4"/>
      <c r="H294" s="4"/>
      <c r="I294" s="4"/>
      <c r="J294" s="4"/>
      <c r="K294" s="4"/>
      <c r="L294" s="4"/>
      <c r="M294" s="4"/>
      <c r="N294" s="4"/>
      <c r="O294" s="4"/>
      <c r="P294" s="4"/>
      <c r="Q294" s="4"/>
      <c r="R294" s="4"/>
      <c r="S294" s="4"/>
      <c r="T294" s="4"/>
      <c r="U294" s="4"/>
      <c r="V294" s="4"/>
      <c r="W294" s="4"/>
      <c r="X294" s="4"/>
      <c r="Y294" s="4"/>
      <c r="Z294" s="4"/>
      <c r="AA294" s="4"/>
      <c r="AB294" s="4"/>
    </row>
    <row r="295" spans="1:28" ht="29.1" customHeight="1">
      <c r="A295" s="231"/>
      <c r="B295" s="231"/>
      <c r="C295" s="231"/>
      <c r="D295" s="231"/>
      <c r="E295" s="4"/>
      <c r="F295" s="4"/>
      <c r="G295" s="4"/>
      <c r="H295" s="4"/>
      <c r="I295" s="4"/>
      <c r="J295" s="4"/>
      <c r="K295" s="4"/>
      <c r="L295" s="4"/>
      <c r="M295" s="4"/>
      <c r="N295" s="4"/>
      <c r="O295" s="4"/>
      <c r="P295" s="4"/>
      <c r="Q295" s="4"/>
      <c r="R295" s="4"/>
      <c r="S295" s="4"/>
      <c r="T295" s="4"/>
      <c r="U295" s="4"/>
      <c r="V295" s="4"/>
      <c r="W295" s="4"/>
      <c r="X295" s="4"/>
      <c r="Y295" s="4"/>
      <c r="Z295" s="4"/>
      <c r="AA295" s="4"/>
      <c r="AB295" s="4"/>
    </row>
    <row r="296" spans="1:28" ht="29.1" customHeight="1">
      <c r="A296" s="231"/>
      <c r="B296" s="231"/>
      <c r="C296" s="231"/>
      <c r="D296" s="231"/>
      <c r="E296" s="4"/>
      <c r="F296" s="4"/>
      <c r="G296" s="4"/>
      <c r="H296" s="4"/>
      <c r="I296" s="4"/>
      <c r="J296" s="4"/>
      <c r="K296" s="4"/>
      <c r="L296" s="4"/>
      <c r="M296" s="4"/>
      <c r="N296" s="4"/>
      <c r="O296" s="4"/>
      <c r="P296" s="4"/>
      <c r="Q296" s="4"/>
      <c r="R296" s="4"/>
      <c r="S296" s="4"/>
      <c r="T296" s="4"/>
      <c r="U296" s="4"/>
      <c r="V296" s="4"/>
      <c r="W296" s="4"/>
      <c r="X296" s="4"/>
      <c r="Y296" s="4"/>
      <c r="Z296" s="4"/>
      <c r="AA296" s="4"/>
      <c r="AB296" s="4"/>
    </row>
    <row r="297" spans="1:28" ht="29.1" customHeight="1">
      <c r="A297" s="231"/>
      <c r="B297" s="231"/>
      <c r="C297" s="231"/>
      <c r="D297" s="231"/>
      <c r="E297" s="4"/>
      <c r="F297" s="4"/>
      <c r="G297" s="4"/>
      <c r="H297" s="4"/>
      <c r="I297" s="4"/>
      <c r="J297" s="4"/>
      <c r="K297" s="4"/>
      <c r="L297" s="4"/>
      <c r="M297" s="4"/>
      <c r="N297" s="4"/>
      <c r="O297" s="4"/>
      <c r="P297" s="4"/>
      <c r="Q297" s="4"/>
      <c r="R297" s="4"/>
      <c r="S297" s="4"/>
      <c r="T297" s="4"/>
      <c r="U297" s="4"/>
      <c r="V297" s="4"/>
      <c r="W297" s="4"/>
      <c r="X297" s="4"/>
      <c r="Y297" s="4"/>
      <c r="Z297" s="4"/>
      <c r="AA297" s="4"/>
      <c r="AB297" s="4"/>
    </row>
    <row r="298" spans="1:28" ht="29.1" customHeight="1">
      <c r="A298" s="231"/>
      <c r="B298" s="231"/>
      <c r="C298" s="231"/>
      <c r="D298" s="231"/>
      <c r="E298" s="4"/>
      <c r="F298" s="4"/>
      <c r="G298" s="4"/>
      <c r="H298" s="4"/>
      <c r="I298" s="4"/>
      <c r="J298" s="4"/>
      <c r="K298" s="4"/>
      <c r="L298" s="4"/>
      <c r="M298" s="4"/>
      <c r="N298" s="4"/>
      <c r="O298" s="4"/>
      <c r="P298" s="4"/>
      <c r="Q298" s="4"/>
      <c r="R298" s="4"/>
      <c r="S298" s="4"/>
      <c r="T298" s="4"/>
      <c r="U298" s="4"/>
      <c r="V298" s="4"/>
      <c r="W298" s="4"/>
      <c r="X298" s="4"/>
      <c r="Y298" s="4"/>
      <c r="Z298" s="4"/>
      <c r="AA298" s="4"/>
      <c r="AB298" s="4"/>
    </row>
    <row r="299" spans="1:28" ht="29.1" customHeight="1">
      <c r="A299" s="231"/>
      <c r="B299" s="231"/>
      <c r="C299" s="231"/>
      <c r="D299" s="231"/>
      <c r="E299" s="4"/>
      <c r="F299" s="4"/>
      <c r="G299" s="4"/>
      <c r="H299" s="4"/>
      <c r="I299" s="4"/>
      <c r="J299" s="4"/>
      <c r="K299" s="4"/>
      <c r="L299" s="4"/>
      <c r="M299" s="4"/>
      <c r="N299" s="4"/>
      <c r="O299" s="4"/>
      <c r="P299" s="4"/>
      <c r="Q299" s="4"/>
      <c r="R299" s="4"/>
      <c r="S299" s="4"/>
      <c r="T299" s="4"/>
      <c r="U299" s="4"/>
      <c r="V299" s="4"/>
      <c r="W299" s="4"/>
      <c r="X299" s="4"/>
      <c r="Y299" s="4"/>
      <c r="Z299" s="4"/>
      <c r="AA299" s="4"/>
      <c r="AB299" s="4"/>
    </row>
    <row r="300" spans="1:28" ht="29.1" customHeight="1">
      <c r="A300" s="231"/>
      <c r="B300" s="231"/>
      <c r="C300" s="231"/>
      <c r="D300" s="231"/>
      <c r="E300" s="4"/>
      <c r="F300" s="4"/>
      <c r="G300" s="4"/>
      <c r="H300" s="4"/>
      <c r="I300" s="4"/>
      <c r="J300" s="4"/>
      <c r="K300" s="4"/>
      <c r="L300" s="4"/>
      <c r="M300" s="4"/>
      <c r="N300" s="4"/>
      <c r="O300" s="4"/>
      <c r="P300" s="4"/>
      <c r="Q300" s="4"/>
      <c r="R300" s="4"/>
      <c r="S300" s="4"/>
      <c r="T300" s="4"/>
      <c r="U300" s="4"/>
      <c r="V300" s="4"/>
      <c r="W300" s="4"/>
      <c r="X300" s="4"/>
      <c r="Y300" s="4"/>
      <c r="Z300" s="4"/>
      <c r="AA300" s="4"/>
      <c r="AB300" s="4"/>
    </row>
    <row r="301" spans="1:28" ht="29.1" customHeight="1">
      <c r="A301" s="231"/>
      <c r="B301" s="231"/>
      <c r="C301" s="231"/>
      <c r="D301" s="231"/>
      <c r="E301" s="4"/>
      <c r="F301" s="4"/>
      <c r="G301" s="4"/>
      <c r="H301" s="4"/>
      <c r="I301" s="4"/>
      <c r="J301" s="4"/>
      <c r="K301" s="4"/>
      <c r="L301" s="4"/>
      <c r="M301" s="4"/>
      <c r="N301" s="4"/>
      <c r="O301" s="4"/>
      <c r="P301" s="4"/>
      <c r="Q301" s="4"/>
      <c r="R301" s="4"/>
      <c r="S301" s="4"/>
      <c r="T301" s="4"/>
      <c r="U301" s="4"/>
      <c r="V301" s="4"/>
      <c r="W301" s="4"/>
      <c r="X301" s="4"/>
      <c r="Y301" s="4"/>
      <c r="Z301" s="4"/>
      <c r="AA301" s="4"/>
      <c r="AB301" s="4"/>
    </row>
    <row r="302" spans="1:28" ht="29.1" customHeight="1">
      <c r="A302" s="231"/>
      <c r="B302" s="231"/>
      <c r="C302" s="231"/>
      <c r="D302" s="231"/>
      <c r="E302" s="4"/>
      <c r="F302" s="4"/>
      <c r="G302" s="4"/>
      <c r="H302" s="4"/>
      <c r="I302" s="4"/>
      <c r="J302" s="4"/>
      <c r="K302" s="4"/>
      <c r="L302" s="4"/>
      <c r="M302" s="4"/>
      <c r="N302" s="4"/>
      <c r="O302" s="4"/>
      <c r="P302" s="4"/>
      <c r="Q302" s="4"/>
      <c r="R302" s="4"/>
      <c r="S302" s="4"/>
      <c r="T302" s="4"/>
      <c r="U302" s="4"/>
      <c r="V302" s="4"/>
      <c r="W302" s="4"/>
      <c r="X302" s="4"/>
      <c r="Y302" s="4"/>
      <c r="Z302" s="4"/>
      <c r="AA302" s="4"/>
      <c r="AB302" s="4"/>
    </row>
    <row r="303" spans="1:28" ht="29.1" customHeight="1">
      <c r="A303" s="231"/>
      <c r="B303" s="231"/>
      <c r="C303" s="231"/>
      <c r="D303" s="231"/>
      <c r="E303" s="4"/>
      <c r="F303" s="4"/>
      <c r="G303" s="4"/>
      <c r="H303" s="4"/>
      <c r="I303" s="4"/>
      <c r="J303" s="4"/>
      <c r="K303" s="4"/>
      <c r="L303" s="4"/>
      <c r="M303" s="4"/>
      <c r="N303" s="4"/>
      <c r="O303" s="4"/>
      <c r="P303" s="4"/>
      <c r="Q303" s="4"/>
      <c r="R303" s="4"/>
      <c r="S303" s="4"/>
      <c r="T303" s="4"/>
      <c r="U303" s="4"/>
      <c r="V303" s="4"/>
      <c r="W303" s="4"/>
      <c r="X303" s="4"/>
      <c r="Y303" s="4"/>
      <c r="Z303" s="4"/>
      <c r="AA303" s="4"/>
      <c r="AB303" s="4"/>
    </row>
    <row r="304" spans="1:28" ht="29.1" customHeight="1">
      <c r="A304" s="231"/>
      <c r="B304" s="231"/>
      <c r="C304" s="231"/>
      <c r="D304" s="231"/>
      <c r="E304" s="4"/>
      <c r="F304" s="4"/>
      <c r="G304" s="4"/>
      <c r="H304" s="4"/>
      <c r="I304" s="4"/>
      <c r="J304" s="4"/>
      <c r="K304" s="4"/>
      <c r="L304" s="4"/>
      <c r="M304" s="4"/>
      <c r="N304" s="4"/>
      <c r="O304" s="4"/>
      <c r="P304" s="4"/>
      <c r="Q304" s="4"/>
      <c r="R304" s="4"/>
      <c r="S304" s="4"/>
      <c r="T304" s="4"/>
      <c r="U304" s="4"/>
      <c r="V304" s="4"/>
      <c r="W304" s="4"/>
      <c r="X304" s="4"/>
      <c r="Y304" s="4"/>
      <c r="Z304" s="4"/>
      <c r="AA304" s="4"/>
      <c r="AB304" s="4"/>
    </row>
    <row r="305" spans="1:4" ht="29.1" customHeight="1">
      <c r="A305" s="231"/>
      <c r="B305" s="231"/>
      <c r="C305" s="231"/>
      <c r="D305" s="231"/>
    </row>
    <row r="306" spans="1:4" ht="29.1" customHeight="1">
      <c r="D306" s="2"/>
    </row>
    <row r="307" spans="1:4" ht="29.1" customHeight="1">
      <c r="D307" s="2"/>
    </row>
    <row r="308" spans="1:4" ht="29.1" customHeight="1">
      <c r="D308" s="2"/>
    </row>
    <row r="309" spans="1:4" ht="29.1" customHeight="1">
      <c r="D309" s="2"/>
    </row>
    <row r="310" spans="1:4" ht="29.1" customHeight="1">
      <c r="D310" s="2"/>
    </row>
    <row r="311" spans="1:4" ht="29.1" customHeight="1">
      <c r="D311" s="2"/>
    </row>
    <row r="312" spans="1:4" ht="29.1" customHeight="1">
      <c r="D312" s="2"/>
    </row>
    <row r="313" spans="1:4" ht="29.1" customHeight="1">
      <c r="D313" s="2"/>
    </row>
    <row r="314" spans="1:4" ht="29.1" customHeight="1">
      <c r="D314" s="2"/>
    </row>
    <row r="315" spans="1:4" ht="29.1" customHeight="1">
      <c r="D315" s="2"/>
    </row>
    <row r="316" spans="1:4" ht="29.1" customHeight="1">
      <c r="D316" s="2"/>
    </row>
    <row r="317" spans="1:4" ht="29.1" customHeight="1">
      <c r="D317" s="2"/>
    </row>
    <row r="318" spans="1:4" ht="29.1" customHeight="1">
      <c r="D318" s="2"/>
    </row>
    <row r="319" spans="1:4" ht="29.1" customHeight="1">
      <c r="D319" s="2"/>
    </row>
    <row r="320" spans="1:4" ht="29.1" customHeight="1">
      <c r="D320" s="2"/>
    </row>
    <row r="321" spans="4:4" ht="29.1" customHeight="1">
      <c r="D321" s="2"/>
    </row>
    <row r="322" spans="4:4" ht="29.1" customHeight="1">
      <c r="D322" s="2"/>
    </row>
    <row r="323" spans="4:4" ht="29.1" customHeight="1">
      <c r="D323" s="2"/>
    </row>
    <row r="324" spans="4:4" ht="29.1" customHeight="1">
      <c r="D324" s="2"/>
    </row>
    <row r="325" spans="4:4" ht="29.1" customHeight="1">
      <c r="D325" s="2"/>
    </row>
    <row r="326" spans="4:4" ht="29.1" customHeight="1">
      <c r="D326" s="2"/>
    </row>
    <row r="327" spans="4:4" ht="29.1" customHeight="1">
      <c r="D327" s="2"/>
    </row>
    <row r="328" spans="4:4" ht="29.1" customHeight="1">
      <c r="D328" s="2"/>
    </row>
    <row r="329" spans="4:4" ht="29.1" customHeight="1">
      <c r="D329" s="2"/>
    </row>
    <row r="330" spans="4:4" ht="29.1" customHeight="1">
      <c r="D330" s="2"/>
    </row>
    <row r="331" spans="4:4" ht="29.1" customHeight="1">
      <c r="D331" s="2"/>
    </row>
    <row r="332" spans="4:4" ht="29.1" customHeight="1">
      <c r="D332" s="2"/>
    </row>
    <row r="333" spans="4:4" ht="29.1" customHeight="1">
      <c r="D333" s="2"/>
    </row>
    <row r="334" spans="4:4" ht="29.1" customHeight="1">
      <c r="D334" s="2"/>
    </row>
    <row r="335" spans="4:4" ht="29.1" customHeight="1">
      <c r="D335" s="2"/>
    </row>
    <row r="336" spans="4:4" ht="29.1" customHeight="1">
      <c r="D336" s="2"/>
    </row>
    <row r="337" spans="4:4" ht="29.1" customHeight="1">
      <c r="D337" s="2"/>
    </row>
    <row r="338" spans="4:4" ht="29.1" customHeight="1">
      <c r="D338" s="2"/>
    </row>
    <row r="339" spans="4:4" ht="29.1" customHeight="1">
      <c r="D339" s="2"/>
    </row>
    <row r="340" spans="4:4" ht="29.1" customHeight="1">
      <c r="D340" s="2"/>
    </row>
    <row r="341" spans="4:4" ht="29.1" customHeight="1">
      <c r="D341" s="2"/>
    </row>
    <row r="342" spans="4:4" ht="29.1" customHeight="1">
      <c r="D342" s="2"/>
    </row>
    <row r="343" spans="4:4" ht="29.1" customHeight="1">
      <c r="D343" s="2"/>
    </row>
    <row r="344" spans="4:4" ht="29.1" customHeight="1">
      <c r="D344" s="2"/>
    </row>
    <row r="345" spans="4:4" ht="29.1" customHeight="1">
      <c r="D345" s="2"/>
    </row>
    <row r="346" spans="4:4" ht="29.1" customHeight="1">
      <c r="D346" s="2"/>
    </row>
    <row r="347" spans="4:4" ht="29.1" customHeight="1">
      <c r="D347" s="2"/>
    </row>
    <row r="348" spans="4:4" ht="29.1" customHeight="1">
      <c r="D348" s="2"/>
    </row>
    <row r="349" spans="4:4" ht="29.1" customHeight="1">
      <c r="D349" s="2"/>
    </row>
    <row r="350" spans="4:4" ht="29.1" customHeight="1">
      <c r="D350" s="2"/>
    </row>
    <row r="351" spans="4:4" ht="29.1" customHeight="1">
      <c r="D351" s="2"/>
    </row>
    <row r="352" spans="4:4" ht="29.1" customHeight="1">
      <c r="D352" s="2"/>
    </row>
    <row r="353" spans="4:4" ht="29.1" customHeight="1">
      <c r="D353" s="2"/>
    </row>
    <row r="354" spans="4:4" ht="29.1" customHeight="1">
      <c r="D354" s="2"/>
    </row>
    <row r="355" spans="4:4" ht="29.1" customHeight="1">
      <c r="D355" s="2"/>
    </row>
    <row r="356" spans="4:4" ht="29.1" customHeight="1">
      <c r="D356" s="2"/>
    </row>
    <row r="357" spans="4:4" ht="29.1" customHeight="1">
      <c r="D357" s="2"/>
    </row>
    <row r="358" spans="4:4" ht="29.1" customHeight="1">
      <c r="D358" s="2"/>
    </row>
    <row r="359" spans="4:4" ht="29.1" customHeight="1">
      <c r="D359" s="2"/>
    </row>
    <row r="360" spans="4:4" ht="29.1" customHeight="1">
      <c r="D360" s="2"/>
    </row>
    <row r="361" spans="4:4" ht="29.1" customHeight="1">
      <c r="D361" s="2"/>
    </row>
    <row r="362" spans="4:4" ht="29.1" customHeight="1">
      <c r="D362" s="2"/>
    </row>
    <row r="363" spans="4:4" ht="29.1" customHeight="1">
      <c r="D363" s="2"/>
    </row>
    <row r="364" spans="4:4" ht="29.1" customHeight="1">
      <c r="D364" s="2"/>
    </row>
    <row r="365" spans="4:4" ht="29.1" customHeight="1">
      <c r="D365" s="2"/>
    </row>
    <row r="366" spans="4:4" ht="29.1" customHeight="1">
      <c r="D366" s="2"/>
    </row>
    <row r="367" spans="4:4" ht="29.1" customHeight="1">
      <c r="D367" s="2"/>
    </row>
    <row r="368" spans="4:4" ht="29.1" customHeight="1">
      <c r="D368" s="2"/>
    </row>
    <row r="369" spans="4:4" ht="29.1" customHeight="1">
      <c r="D369" s="2"/>
    </row>
    <row r="370" spans="4:4" ht="29.1" customHeight="1">
      <c r="D370" s="2"/>
    </row>
    <row r="371" spans="4:4" ht="29.1" customHeight="1">
      <c r="D371" s="2"/>
    </row>
    <row r="372" spans="4:4" ht="29.1" customHeight="1">
      <c r="D372" s="2"/>
    </row>
    <row r="373" spans="4:4" ht="29.1" customHeight="1">
      <c r="D373" s="2"/>
    </row>
    <row r="374" spans="4:4" ht="29.1" customHeight="1">
      <c r="D374" s="2"/>
    </row>
    <row r="375" spans="4:4" ht="29.1" customHeight="1">
      <c r="D375" s="2"/>
    </row>
    <row r="376" spans="4:4" ht="29.1" customHeight="1">
      <c r="D376" s="2"/>
    </row>
    <row r="377" spans="4:4" ht="29.1" customHeight="1">
      <c r="D377" s="2"/>
    </row>
    <row r="378" spans="4:4" ht="29.1" customHeight="1">
      <c r="D378" s="2"/>
    </row>
    <row r="379" spans="4:4" ht="29.1" customHeight="1">
      <c r="D379" s="2"/>
    </row>
    <row r="380" spans="4:4" ht="29.1" customHeight="1">
      <c r="D380" s="2"/>
    </row>
    <row r="381" spans="4:4" ht="29.1" customHeight="1">
      <c r="D381" s="2"/>
    </row>
    <row r="382" spans="4:4" ht="29.1" customHeight="1">
      <c r="D382" s="2"/>
    </row>
    <row r="383" spans="4:4" ht="29.1" customHeight="1">
      <c r="D383" s="2"/>
    </row>
    <row r="384" spans="4:4" ht="29.1" customHeight="1">
      <c r="D384" s="2"/>
    </row>
    <row r="385" spans="4:4" ht="29.1" customHeight="1">
      <c r="D385" s="2"/>
    </row>
    <row r="386" spans="4:4" ht="29.1" customHeight="1">
      <c r="D386" s="2"/>
    </row>
    <row r="387" spans="4:4" ht="29.1" customHeight="1">
      <c r="D387" s="2"/>
    </row>
    <row r="388" spans="4:4" ht="29.1" customHeight="1">
      <c r="D388" s="2"/>
    </row>
    <row r="389" spans="4:4" ht="29.1" customHeight="1">
      <c r="D389" s="2"/>
    </row>
    <row r="390" spans="4:4" ht="29.1" customHeight="1">
      <c r="D390" s="2"/>
    </row>
    <row r="391" spans="4:4" ht="29.1" customHeight="1">
      <c r="D391" s="2"/>
    </row>
    <row r="392" spans="4:4" ht="29.1" customHeight="1">
      <c r="D392" s="2"/>
    </row>
    <row r="393" spans="4:4" ht="29.1" customHeight="1">
      <c r="D393" s="2"/>
    </row>
    <row r="394" spans="4:4" ht="29.1" customHeight="1">
      <c r="D394" s="2"/>
    </row>
    <row r="395" spans="4:4" ht="29.1" customHeight="1">
      <c r="D395" s="2"/>
    </row>
    <row r="396" spans="4:4" ht="29.1" customHeight="1">
      <c r="D396" s="2"/>
    </row>
    <row r="397" spans="4:4" ht="29.1" customHeight="1">
      <c r="D397" s="2"/>
    </row>
    <row r="398" spans="4:4" ht="29.1" customHeight="1">
      <c r="D398" s="2"/>
    </row>
    <row r="399" spans="4:4" ht="29.1" customHeight="1">
      <c r="D399" s="2"/>
    </row>
    <row r="400" spans="4:4" ht="29.1" customHeight="1">
      <c r="D400" s="2"/>
    </row>
    <row r="401" spans="4:4" ht="29.1" customHeight="1">
      <c r="D401" s="2"/>
    </row>
    <row r="402" spans="4:4" ht="29.1" customHeight="1">
      <c r="D402" s="2"/>
    </row>
    <row r="403" spans="4:4" ht="29.1" customHeight="1">
      <c r="D403" s="2"/>
    </row>
    <row r="404" spans="4:4" ht="29.1" customHeight="1">
      <c r="D404" s="2"/>
    </row>
    <row r="405" spans="4:4" ht="29.1" customHeight="1">
      <c r="D405" s="2"/>
    </row>
    <row r="406" spans="4:4" ht="29.1" customHeight="1">
      <c r="D406" s="2"/>
    </row>
    <row r="407" spans="4:4" ht="29.1" customHeight="1">
      <c r="D407" s="2"/>
    </row>
    <row r="408" spans="4:4" ht="29.1" customHeight="1">
      <c r="D408" s="2"/>
    </row>
    <row r="409" spans="4:4" ht="29.1" customHeight="1">
      <c r="D409" s="2"/>
    </row>
    <row r="410" spans="4:4" ht="29.1" customHeight="1">
      <c r="D410" s="2"/>
    </row>
    <row r="411" spans="4:4" ht="29.1" customHeight="1">
      <c r="D411" s="2"/>
    </row>
    <row r="412" spans="4:4" ht="29.1" customHeight="1">
      <c r="D412" s="2"/>
    </row>
    <row r="413" spans="4:4" ht="29.1" customHeight="1">
      <c r="D413" s="2"/>
    </row>
    <row r="414" spans="4:4" ht="29.1" customHeight="1">
      <c r="D414" s="2"/>
    </row>
    <row r="415" spans="4:4" ht="29.1" customHeight="1">
      <c r="D415" s="2"/>
    </row>
    <row r="416" spans="4:4" ht="29.1" customHeight="1">
      <c r="D416" s="2"/>
    </row>
    <row r="417" spans="4:4" ht="29.1" customHeight="1">
      <c r="D417" s="2"/>
    </row>
    <row r="418" spans="4:4" ht="29.1" customHeight="1">
      <c r="D418" s="2"/>
    </row>
    <row r="419" spans="4:4" ht="29.1" customHeight="1">
      <c r="D419" s="2"/>
    </row>
    <row r="420" spans="4:4" ht="29.1" customHeight="1">
      <c r="D420" s="2"/>
    </row>
    <row r="421" spans="4:4" ht="29.1" customHeight="1">
      <c r="D421" s="2"/>
    </row>
    <row r="422" spans="4:4" ht="29.1" customHeight="1">
      <c r="D422" s="2"/>
    </row>
    <row r="423" spans="4:4" ht="29.1" customHeight="1">
      <c r="D423" s="2"/>
    </row>
    <row r="424" spans="4:4" ht="29.1" customHeight="1">
      <c r="D424" s="2"/>
    </row>
    <row r="425" spans="4:4" ht="29.1" customHeight="1">
      <c r="D425" s="2"/>
    </row>
    <row r="426" spans="4:4" ht="29.1" customHeight="1">
      <c r="D426" s="2"/>
    </row>
    <row r="427" spans="4:4" ht="29.1" customHeight="1">
      <c r="D427" s="2"/>
    </row>
    <row r="428" spans="4:4" ht="29.1" customHeight="1">
      <c r="D428" s="2"/>
    </row>
    <row r="429" spans="4:4" ht="29.1" customHeight="1">
      <c r="D429" s="2"/>
    </row>
    <row r="430" spans="4:4" ht="29.1" customHeight="1">
      <c r="D430" s="2"/>
    </row>
    <row r="431" spans="4:4" ht="29.1" customHeight="1">
      <c r="D431" s="2"/>
    </row>
    <row r="432" spans="4:4" ht="29.1" customHeight="1">
      <c r="D432" s="2"/>
    </row>
    <row r="433" spans="4:4" ht="29.1" customHeight="1">
      <c r="D433" s="2"/>
    </row>
    <row r="434" spans="4:4" ht="29.1" customHeight="1">
      <c r="D434" s="2"/>
    </row>
    <row r="435" spans="4:4" ht="29.1" customHeight="1">
      <c r="D435" s="2"/>
    </row>
    <row r="436" spans="4:4" ht="29.1" customHeight="1">
      <c r="D436" s="2"/>
    </row>
    <row r="437" spans="4:4" ht="29.1" customHeight="1">
      <c r="D437" s="2"/>
    </row>
    <row r="438" spans="4:4" ht="29.1" customHeight="1">
      <c r="D438" s="2"/>
    </row>
    <row r="439" spans="4:4" ht="29.1" customHeight="1">
      <c r="D439" s="2"/>
    </row>
    <row r="440" spans="4:4" ht="29.1" customHeight="1">
      <c r="D440" s="2"/>
    </row>
    <row r="441" spans="4:4" ht="29.1" customHeight="1">
      <c r="D441" s="2"/>
    </row>
    <row r="442" spans="4:4" ht="29.1" customHeight="1">
      <c r="D442" s="2"/>
    </row>
    <row r="443" spans="4:4" ht="29.1" customHeight="1">
      <c r="D443" s="2"/>
    </row>
    <row r="444" spans="4:4" ht="29.1" customHeight="1">
      <c r="D444" s="2"/>
    </row>
    <row r="445" spans="4:4" ht="29.1" customHeight="1">
      <c r="D445" s="2"/>
    </row>
    <row r="446" spans="4:4" ht="29.1" customHeight="1">
      <c r="D446" s="2"/>
    </row>
    <row r="447" spans="4:4" ht="29.1" customHeight="1">
      <c r="D447" s="2"/>
    </row>
    <row r="448" spans="4:4" ht="29.1" customHeight="1">
      <c r="D448" s="2"/>
    </row>
    <row r="449" spans="4:4" ht="29.1" customHeight="1">
      <c r="D449" s="2"/>
    </row>
    <row r="450" spans="4:4" ht="29.1" customHeight="1">
      <c r="D450" s="2"/>
    </row>
    <row r="451" spans="4:4" ht="29.1" customHeight="1">
      <c r="D451" s="2"/>
    </row>
    <row r="452" spans="4:4" ht="29.1" customHeight="1">
      <c r="D452" s="2"/>
    </row>
    <row r="453" spans="4:4" ht="29.1" customHeight="1">
      <c r="D453" s="2"/>
    </row>
    <row r="454" spans="4:4" ht="29.1" customHeight="1">
      <c r="D454" s="2"/>
    </row>
    <row r="455" spans="4:4" ht="29.1" customHeight="1">
      <c r="D455" s="2"/>
    </row>
    <row r="456" spans="4:4" ht="29.1" customHeight="1">
      <c r="D456" s="2"/>
    </row>
    <row r="457" spans="4:4" ht="29.1" customHeight="1">
      <c r="D457" s="2"/>
    </row>
    <row r="458" spans="4:4" ht="29.1" customHeight="1">
      <c r="D458" s="2"/>
    </row>
    <row r="459" spans="4:4" ht="29.1" customHeight="1">
      <c r="D459" s="2"/>
    </row>
    <row r="460" spans="4:4" ht="29.1" customHeight="1">
      <c r="D460" s="2"/>
    </row>
    <row r="461" spans="4:4" ht="29.1" customHeight="1">
      <c r="D461" s="2"/>
    </row>
    <row r="462" spans="4:4" ht="29.1" customHeight="1">
      <c r="D462" s="2"/>
    </row>
    <row r="463" spans="4:4" ht="29.1" customHeight="1">
      <c r="D463" s="2"/>
    </row>
    <row r="464" spans="4:4" ht="29.1" customHeight="1">
      <c r="D464" s="2"/>
    </row>
    <row r="465" spans="4:4" ht="29.1" customHeight="1">
      <c r="D465" s="2"/>
    </row>
    <row r="466" spans="4:4" ht="29.1" customHeight="1">
      <c r="D466" s="2"/>
    </row>
    <row r="467" spans="4:4" ht="29.1" customHeight="1">
      <c r="D467" s="2"/>
    </row>
    <row r="468" spans="4:4" ht="29.1" customHeight="1">
      <c r="D468" s="2"/>
    </row>
    <row r="469" spans="4:4" ht="29.1" customHeight="1">
      <c r="D469" s="2"/>
    </row>
    <row r="470" spans="4:4" ht="29.1" customHeight="1">
      <c r="D470" s="2"/>
    </row>
    <row r="471" spans="4:4" ht="29.1" customHeight="1">
      <c r="D471" s="2"/>
    </row>
    <row r="472" spans="4:4" ht="29.1" customHeight="1">
      <c r="D472" s="2"/>
    </row>
    <row r="473" spans="4:4" ht="29.1" customHeight="1">
      <c r="D473" s="2"/>
    </row>
    <row r="474" spans="4:4" ht="29.1" customHeight="1">
      <c r="D474" s="2"/>
    </row>
    <row r="475" spans="4:4" ht="29.1" customHeight="1">
      <c r="D475" s="2"/>
    </row>
    <row r="476" spans="4:4" ht="29.1" customHeight="1">
      <c r="D476" s="2"/>
    </row>
    <row r="477" spans="4:4" ht="29.1" customHeight="1">
      <c r="D477" s="2"/>
    </row>
    <row r="478" spans="4:4" ht="29.1" customHeight="1">
      <c r="D478" s="2"/>
    </row>
    <row r="479" spans="4:4" ht="29.1" customHeight="1">
      <c r="D479" s="2"/>
    </row>
    <row r="480" spans="4:4" ht="29.1" customHeight="1">
      <c r="D480" s="2"/>
    </row>
    <row r="481" spans="4:4" ht="29.1" customHeight="1">
      <c r="D481" s="2"/>
    </row>
    <row r="482" spans="4:4" ht="29.1" customHeight="1">
      <c r="D482" s="2"/>
    </row>
    <row r="483" spans="4:4" ht="29.1" customHeight="1">
      <c r="D483" s="2"/>
    </row>
    <row r="484" spans="4:4" ht="29.1" customHeight="1">
      <c r="D484" s="2"/>
    </row>
    <row r="485" spans="4:4" ht="29.1" customHeight="1">
      <c r="D485" s="2"/>
    </row>
    <row r="486" spans="4:4" ht="29.1" customHeight="1">
      <c r="D486" s="2"/>
    </row>
    <row r="487" spans="4:4" ht="29.1" customHeight="1">
      <c r="D487" s="2"/>
    </row>
    <row r="488" spans="4:4" ht="29.1" customHeight="1">
      <c r="D488" s="2"/>
    </row>
    <row r="489" spans="4:4" ht="29.1" customHeight="1">
      <c r="D489" s="2"/>
    </row>
    <row r="490" spans="4:4" ht="29.1" customHeight="1">
      <c r="D490" s="2"/>
    </row>
    <row r="491" spans="4:4" ht="29.1" customHeight="1">
      <c r="D491" s="2"/>
    </row>
    <row r="492" spans="4:4" ht="29.1" customHeight="1">
      <c r="D492" s="2"/>
    </row>
    <row r="493" spans="4:4" ht="29.1" customHeight="1">
      <c r="D493" s="2"/>
    </row>
    <row r="494" spans="4:4" ht="29.1" customHeight="1">
      <c r="D494" s="2"/>
    </row>
    <row r="495" spans="4:4" ht="29.1" customHeight="1">
      <c r="D495" s="2"/>
    </row>
    <row r="496" spans="4:4" ht="29.1" customHeight="1">
      <c r="D496" s="2"/>
    </row>
    <row r="497" spans="4:4" ht="29.1" customHeight="1">
      <c r="D497" s="2"/>
    </row>
    <row r="498" spans="4:4" ht="29.1" customHeight="1">
      <c r="D498" s="2"/>
    </row>
    <row r="499" spans="4:4" ht="29.1" customHeight="1">
      <c r="D499" s="2"/>
    </row>
    <row r="500" spans="4:4" ht="29.1" customHeight="1">
      <c r="D500" s="2"/>
    </row>
    <row r="501" spans="4:4" ht="29.1" customHeight="1">
      <c r="D501" s="2"/>
    </row>
    <row r="502" spans="4:4" ht="29.1" customHeight="1">
      <c r="D502" s="2"/>
    </row>
    <row r="503" spans="4:4" ht="29.1" customHeight="1">
      <c r="D503" s="2"/>
    </row>
    <row r="504" spans="4:4" ht="29.1" customHeight="1">
      <c r="D504" s="2"/>
    </row>
    <row r="505" spans="4:4" ht="29.1" customHeight="1">
      <c r="D505" s="2"/>
    </row>
    <row r="506" spans="4:4" ht="29.1" customHeight="1">
      <c r="D506" s="2"/>
    </row>
    <row r="507" spans="4:4" ht="29.1" customHeight="1">
      <c r="D507" s="2"/>
    </row>
    <row r="508" spans="4:4" ht="29.1" customHeight="1">
      <c r="D508" s="2"/>
    </row>
    <row r="509" spans="4:4" ht="29.1" customHeight="1">
      <c r="D509" s="2"/>
    </row>
    <row r="510" spans="4:4" ht="29.1" customHeight="1">
      <c r="D510" s="2"/>
    </row>
    <row r="511" spans="4:4" ht="29.1" customHeight="1">
      <c r="D511" s="2"/>
    </row>
    <row r="512" spans="4:4" ht="29.1" customHeight="1">
      <c r="D512" s="2"/>
    </row>
    <row r="513" spans="4:4" ht="29.1" customHeight="1">
      <c r="D513" s="2"/>
    </row>
    <row r="514" spans="4:4" ht="29.1" customHeight="1">
      <c r="D514" s="2"/>
    </row>
    <row r="515" spans="4:4" ht="29.1" customHeight="1">
      <c r="D515" s="2"/>
    </row>
    <row r="516" spans="4:4" ht="29.1" customHeight="1">
      <c r="D516" s="2"/>
    </row>
    <row r="517" spans="4:4" ht="29.1" customHeight="1">
      <c r="D517" s="2"/>
    </row>
    <row r="518" spans="4:4" ht="29.1" customHeight="1">
      <c r="D518" s="2"/>
    </row>
    <row r="519" spans="4:4" ht="29.1" customHeight="1">
      <c r="D519" s="2"/>
    </row>
    <row r="520" spans="4:4" ht="29.1" customHeight="1">
      <c r="D520" s="2"/>
    </row>
    <row r="521" spans="4:4" ht="29.1" customHeight="1">
      <c r="D521" s="2"/>
    </row>
    <row r="522" spans="4:4" ht="29.1" customHeight="1">
      <c r="D522" s="2"/>
    </row>
    <row r="523" spans="4:4" ht="29.1" customHeight="1">
      <c r="D523" s="2"/>
    </row>
    <row r="524" spans="4:4" ht="29.1" customHeight="1">
      <c r="D524" s="2"/>
    </row>
    <row r="525" spans="4:4" ht="29.1" customHeight="1">
      <c r="D525" s="2"/>
    </row>
    <row r="526" spans="4:4" ht="29.1" customHeight="1">
      <c r="D526" s="2"/>
    </row>
    <row r="527" spans="4:4" ht="29.1" customHeight="1">
      <c r="D527" s="2"/>
    </row>
    <row r="528" spans="4:4" ht="29.1" customHeight="1">
      <c r="D528" s="2"/>
    </row>
    <row r="529" spans="4:4" ht="29.1" customHeight="1">
      <c r="D529" s="2"/>
    </row>
    <row r="530" spans="4:4" ht="29.1" customHeight="1">
      <c r="D530" s="2"/>
    </row>
    <row r="531" spans="4:4" ht="29.1" customHeight="1">
      <c r="D531" s="2"/>
    </row>
    <row r="532" spans="4:4" ht="29.1" customHeight="1">
      <c r="D532" s="2"/>
    </row>
    <row r="533" spans="4:4" ht="29.1" customHeight="1">
      <c r="D533" s="2"/>
    </row>
    <row r="534" spans="4:4" ht="29.1" customHeight="1">
      <c r="D534" s="2"/>
    </row>
    <row r="535" spans="4:4" ht="29.1" customHeight="1">
      <c r="D535" s="2"/>
    </row>
    <row r="536" spans="4:4" ht="29.1" customHeight="1">
      <c r="D536" s="2"/>
    </row>
    <row r="537" spans="4:4" ht="29.1" customHeight="1">
      <c r="D537" s="2"/>
    </row>
    <row r="538" spans="4:4" ht="29.1" customHeight="1">
      <c r="D538" s="2"/>
    </row>
    <row r="539" spans="4:4" ht="29.1" customHeight="1">
      <c r="D539" s="2"/>
    </row>
    <row r="540" spans="4:4" ht="29.1" customHeight="1">
      <c r="D540" s="2"/>
    </row>
    <row r="541" spans="4:4" ht="29.1" customHeight="1">
      <c r="D541" s="2"/>
    </row>
    <row r="542" spans="4:4" ht="29.1" customHeight="1">
      <c r="D542" s="2"/>
    </row>
    <row r="543" spans="4:4" ht="29.1" customHeight="1">
      <c r="D543" s="2"/>
    </row>
    <row r="544" spans="4:4" ht="29.1" customHeight="1">
      <c r="D544" s="2"/>
    </row>
    <row r="545" spans="4:4" ht="29.1" customHeight="1">
      <c r="D545" s="2"/>
    </row>
    <row r="546" spans="4:4" ht="29.1" customHeight="1">
      <c r="D546" s="2"/>
    </row>
    <row r="547" spans="4:4" ht="29.1" customHeight="1">
      <c r="D547" s="2"/>
    </row>
    <row r="548" spans="4:4" ht="29.1" customHeight="1">
      <c r="D548" s="2"/>
    </row>
    <row r="549" spans="4:4" ht="29.1" customHeight="1">
      <c r="D549" s="2"/>
    </row>
    <row r="550" spans="4:4" ht="29.1" customHeight="1">
      <c r="D550" s="2"/>
    </row>
    <row r="551" spans="4:4" ht="29.1" customHeight="1">
      <c r="D551" s="2"/>
    </row>
    <row r="552" spans="4:4" ht="29.1" customHeight="1">
      <c r="D552" s="2"/>
    </row>
    <row r="553" spans="4:4" ht="29.1" customHeight="1">
      <c r="D553" s="2"/>
    </row>
    <row r="554" spans="4:4" ht="29.1" customHeight="1">
      <c r="D554" s="2"/>
    </row>
    <row r="555" spans="4:4" ht="29.1" customHeight="1">
      <c r="D555" s="2"/>
    </row>
    <row r="556" spans="4:4" ht="29.1" customHeight="1">
      <c r="D556" s="2"/>
    </row>
    <row r="557" spans="4:4" ht="29.1" customHeight="1">
      <c r="D557" s="2"/>
    </row>
    <row r="558" spans="4:4" ht="29.1" customHeight="1">
      <c r="D558" s="2"/>
    </row>
    <row r="559" spans="4:4" ht="29.1" customHeight="1">
      <c r="D559" s="2"/>
    </row>
    <row r="560" spans="4:4" ht="29.1" customHeight="1">
      <c r="D560" s="2"/>
    </row>
    <row r="561" spans="4:4" ht="29.1" customHeight="1">
      <c r="D561" s="2"/>
    </row>
    <row r="562" spans="4:4" ht="29.1" customHeight="1">
      <c r="D562" s="2"/>
    </row>
    <row r="563" spans="4:4" ht="29.1" customHeight="1">
      <c r="D563" s="2"/>
    </row>
    <row r="564" spans="4:4" ht="29.1" customHeight="1">
      <c r="D564" s="2"/>
    </row>
    <row r="565" spans="4:4" ht="29.1" customHeight="1">
      <c r="D565" s="2"/>
    </row>
    <row r="566" spans="4:4" ht="29.1" customHeight="1">
      <c r="D566" s="2"/>
    </row>
    <row r="567" spans="4:4" ht="29.1" customHeight="1">
      <c r="D567" s="2"/>
    </row>
    <row r="568" spans="4:4" ht="29.1" customHeight="1">
      <c r="D568" s="2"/>
    </row>
    <row r="569" spans="4:4" ht="29.1" customHeight="1">
      <c r="D569" s="2"/>
    </row>
    <row r="570" spans="4:4" ht="29.1" customHeight="1">
      <c r="D570" s="2"/>
    </row>
    <row r="571" spans="4:4" ht="29.1" customHeight="1">
      <c r="D571" s="2"/>
    </row>
    <row r="572" spans="4:4" ht="29.1" customHeight="1">
      <c r="D572" s="2"/>
    </row>
    <row r="573" spans="4:4" ht="29.1" customHeight="1">
      <c r="D573" s="2"/>
    </row>
    <row r="574" spans="4:4" ht="29.1" customHeight="1">
      <c r="D574" s="2"/>
    </row>
    <row r="575" spans="4:4" ht="29.1" customHeight="1">
      <c r="D575" s="2"/>
    </row>
    <row r="576" spans="4:4" ht="29.1" customHeight="1">
      <c r="D576" s="2"/>
    </row>
    <row r="577" spans="4:4" ht="29.1" customHeight="1">
      <c r="D577" s="2"/>
    </row>
    <row r="578" spans="4:4" ht="29.1" customHeight="1">
      <c r="D578" s="2"/>
    </row>
    <row r="579" spans="4:4" ht="29.1" customHeight="1">
      <c r="D579" s="2"/>
    </row>
    <row r="580" spans="4:4" ht="29.1" customHeight="1">
      <c r="D580" s="2"/>
    </row>
    <row r="581" spans="4:4" ht="29.1" customHeight="1">
      <c r="D581" s="2"/>
    </row>
    <row r="582" spans="4:4" ht="29.1" customHeight="1">
      <c r="D582" s="2"/>
    </row>
    <row r="583" spans="4:4" ht="29.1" customHeight="1">
      <c r="D583" s="2"/>
    </row>
    <row r="584" spans="4:4" ht="29.1" customHeight="1">
      <c r="D584" s="2"/>
    </row>
    <row r="585" spans="4:4" ht="29.1" customHeight="1">
      <c r="D585" s="2"/>
    </row>
    <row r="586" spans="4:4" ht="29.1" customHeight="1">
      <c r="D586" s="2"/>
    </row>
    <row r="587" spans="4:4" ht="29.1" customHeight="1">
      <c r="D587" s="2"/>
    </row>
    <row r="588" spans="4:4" ht="29.1" customHeight="1">
      <c r="D588" s="2"/>
    </row>
    <row r="589" spans="4:4" ht="29.1" customHeight="1">
      <c r="D589" s="2"/>
    </row>
    <row r="590" spans="4:4" ht="29.1" customHeight="1">
      <c r="D590" s="2"/>
    </row>
    <row r="591" spans="4:4" ht="29.1" customHeight="1">
      <c r="D591" s="2"/>
    </row>
    <row r="592" spans="4:4" ht="29.1" customHeight="1">
      <c r="D592" s="2"/>
    </row>
    <row r="593" spans="4:4" ht="29.1" customHeight="1">
      <c r="D593" s="2"/>
    </row>
    <row r="594" spans="4:4" ht="29.1" customHeight="1">
      <c r="D594" s="2"/>
    </row>
    <row r="595" spans="4:4" ht="29.1" customHeight="1">
      <c r="D595" s="2"/>
    </row>
    <row r="596" spans="4:4" ht="29.1" customHeight="1">
      <c r="D596" s="2"/>
    </row>
    <row r="597" spans="4:4" ht="29.1" customHeight="1">
      <c r="D597" s="2"/>
    </row>
    <row r="598" spans="4:4" ht="29.1" customHeight="1">
      <c r="D598" s="2"/>
    </row>
    <row r="599" spans="4:4" ht="29.1" customHeight="1">
      <c r="D599" s="2"/>
    </row>
    <row r="600" spans="4:4" ht="29.1" customHeight="1">
      <c r="D600" s="2"/>
    </row>
    <row r="601" spans="4:4" ht="29.1" customHeight="1">
      <c r="D601" s="2"/>
    </row>
    <row r="602" spans="4:4" ht="29.1" customHeight="1">
      <c r="D602" s="2"/>
    </row>
    <row r="603" spans="4:4" ht="29.1" customHeight="1">
      <c r="D603" s="2"/>
    </row>
    <row r="604" spans="4:4" ht="29.1" customHeight="1">
      <c r="D604" s="2"/>
    </row>
    <row r="605" spans="4:4" ht="29.1" customHeight="1">
      <c r="D605" s="2"/>
    </row>
    <row r="606" spans="4:4" ht="29.1" customHeight="1">
      <c r="D606" s="2"/>
    </row>
    <row r="607" spans="4:4" ht="29.1" customHeight="1">
      <c r="D607" s="2"/>
    </row>
    <row r="608" spans="4:4" ht="29.1" customHeight="1">
      <c r="D608" s="2"/>
    </row>
    <row r="609" spans="4:4" ht="29.1" customHeight="1">
      <c r="D609" s="2"/>
    </row>
    <row r="610" spans="4:4" ht="29.1" customHeight="1">
      <c r="D610" s="2"/>
    </row>
    <row r="611" spans="4:4" ht="29.1" customHeight="1">
      <c r="D611" s="2"/>
    </row>
    <row r="612" spans="4:4" ht="29.1" customHeight="1">
      <c r="D612" s="2"/>
    </row>
    <row r="613" spans="4:4" ht="29.1" customHeight="1">
      <c r="D613" s="2"/>
    </row>
    <row r="614" spans="4:4" ht="29.1" customHeight="1">
      <c r="D614" s="2"/>
    </row>
    <row r="615" spans="4:4" ht="29.1" customHeight="1">
      <c r="D615" s="2"/>
    </row>
    <row r="616" spans="4:4" ht="29.1" customHeight="1">
      <c r="D616" s="2"/>
    </row>
    <row r="617" spans="4:4" ht="29.1" customHeight="1">
      <c r="D617" s="2"/>
    </row>
    <row r="618" spans="4:4" ht="29.1" customHeight="1">
      <c r="D618" s="2"/>
    </row>
    <row r="619" spans="4:4" ht="29.1" customHeight="1">
      <c r="D619" s="2"/>
    </row>
    <row r="620" spans="4:4" ht="29.1" customHeight="1">
      <c r="D620" s="2"/>
    </row>
    <row r="621" spans="4:4" ht="29.1" customHeight="1">
      <c r="D621" s="2"/>
    </row>
    <row r="622" spans="4:4" ht="29.1" customHeight="1">
      <c r="D622" s="2"/>
    </row>
    <row r="623" spans="4:4" ht="29.1" customHeight="1">
      <c r="D623" s="2"/>
    </row>
    <row r="624" spans="4:4" ht="29.1" customHeight="1">
      <c r="D624" s="2"/>
    </row>
    <row r="625" spans="4:4" ht="29.1" customHeight="1">
      <c r="D625" s="2"/>
    </row>
    <row r="626" spans="4:4" ht="29.1" customHeight="1">
      <c r="D626" s="2"/>
    </row>
    <row r="627" spans="4:4" ht="29.1" customHeight="1">
      <c r="D627" s="2"/>
    </row>
    <row r="628" spans="4:4" ht="29.1" customHeight="1">
      <c r="D628" s="2"/>
    </row>
    <row r="629" spans="4:4" ht="29.1" customHeight="1">
      <c r="D629" s="2"/>
    </row>
    <row r="630" spans="4:4" ht="29.1" customHeight="1">
      <c r="D630" s="2"/>
    </row>
    <row r="631" spans="4:4" ht="29.1" customHeight="1">
      <c r="D631" s="2"/>
    </row>
    <row r="632" spans="4:4" ht="29.1" customHeight="1">
      <c r="D632" s="2"/>
    </row>
    <row r="633" spans="4:4" ht="29.1" customHeight="1">
      <c r="D633" s="2"/>
    </row>
    <row r="634" spans="4:4" ht="29.1" customHeight="1">
      <c r="D634" s="2"/>
    </row>
    <row r="635" spans="4:4" ht="29.1" customHeight="1">
      <c r="D635" s="2"/>
    </row>
    <row r="636" spans="4:4" ht="29.1" customHeight="1">
      <c r="D636" s="2"/>
    </row>
    <row r="637" spans="4:4" ht="29.1" customHeight="1">
      <c r="D637" s="2"/>
    </row>
    <row r="638" spans="4:4" ht="29.1" customHeight="1">
      <c r="D638" s="2"/>
    </row>
    <row r="639" spans="4:4" ht="29.1" customHeight="1">
      <c r="D639" s="2"/>
    </row>
    <row r="640" spans="4:4" ht="29.1" customHeight="1">
      <c r="D640" s="2"/>
    </row>
    <row r="641" spans="4:4" ht="29.1" customHeight="1">
      <c r="D641" s="2"/>
    </row>
    <row r="642" spans="4:4" ht="29.1" customHeight="1">
      <c r="D642" s="2"/>
    </row>
    <row r="643" spans="4:4" ht="29.1" customHeight="1">
      <c r="D643" s="2"/>
    </row>
    <row r="644" spans="4:4" ht="29.1" customHeight="1">
      <c r="D644" s="2"/>
    </row>
    <row r="645" spans="4:4" ht="29.1" customHeight="1">
      <c r="D645" s="2"/>
    </row>
    <row r="646" spans="4:4" ht="29.1" customHeight="1">
      <c r="D646" s="2"/>
    </row>
    <row r="647" spans="4:4" ht="29.1" customHeight="1">
      <c r="D647" s="2"/>
    </row>
    <row r="648" spans="4:4" ht="29.1" customHeight="1">
      <c r="D648" s="2"/>
    </row>
    <row r="649" spans="4:4" ht="29.1" customHeight="1">
      <c r="D649" s="2"/>
    </row>
    <row r="650" spans="4:4" ht="29.1" customHeight="1">
      <c r="D650" s="2"/>
    </row>
    <row r="651" spans="4:4" ht="29.1" customHeight="1">
      <c r="D651" s="2"/>
    </row>
    <row r="652" spans="4:4" ht="29.1" customHeight="1">
      <c r="D652" s="2"/>
    </row>
    <row r="653" spans="4:4" ht="29.1" customHeight="1">
      <c r="D653" s="2"/>
    </row>
    <row r="654" spans="4:4" ht="29.1" customHeight="1">
      <c r="D654" s="2"/>
    </row>
    <row r="655" spans="4:4" ht="29.1" customHeight="1">
      <c r="D655" s="2"/>
    </row>
    <row r="656" spans="4:4" ht="29.1" customHeight="1">
      <c r="D656" s="2"/>
    </row>
    <row r="657" spans="4:4" ht="29.1" customHeight="1">
      <c r="D657" s="2"/>
    </row>
    <row r="658" spans="4:4" ht="29.1" customHeight="1">
      <c r="D658" s="2"/>
    </row>
    <row r="659" spans="4:4" ht="29.1" customHeight="1">
      <c r="D659" s="2"/>
    </row>
    <row r="660" spans="4:4" ht="29.1" customHeight="1">
      <c r="D660" s="2"/>
    </row>
    <row r="661" spans="4:4" ht="29.1" customHeight="1">
      <c r="D661" s="2"/>
    </row>
    <row r="662" spans="4:4" ht="29.1" customHeight="1">
      <c r="D662" s="2"/>
    </row>
    <row r="663" spans="4:4" ht="29.1" customHeight="1">
      <c r="D663" s="2"/>
    </row>
    <row r="664" spans="4:4" ht="29.1" customHeight="1">
      <c r="D664" s="2"/>
    </row>
    <row r="665" spans="4:4" ht="29.1" customHeight="1">
      <c r="D665" s="2"/>
    </row>
    <row r="666" spans="4:4" ht="29.1" customHeight="1">
      <c r="D666" s="2"/>
    </row>
    <row r="667" spans="4:4" ht="29.1" customHeight="1">
      <c r="D667" s="2"/>
    </row>
    <row r="668" spans="4:4" ht="29.1" customHeight="1">
      <c r="D668" s="2"/>
    </row>
    <row r="669" spans="4:4" ht="29.1" customHeight="1">
      <c r="D669" s="2"/>
    </row>
    <row r="670" spans="4:4" ht="29.1" customHeight="1">
      <c r="D670" s="2"/>
    </row>
    <row r="671" spans="4:4" ht="29.1" customHeight="1">
      <c r="D671" s="2"/>
    </row>
    <row r="672" spans="4:4" ht="29.1" customHeight="1">
      <c r="D672" s="2"/>
    </row>
    <row r="673" spans="4:4" ht="29.1" customHeight="1">
      <c r="D673" s="2"/>
    </row>
    <row r="674" spans="4:4" ht="29.1" customHeight="1">
      <c r="D674" s="2"/>
    </row>
    <row r="675" spans="4:4" ht="29.1" customHeight="1">
      <c r="D675" s="2"/>
    </row>
    <row r="676" spans="4:4" ht="29.1" customHeight="1">
      <c r="D676" s="2"/>
    </row>
    <row r="677" spans="4:4" ht="29.1" customHeight="1">
      <c r="D677" s="2"/>
    </row>
    <row r="678" spans="4:4" ht="29.1" customHeight="1">
      <c r="D678" s="2"/>
    </row>
    <row r="679" spans="4:4" ht="29.1" customHeight="1">
      <c r="D679" s="2"/>
    </row>
    <row r="680" spans="4:4" ht="29.1" customHeight="1">
      <c r="D680" s="2"/>
    </row>
    <row r="681" spans="4:4" ht="29.1" customHeight="1">
      <c r="D681" s="2"/>
    </row>
    <row r="682" spans="4:4" ht="29.1" customHeight="1">
      <c r="D682" s="2"/>
    </row>
    <row r="683" spans="4:4" ht="29.1" customHeight="1">
      <c r="D683" s="2"/>
    </row>
    <row r="684" spans="4:4" ht="29.1" customHeight="1">
      <c r="D684" s="2"/>
    </row>
    <row r="685" spans="4:4" ht="29.1" customHeight="1">
      <c r="D685" s="2"/>
    </row>
    <row r="686" spans="4:4" ht="29.1" customHeight="1">
      <c r="D686" s="2"/>
    </row>
    <row r="687" spans="4:4" ht="29.1" customHeight="1">
      <c r="D687" s="2"/>
    </row>
    <row r="688" spans="4:4" ht="29.1" customHeight="1">
      <c r="D688" s="2"/>
    </row>
    <row r="689" spans="4:4" ht="29.1" customHeight="1">
      <c r="D689" s="2"/>
    </row>
    <row r="690" spans="4:4" ht="29.1" customHeight="1">
      <c r="D690" s="2"/>
    </row>
    <row r="691" spans="4:4" ht="29.1" customHeight="1">
      <c r="D691" s="2"/>
    </row>
    <row r="692" spans="4:4" ht="29.1" customHeight="1">
      <c r="D692" s="2"/>
    </row>
    <row r="693" spans="4:4" ht="29.1" customHeight="1">
      <c r="D693" s="2"/>
    </row>
    <row r="694" spans="4:4" ht="29.1" customHeight="1">
      <c r="D694" s="2"/>
    </row>
    <row r="695" spans="4:4" ht="29.1" customHeight="1">
      <c r="D695" s="2"/>
    </row>
    <row r="696" spans="4:4" ht="29.1" customHeight="1">
      <c r="D696" s="2"/>
    </row>
    <row r="697" spans="4:4" ht="29.1" customHeight="1">
      <c r="D697" s="2"/>
    </row>
    <row r="698" spans="4:4" ht="29.1" customHeight="1">
      <c r="D698" s="2"/>
    </row>
    <row r="699" spans="4:4" ht="29.1" customHeight="1">
      <c r="D699" s="2"/>
    </row>
    <row r="700" spans="4:4" ht="29.1" customHeight="1">
      <c r="D700" s="2"/>
    </row>
    <row r="701" spans="4:4" ht="29.1" customHeight="1">
      <c r="D701" s="2"/>
    </row>
    <row r="702" spans="4:4" ht="29.1" customHeight="1">
      <c r="D702" s="2"/>
    </row>
    <row r="703" spans="4:4" ht="29.1" customHeight="1">
      <c r="D703" s="2"/>
    </row>
    <row r="704" spans="4:4" ht="29.1" customHeight="1">
      <c r="D704" s="2"/>
    </row>
    <row r="705" spans="4:4" ht="29.1" customHeight="1">
      <c r="D705" s="2"/>
    </row>
    <row r="706" spans="4:4" ht="29.1" customHeight="1">
      <c r="D706" s="2"/>
    </row>
    <row r="707" spans="4:4" ht="29.1" customHeight="1">
      <c r="D707" s="2"/>
    </row>
    <row r="708" spans="4:4" ht="29.1" customHeight="1">
      <c r="D708" s="2"/>
    </row>
    <row r="709" spans="4:4" ht="29.1" customHeight="1">
      <c r="D709" s="2"/>
    </row>
    <row r="710" spans="4:4" ht="29.1" customHeight="1">
      <c r="D710" s="2"/>
    </row>
    <row r="711" spans="4:4" ht="29.1" customHeight="1">
      <c r="D711" s="2"/>
    </row>
    <row r="712" spans="4:4" ht="29.1" customHeight="1">
      <c r="D712" s="2"/>
    </row>
    <row r="713" spans="4:4" ht="29.1" customHeight="1">
      <c r="D713" s="2"/>
    </row>
    <row r="714" spans="4:4" ht="29.1" customHeight="1">
      <c r="D714" s="2"/>
    </row>
    <row r="715" spans="4:4" ht="29.1" customHeight="1">
      <c r="D715" s="2"/>
    </row>
    <row r="716" spans="4:4" ht="29.1" customHeight="1">
      <c r="D716" s="2"/>
    </row>
    <row r="717" spans="4:4" ht="29.1" customHeight="1">
      <c r="D717" s="2"/>
    </row>
    <row r="718" spans="4:4" ht="29.1" customHeight="1">
      <c r="D718" s="2"/>
    </row>
    <row r="719" spans="4:4" ht="29.1" customHeight="1">
      <c r="D719" s="2"/>
    </row>
    <row r="720" spans="4:4" ht="29.1" customHeight="1">
      <c r="D720" s="2"/>
    </row>
    <row r="721" spans="4:4" ht="29.1" customHeight="1">
      <c r="D721" s="2"/>
    </row>
    <row r="722" spans="4:4" ht="29.1" customHeight="1">
      <c r="D722" s="2"/>
    </row>
    <row r="723" spans="4:4" ht="29.1" customHeight="1">
      <c r="D723" s="2"/>
    </row>
    <row r="724" spans="4:4" ht="29.1" customHeight="1">
      <c r="D724" s="2"/>
    </row>
    <row r="725" spans="4:4" ht="29.1" customHeight="1">
      <c r="D725" s="2"/>
    </row>
    <row r="726" spans="4:4" ht="29.1" customHeight="1">
      <c r="D726" s="2"/>
    </row>
    <row r="727" spans="4:4" ht="29.1" customHeight="1">
      <c r="D727" s="2"/>
    </row>
    <row r="728" spans="4:4" ht="29.1" customHeight="1">
      <c r="D728" s="2"/>
    </row>
    <row r="729" spans="4:4" ht="29.1" customHeight="1">
      <c r="D729" s="2"/>
    </row>
    <row r="730" spans="4:4" ht="29.1" customHeight="1">
      <c r="D730" s="2"/>
    </row>
    <row r="731" spans="4:4" ht="29.1" customHeight="1">
      <c r="D731" s="2"/>
    </row>
    <row r="732" spans="4:4" ht="29.1" customHeight="1">
      <c r="D732" s="2"/>
    </row>
    <row r="733" spans="4:4" ht="29.1" customHeight="1">
      <c r="D733" s="2"/>
    </row>
    <row r="734" spans="4:4" ht="29.1" customHeight="1">
      <c r="D734" s="2"/>
    </row>
    <row r="735" spans="4:4" ht="29.1" customHeight="1">
      <c r="D735" s="2"/>
    </row>
    <row r="736" spans="4:4" ht="29.1" customHeight="1">
      <c r="D736" s="2"/>
    </row>
    <row r="737" spans="4:4" ht="29.1" customHeight="1">
      <c r="D737" s="2"/>
    </row>
    <row r="738" spans="4:4" ht="29.1" customHeight="1">
      <c r="D738" s="2"/>
    </row>
    <row r="739" spans="4:4" ht="29.1" customHeight="1">
      <c r="D739" s="2"/>
    </row>
    <row r="740" spans="4:4" ht="29.1" customHeight="1">
      <c r="D740" s="2"/>
    </row>
    <row r="741" spans="4:4" ht="29.1" customHeight="1">
      <c r="D741" s="2"/>
    </row>
    <row r="742" spans="4:4" ht="29.1" customHeight="1">
      <c r="D742" s="2"/>
    </row>
    <row r="743" spans="4:4" ht="29.1" customHeight="1">
      <c r="D743" s="2"/>
    </row>
    <row r="744" spans="4:4" ht="29.1" customHeight="1">
      <c r="D744" s="2"/>
    </row>
    <row r="745" spans="4:4" ht="29.1" customHeight="1">
      <c r="D745" s="2"/>
    </row>
    <row r="746" spans="4:4" ht="29.1" customHeight="1">
      <c r="D746" s="2"/>
    </row>
    <row r="747" spans="4:4" ht="29.1" customHeight="1">
      <c r="D747" s="2"/>
    </row>
    <row r="748" spans="4:4" ht="29.1" customHeight="1">
      <c r="D748" s="2"/>
    </row>
    <row r="749" spans="4:4" ht="29.1" customHeight="1">
      <c r="D749" s="2"/>
    </row>
    <row r="750" spans="4:4" ht="29.1" customHeight="1">
      <c r="D750" s="2"/>
    </row>
    <row r="751" spans="4:4" ht="29.1" customHeight="1">
      <c r="D751" s="2"/>
    </row>
    <row r="752" spans="4:4" ht="29.1" customHeight="1">
      <c r="D752" s="2"/>
    </row>
    <row r="753" spans="4:4" ht="29.1" customHeight="1">
      <c r="D753" s="2"/>
    </row>
    <row r="754" spans="4:4" ht="29.1" customHeight="1">
      <c r="D754" s="2"/>
    </row>
    <row r="755" spans="4:4" ht="29.1" customHeight="1">
      <c r="D755" s="2"/>
    </row>
    <row r="756" spans="4:4" ht="29.1" customHeight="1">
      <c r="D756" s="2"/>
    </row>
    <row r="757" spans="4:4" ht="29.1" customHeight="1">
      <c r="D757" s="2"/>
    </row>
    <row r="758" spans="4:4" ht="29.1" customHeight="1">
      <c r="D758" s="2"/>
    </row>
    <row r="759" spans="4:4" ht="29.1" customHeight="1">
      <c r="D759" s="2"/>
    </row>
    <row r="760" spans="4:4" ht="29.1" customHeight="1">
      <c r="D760" s="2"/>
    </row>
    <row r="761" spans="4:4" ht="29.1" customHeight="1">
      <c r="D761" s="2"/>
    </row>
    <row r="762" spans="4:4" ht="29.1" customHeight="1">
      <c r="D762" s="2"/>
    </row>
    <row r="763" spans="4:4" ht="29.1" customHeight="1">
      <c r="D763" s="2"/>
    </row>
    <row r="764" spans="4:4" ht="29.1" customHeight="1">
      <c r="D764" s="2"/>
    </row>
    <row r="765" spans="4:4" ht="29.1" customHeight="1">
      <c r="D765" s="2"/>
    </row>
    <row r="766" spans="4:4" ht="29.1" customHeight="1">
      <c r="D766" s="2"/>
    </row>
    <row r="767" spans="4:4" ht="29.1" customHeight="1">
      <c r="D767" s="2"/>
    </row>
    <row r="768" spans="4:4" ht="29.1" customHeight="1">
      <c r="D768" s="2"/>
    </row>
    <row r="769" spans="4:4" ht="29.1" customHeight="1">
      <c r="D769" s="2"/>
    </row>
    <row r="770" spans="4:4" ht="29.1" customHeight="1">
      <c r="D770" s="2"/>
    </row>
    <row r="771" spans="4:4" ht="29.1" customHeight="1">
      <c r="D771" s="2"/>
    </row>
    <row r="772" spans="4:4" ht="29.1" customHeight="1">
      <c r="D772" s="2"/>
    </row>
    <row r="773" spans="4:4" ht="29.1" customHeight="1">
      <c r="D773" s="2"/>
    </row>
    <row r="774" spans="4:4" ht="29.1" customHeight="1">
      <c r="D774" s="2"/>
    </row>
    <row r="775" spans="4:4" ht="29.1" customHeight="1">
      <c r="D775" s="2"/>
    </row>
    <row r="776" spans="4:4" ht="29.1" customHeight="1">
      <c r="D776" s="2"/>
    </row>
    <row r="777" spans="4:4" ht="29.1" customHeight="1">
      <c r="D777" s="2"/>
    </row>
    <row r="778" spans="4:4" ht="29.1" customHeight="1">
      <c r="D778" s="2"/>
    </row>
    <row r="779" spans="4:4" ht="29.1" customHeight="1">
      <c r="D779" s="2"/>
    </row>
    <row r="780" spans="4:4" ht="29.1" customHeight="1">
      <c r="D780" s="2"/>
    </row>
    <row r="781" spans="4:4" ht="29.1" customHeight="1">
      <c r="D781" s="2"/>
    </row>
    <row r="782" spans="4:4" ht="29.1" customHeight="1">
      <c r="D782" s="2"/>
    </row>
    <row r="783" spans="4:4" ht="29.1" customHeight="1">
      <c r="D783" s="2"/>
    </row>
    <row r="784" spans="4:4" ht="29.1" customHeight="1">
      <c r="D784" s="2"/>
    </row>
    <row r="785" spans="4:4" ht="29.1" customHeight="1">
      <c r="D785" s="2"/>
    </row>
    <row r="786" spans="4:4" ht="29.1" customHeight="1">
      <c r="D786" s="2"/>
    </row>
    <row r="787" spans="4:4" ht="29.1" customHeight="1">
      <c r="D787" s="2"/>
    </row>
    <row r="788" spans="4:4" ht="29.1" customHeight="1">
      <c r="D788" s="2"/>
    </row>
    <row r="789" spans="4:4" ht="29.1" customHeight="1">
      <c r="D789" s="2"/>
    </row>
    <row r="790" spans="4:4" ht="29.1" customHeight="1">
      <c r="D790" s="2"/>
    </row>
    <row r="791" spans="4:4" ht="29.1" customHeight="1">
      <c r="D791" s="2"/>
    </row>
    <row r="792" spans="4:4" ht="29.1" customHeight="1">
      <c r="D792" s="2"/>
    </row>
    <row r="793" spans="4:4" ht="29.1" customHeight="1">
      <c r="D793" s="2"/>
    </row>
    <row r="794" spans="4:4" ht="29.1" customHeight="1">
      <c r="D794" s="2"/>
    </row>
    <row r="795" spans="4:4" ht="29.1" customHeight="1">
      <c r="D795" s="2"/>
    </row>
    <row r="796" spans="4:4" ht="29.1" customHeight="1">
      <c r="D796" s="2"/>
    </row>
    <row r="797" spans="4:4" ht="29.1" customHeight="1">
      <c r="D797" s="2"/>
    </row>
    <row r="798" spans="4:4" ht="29.1" customHeight="1">
      <c r="D798" s="2"/>
    </row>
    <row r="799" spans="4:4" ht="29.1" customHeight="1">
      <c r="D799" s="2"/>
    </row>
    <row r="800" spans="4:4" ht="29.1" customHeight="1">
      <c r="D800" s="2"/>
    </row>
    <row r="801" spans="4:4" ht="29.1" customHeight="1">
      <c r="D801" s="2"/>
    </row>
    <row r="802" spans="4:4" ht="29.1" customHeight="1">
      <c r="D802" s="2"/>
    </row>
    <row r="803" spans="4:4" ht="29.1" customHeight="1">
      <c r="D803" s="2"/>
    </row>
    <row r="804" spans="4:4" ht="29.1" customHeight="1">
      <c r="D804" s="2"/>
    </row>
    <row r="805" spans="4:4" ht="29.1" customHeight="1">
      <c r="D805" s="2"/>
    </row>
    <row r="806" spans="4:4" ht="29.1" customHeight="1">
      <c r="D806" s="2"/>
    </row>
    <row r="807" spans="4:4" ht="29.1" customHeight="1">
      <c r="D807" s="2"/>
    </row>
    <row r="808" spans="4:4" ht="29.1" customHeight="1">
      <c r="D808" s="2"/>
    </row>
    <row r="809" spans="4:4" ht="29.1" customHeight="1">
      <c r="D809" s="2"/>
    </row>
    <row r="810" spans="4:4" ht="29.1" customHeight="1">
      <c r="D810" s="2"/>
    </row>
    <row r="811" spans="4:4" ht="29.1" customHeight="1">
      <c r="D811" s="2"/>
    </row>
    <row r="812" spans="4:4" ht="29.1" customHeight="1">
      <c r="D812" s="2"/>
    </row>
    <row r="813" spans="4:4" ht="29.1" customHeight="1">
      <c r="D813" s="2"/>
    </row>
    <row r="814" spans="4:4" ht="29.1" customHeight="1">
      <c r="D814" s="2"/>
    </row>
    <row r="815" spans="4:4" ht="29.1" customHeight="1">
      <c r="D815" s="2"/>
    </row>
    <row r="816" spans="4:4" ht="29.1" customHeight="1">
      <c r="D816" s="2"/>
    </row>
    <row r="817" spans="4:4" ht="29.1" customHeight="1">
      <c r="D817" s="2"/>
    </row>
    <row r="818" spans="4:4" ht="29.1" customHeight="1">
      <c r="D818" s="2"/>
    </row>
    <row r="819" spans="4:4" ht="29.1" customHeight="1">
      <c r="D819" s="2"/>
    </row>
    <row r="820" spans="4:4" ht="29.1" customHeight="1">
      <c r="D820" s="2"/>
    </row>
    <row r="821" spans="4:4" ht="29.1" customHeight="1">
      <c r="D821" s="2"/>
    </row>
    <row r="822" spans="4:4" ht="29.1" customHeight="1">
      <c r="D822" s="2"/>
    </row>
    <row r="823" spans="4:4" ht="29.1" customHeight="1">
      <c r="D823" s="2"/>
    </row>
    <row r="824" spans="4:4" ht="29.1" customHeight="1">
      <c r="D824" s="2"/>
    </row>
    <row r="825" spans="4:4" ht="29.1" customHeight="1">
      <c r="D825" s="2"/>
    </row>
    <row r="826" spans="4:4" ht="29.1" customHeight="1">
      <c r="D826" s="2"/>
    </row>
    <row r="827" spans="4:4" ht="29.1" customHeight="1">
      <c r="D827" s="2"/>
    </row>
    <row r="828" spans="4:4" ht="29.1" customHeight="1">
      <c r="D828" s="2"/>
    </row>
    <row r="829" spans="4:4" ht="29.1" customHeight="1">
      <c r="D829" s="2"/>
    </row>
    <row r="830" spans="4:4" ht="29.1" customHeight="1">
      <c r="D830" s="2"/>
    </row>
    <row r="831" spans="4:4" ht="29.1" customHeight="1">
      <c r="D831" s="2"/>
    </row>
    <row r="832" spans="4:4" ht="29.1" customHeight="1">
      <c r="D832" s="2"/>
    </row>
    <row r="833" spans="4:4" ht="29.1" customHeight="1">
      <c r="D833" s="2"/>
    </row>
    <row r="834" spans="4:4" ht="29.1" customHeight="1">
      <c r="D834" s="2"/>
    </row>
    <row r="835" spans="4:4" ht="29.1" customHeight="1">
      <c r="D835" s="2"/>
    </row>
    <row r="836" spans="4:4" ht="29.1" customHeight="1">
      <c r="D836" s="2"/>
    </row>
    <row r="837" spans="4:4" ht="29.1" customHeight="1">
      <c r="D837" s="2"/>
    </row>
    <row r="838" spans="4:4" ht="29.1" customHeight="1">
      <c r="D838" s="2"/>
    </row>
    <row r="839" spans="4:4" ht="29.1" customHeight="1">
      <c r="D839" s="2"/>
    </row>
    <row r="840" spans="4:4" ht="29.1" customHeight="1">
      <c r="D840" s="2"/>
    </row>
    <row r="841" spans="4:4" ht="29.1" customHeight="1">
      <c r="D841" s="2"/>
    </row>
    <row r="842" spans="4:4" ht="29.1" customHeight="1">
      <c r="D842" s="2"/>
    </row>
    <row r="843" spans="4:4" ht="29.1" customHeight="1">
      <c r="D843" s="2"/>
    </row>
    <row r="844" spans="4:4" ht="29.1" customHeight="1">
      <c r="D844" s="2"/>
    </row>
    <row r="845" spans="4:4" ht="29.1" customHeight="1">
      <c r="D845" s="2"/>
    </row>
    <row r="846" spans="4:4" ht="29.1" customHeight="1">
      <c r="D846" s="2"/>
    </row>
    <row r="847" spans="4:4" ht="29.1" customHeight="1">
      <c r="D847" s="2"/>
    </row>
    <row r="848" spans="4:4" ht="29.1" customHeight="1">
      <c r="D848" s="2"/>
    </row>
    <row r="849" spans="4:4" ht="29.1" customHeight="1">
      <c r="D849" s="2"/>
    </row>
    <row r="850" spans="4:4" ht="29.1" customHeight="1">
      <c r="D850" s="2"/>
    </row>
    <row r="851" spans="4:4" ht="29.1" customHeight="1">
      <c r="D851" s="2"/>
    </row>
    <row r="852" spans="4:4" ht="29.1" customHeight="1">
      <c r="D852" s="2"/>
    </row>
    <row r="853" spans="4:4" ht="29.1" customHeight="1">
      <c r="D853" s="2"/>
    </row>
    <row r="854" spans="4:4" ht="29.1" customHeight="1">
      <c r="D854" s="2"/>
    </row>
    <row r="855" spans="4:4" ht="29.1" customHeight="1">
      <c r="D855" s="2"/>
    </row>
    <row r="856" spans="4:4" ht="29.1" customHeight="1">
      <c r="D856" s="2"/>
    </row>
    <row r="857" spans="4:4" ht="29.1" customHeight="1">
      <c r="D857" s="2"/>
    </row>
    <row r="858" spans="4:4" ht="29.1" customHeight="1">
      <c r="D858" s="2"/>
    </row>
    <row r="859" spans="4:4" ht="29.1" customHeight="1">
      <c r="D859" s="2"/>
    </row>
    <row r="860" spans="4:4" ht="29.1" customHeight="1">
      <c r="D860" s="2"/>
    </row>
    <row r="861" spans="4:4" ht="29.1" customHeight="1">
      <c r="D861" s="2"/>
    </row>
    <row r="862" spans="4:4" ht="29.1" customHeight="1">
      <c r="D862" s="2"/>
    </row>
    <row r="863" spans="4:4" ht="29.1" customHeight="1">
      <c r="D863" s="2"/>
    </row>
    <row r="864" spans="4:4" ht="29.1" customHeight="1">
      <c r="D864" s="2"/>
    </row>
    <row r="865" spans="4:4" ht="29.1" customHeight="1">
      <c r="D865" s="2"/>
    </row>
    <row r="866" spans="4:4" ht="29.1" customHeight="1">
      <c r="D866" s="2"/>
    </row>
    <row r="867" spans="4:4" ht="29.1" customHeight="1">
      <c r="D867" s="2"/>
    </row>
    <row r="868" spans="4:4" ht="29.1" customHeight="1">
      <c r="D868" s="2"/>
    </row>
    <row r="869" spans="4:4" ht="29.1" customHeight="1">
      <c r="D869" s="2"/>
    </row>
    <row r="870" spans="4:4" ht="29.1" customHeight="1">
      <c r="D870" s="2"/>
    </row>
    <row r="871" spans="4:4" ht="29.1" customHeight="1">
      <c r="D871" s="2"/>
    </row>
    <row r="872" spans="4:4" ht="29.1" customHeight="1">
      <c r="D872" s="2"/>
    </row>
    <row r="873" spans="4:4" ht="29.1" customHeight="1">
      <c r="D873" s="2"/>
    </row>
    <row r="874" spans="4:4" ht="29.1" customHeight="1">
      <c r="D874" s="2"/>
    </row>
    <row r="875" spans="4:4" ht="29.1" customHeight="1">
      <c r="D875" s="2"/>
    </row>
    <row r="876" spans="4:4" ht="29.1" customHeight="1">
      <c r="D876" s="2"/>
    </row>
    <row r="877" spans="4:4" ht="29.1" customHeight="1">
      <c r="D877" s="2"/>
    </row>
    <row r="878" spans="4:4" ht="29.1" customHeight="1">
      <c r="D878" s="2"/>
    </row>
    <row r="879" spans="4:4" ht="29.1" customHeight="1">
      <c r="D879" s="2"/>
    </row>
    <row r="880" spans="4:4" ht="29.1" customHeight="1">
      <c r="D880" s="2"/>
    </row>
    <row r="881" spans="4:4" ht="29.1" customHeight="1">
      <c r="D881" s="2"/>
    </row>
    <row r="882" spans="4:4" ht="29.1" customHeight="1">
      <c r="D882" s="2"/>
    </row>
    <row r="883" spans="4:4" ht="29.1" customHeight="1">
      <c r="D883" s="2"/>
    </row>
    <row r="884" spans="4:4" ht="29.1" customHeight="1">
      <c r="D884" s="2"/>
    </row>
    <row r="885" spans="4:4" ht="29.1" customHeight="1">
      <c r="D885" s="2"/>
    </row>
    <row r="886" spans="4:4" ht="29.1" customHeight="1">
      <c r="D886" s="2"/>
    </row>
    <row r="887" spans="4:4" ht="29.1" customHeight="1">
      <c r="D887" s="2"/>
    </row>
    <row r="888" spans="4:4" ht="29.1" customHeight="1">
      <c r="D888" s="2"/>
    </row>
    <row r="889" spans="4:4" ht="29.1" customHeight="1">
      <c r="D889" s="2"/>
    </row>
    <row r="890" spans="4:4" ht="29.1" customHeight="1">
      <c r="D890" s="2"/>
    </row>
    <row r="891" spans="4:4" ht="29.1" customHeight="1">
      <c r="D891" s="2"/>
    </row>
    <row r="892" spans="4:4" ht="29.1" customHeight="1">
      <c r="D892" s="2"/>
    </row>
    <row r="893" spans="4:4" ht="29.1" customHeight="1">
      <c r="D893" s="2"/>
    </row>
    <row r="894" spans="4:4" ht="29.1" customHeight="1">
      <c r="D894" s="2"/>
    </row>
    <row r="895" spans="4:4" ht="29.1" customHeight="1">
      <c r="D895" s="2"/>
    </row>
    <row r="896" spans="4:4" ht="29.1" customHeight="1">
      <c r="D896" s="2"/>
    </row>
    <row r="897" spans="4:4" ht="29.1" customHeight="1">
      <c r="D897" s="2"/>
    </row>
    <row r="898" spans="4:4" ht="29.1" customHeight="1">
      <c r="D898" s="2"/>
    </row>
    <row r="899" spans="4:4" ht="29.1" customHeight="1">
      <c r="D899" s="2"/>
    </row>
    <row r="900" spans="4:4" ht="29.1" customHeight="1">
      <c r="D900" s="2"/>
    </row>
    <row r="901" spans="4:4" ht="29.1" customHeight="1">
      <c r="D901" s="2"/>
    </row>
    <row r="902" spans="4:4" ht="29.1" customHeight="1">
      <c r="D902" s="2"/>
    </row>
    <row r="903" spans="4:4" ht="29.1" customHeight="1">
      <c r="D903" s="2"/>
    </row>
    <row r="904" spans="4:4" ht="29.1" customHeight="1">
      <c r="D904" s="2"/>
    </row>
    <row r="905" spans="4:4" ht="29.1" customHeight="1">
      <c r="D905" s="2"/>
    </row>
    <row r="906" spans="4:4" ht="29.1" customHeight="1">
      <c r="D906" s="2"/>
    </row>
    <row r="907" spans="4:4" ht="29.1" customHeight="1">
      <c r="D907" s="2"/>
    </row>
    <row r="908" spans="4:4" ht="29.1" customHeight="1">
      <c r="D908" s="2"/>
    </row>
    <row r="909" spans="4:4" ht="29.1" customHeight="1">
      <c r="D909" s="2"/>
    </row>
    <row r="910" spans="4:4" ht="29.1" customHeight="1">
      <c r="D910" s="2"/>
    </row>
    <row r="911" spans="4:4" ht="29.1" customHeight="1">
      <c r="D911" s="2"/>
    </row>
    <row r="912" spans="4:4" ht="29.1" customHeight="1">
      <c r="D912" s="2"/>
    </row>
    <row r="913" spans="4:4" ht="29.1" customHeight="1">
      <c r="D913" s="2"/>
    </row>
    <row r="914" spans="4:4" ht="29.1" customHeight="1">
      <c r="D914" s="2"/>
    </row>
    <row r="915" spans="4:4" ht="29.1" customHeight="1">
      <c r="D915" s="2"/>
    </row>
    <row r="916" spans="4:4" ht="29.1" customHeight="1">
      <c r="D916" s="2"/>
    </row>
    <row r="917" spans="4:4" ht="29.1" customHeight="1">
      <c r="D917" s="2"/>
    </row>
    <row r="918" spans="4:4" ht="29.1" customHeight="1">
      <c r="D918" s="2"/>
    </row>
    <row r="919" spans="4:4" ht="29.1" customHeight="1">
      <c r="D919" s="2"/>
    </row>
    <row r="920" spans="4:4" ht="29.1" customHeight="1">
      <c r="D920" s="2"/>
    </row>
    <row r="921" spans="4:4" ht="29.1" customHeight="1">
      <c r="D921" s="2"/>
    </row>
    <row r="922" spans="4:4" ht="29.1" customHeight="1">
      <c r="D922" s="2"/>
    </row>
    <row r="923" spans="4:4" ht="29.1" customHeight="1">
      <c r="D923" s="2"/>
    </row>
    <row r="924" spans="4:4" ht="29.1" customHeight="1">
      <c r="D924" s="2"/>
    </row>
    <row r="925" spans="4:4" ht="29.1" customHeight="1">
      <c r="D925" s="2"/>
    </row>
    <row r="926" spans="4:4" ht="29.1" customHeight="1">
      <c r="D926" s="2"/>
    </row>
    <row r="927" spans="4:4" ht="29.1" customHeight="1">
      <c r="D927" s="2"/>
    </row>
    <row r="928" spans="4:4" ht="29.1" customHeight="1">
      <c r="D928" s="2"/>
    </row>
    <row r="929" spans="4:4" ht="29.1" customHeight="1">
      <c r="D929" s="2"/>
    </row>
    <row r="930" spans="4:4" ht="29.1" customHeight="1">
      <c r="D930" s="2"/>
    </row>
    <row r="931" spans="4:4" ht="29.1" customHeight="1">
      <c r="D931" s="2"/>
    </row>
    <row r="932" spans="4:4" ht="29.1" customHeight="1">
      <c r="D932" s="2"/>
    </row>
    <row r="933" spans="4:4" ht="29.1" customHeight="1">
      <c r="D933" s="2"/>
    </row>
    <row r="934" spans="4:4" ht="29.1" customHeight="1">
      <c r="D934" s="2"/>
    </row>
    <row r="935" spans="4:4" ht="29.1" customHeight="1">
      <c r="D935" s="2"/>
    </row>
    <row r="936" spans="4:4" ht="29.1" customHeight="1">
      <c r="D936" s="2"/>
    </row>
    <row r="937" spans="4:4" ht="29.1" customHeight="1">
      <c r="D937" s="2"/>
    </row>
    <row r="938" spans="4:4" ht="29.1" customHeight="1">
      <c r="D938" s="2"/>
    </row>
    <row r="939" spans="4:4" ht="29.1" customHeight="1">
      <c r="D939" s="2"/>
    </row>
    <row r="940" spans="4:4" ht="29.1" customHeight="1">
      <c r="D940" s="2"/>
    </row>
    <row r="941" spans="4:4" ht="29.1" customHeight="1">
      <c r="D941" s="2"/>
    </row>
    <row r="942" spans="4:4" ht="29.1" customHeight="1">
      <c r="D942" s="2"/>
    </row>
    <row r="943" spans="4:4" ht="29.1" customHeight="1">
      <c r="D943" s="2"/>
    </row>
    <row r="944" spans="4:4" ht="29.1" customHeight="1">
      <c r="D944" s="2"/>
    </row>
    <row r="945" spans="4:4" ht="29.1" customHeight="1">
      <c r="D945" s="2"/>
    </row>
    <row r="946" spans="4:4" ht="29.1" customHeight="1">
      <c r="D946" s="2"/>
    </row>
    <row r="947" spans="4:4" ht="29.1" customHeight="1">
      <c r="D947" s="2"/>
    </row>
    <row r="948" spans="4:4" ht="29.1" customHeight="1">
      <c r="D948" s="2"/>
    </row>
    <row r="949" spans="4:4" ht="29.1" customHeight="1">
      <c r="D949" s="2"/>
    </row>
    <row r="950" spans="4:4" ht="29.1" customHeight="1">
      <c r="D950" s="2"/>
    </row>
    <row r="951" spans="4:4" ht="29.1" customHeight="1">
      <c r="D951" s="2"/>
    </row>
    <row r="952" spans="4:4" ht="29.1" customHeight="1">
      <c r="D952" s="2"/>
    </row>
    <row r="953" spans="4:4" ht="29.1" customHeight="1">
      <c r="D953" s="2"/>
    </row>
    <row r="954" spans="4:4" ht="29.1" customHeight="1">
      <c r="D954" s="2"/>
    </row>
    <row r="955" spans="4:4" ht="29.1" customHeight="1">
      <c r="D955" s="2"/>
    </row>
    <row r="956" spans="4:4" ht="29.1" customHeight="1">
      <c r="D956" s="2"/>
    </row>
    <row r="957" spans="4:4" ht="29.1" customHeight="1">
      <c r="D957" s="2"/>
    </row>
    <row r="958" spans="4:4" ht="29.1" customHeight="1">
      <c r="D958" s="2"/>
    </row>
    <row r="959" spans="4:4" ht="29.1" customHeight="1">
      <c r="D959" s="2"/>
    </row>
    <row r="960" spans="4:4" ht="29.1" customHeight="1">
      <c r="D960" s="2"/>
    </row>
    <row r="961" spans="4:4" ht="29.1" customHeight="1">
      <c r="D961" s="2"/>
    </row>
    <row r="962" spans="4:4" ht="29.1" customHeight="1">
      <c r="D962" s="2"/>
    </row>
    <row r="963" spans="4:4" ht="29.1" customHeight="1">
      <c r="D963" s="2"/>
    </row>
    <row r="964" spans="4:4" ht="29.1" customHeight="1">
      <c r="D964" s="2"/>
    </row>
    <row r="965" spans="4:4" ht="29.1" customHeight="1">
      <c r="D965" s="2"/>
    </row>
    <row r="966" spans="4:4" ht="29.1" customHeight="1">
      <c r="D966" s="2"/>
    </row>
    <row r="967" spans="4:4" ht="29.1" customHeight="1">
      <c r="D967" s="2"/>
    </row>
    <row r="968" spans="4:4" ht="29.1" customHeight="1">
      <c r="D968" s="2"/>
    </row>
    <row r="969" spans="4:4" ht="29.1" customHeight="1">
      <c r="D969" s="2"/>
    </row>
    <row r="970" spans="4:4" ht="29.1" customHeight="1">
      <c r="D970" s="2"/>
    </row>
    <row r="971" spans="4:4" ht="29.1" customHeight="1">
      <c r="D971" s="2"/>
    </row>
    <row r="972" spans="4:4" ht="29.1" customHeight="1">
      <c r="D972" s="2"/>
    </row>
    <row r="973" spans="4:4" ht="29.1" customHeight="1">
      <c r="D973" s="2"/>
    </row>
    <row r="974" spans="4:4" ht="29.1" customHeight="1">
      <c r="D974" s="2"/>
    </row>
    <row r="975" spans="4:4" ht="29.1" customHeight="1">
      <c r="D975" s="2"/>
    </row>
    <row r="976" spans="4:4" ht="29.1" customHeight="1">
      <c r="D976" s="2"/>
    </row>
    <row r="977" spans="4:4" ht="29.1" customHeight="1">
      <c r="D977" s="2"/>
    </row>
    <row r="978" spans="4:4" ht="29.1" customHeight="1">
      <c r="D978" s="2"/>
    </row>
    <row r="979" spans="4:4" ht="29.1" customHeight="1">
      <c r="D979" s="2"/>
    </row>
    <row r="980" spans="4:4" ht="29.1" customHeight="1">
      <c r="D980" s="2"/>
    </row>
    <row r="981" spans="4:4" ht="29.1" customHeight="1">
      <c r="D981" s="2"/>
    </row>
    <row r="982" spans="4:4" ht="29.1" customHeight="1">
      <c r="D982" s="2"/>
    </row>
    <row r="983" spans="4:4" ht="29.1" customHeight="1">
      <c r="D983" s="2"/>
    </row>
    <row r="984" spans="4:4" ht="29.1" customHeight="1">
      <c r="D984" s="2"/>
    </row>
    <row r="985" spans="4:4" ht="29.1" customHeight="1">
      <c r="D985" s="2"/>
    </row>
    <row r="986" spans="4:4" ht="29.1" customHeight="1">
      <c r="D986" s="2"/>
    </row>
    <row r="987" spans="4:4" ht="29.1" customHeight="1">
      <c r="D987" s="2"/>
    </row>
    <row r="988" spans="4:4" ht="29.1" customHeight="1">
      <c r="D988" s="2"/>
    </row>
    <row r="989" spans="4:4" ht="29.1" customHeight="1">
      <c r="D989" s="2"/>
    </row>
    <row r="990" spans="4:4" ht="29.1" customHeight="1">
      <c r="D990" s="2"/>
    </row>
  </sheetData>
  <mergeCells count="11">
    <mergeCell ref="B13:B16"/>
    <mergeCell ref="C13:C16"/>
    <mergeCell ref="A18:A19"/>
    <mergeCell ref="A20:A22"/>
    <mergeCell ref="A1:D1"/>
    <mergeCell ref="A2:D2"/>
    <mergeCell ref="A3:D3"/>
    <mergeCell ref="B4:C4"/>
    <mergeCell ref="A5:A8"/>
    <mergeCell ref="A9:A11"/>
    <mergeCell ref="A12:A17"/>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AH13"/>
  <sheetViews>
    <sheetView zoomScale="84" zoomScaleNormal="84" workbookViewId="0">
      <selection sqref="A1:C1"/>
    </sheetView>
  </sheetViews>
  <sheetFormatPr defaultColWidth="8.6640625" defaultRowHeight="21"/>
  <cols>
    <col min="1" max="1" width="71.6640625" style="77" customWidth="1"/>
    <col min="2" max="2" width="81.6640625" style="77" customWidth="1"/>
    <col min="3" max="3" width="68.5546875" style="77" customWidth="1"/>
    <col min="4" max="16384" width="8.6640625" style="77"/>
  </cols>
  <sheetData>
    <row r="1" spans="1:34" s="112" customFormat="1" ht="15" customHeight="1">
      <c r="A1" s="309"/>
      <c r="B1" s="309"/>
      <c r="C1" s="309"/>
      <c r="D1" s="77"/>
      <c r="E1" s="77"/>
      <c r="F1" s="77"/>
      <c r="G1" s="77"/>
      <c r="H1" s="77"/>
      <c r="I1" s="77"/>
      <c r="J1" s="77"/>
      <c r="K1" s="77"/>
      <c r="L1" s="77"/>
      <c r="M1" s="77"/>
      <c r="N1" s="77"/>
      <c r="O1" s="77"/>
      <c r="P1" s="77"/>
      <c r="Q1" s="77"/>
      <c r="R1" s="77"/>
      <c r="S1" s="77"/>
      <c r="T1" s="77"/>
      <c r="U1" s="77"/>
      <c r="V1" s="77"/>
      <c r="W1" s="77"/>
      <c r="X1" s="77"/>
      <c r="Y1" s="77"/>
      <c r="Z1" s="77"/>
      <c r="AA1" s="77"/>
      <c r="AB1" s="77"/>
      <c r="AC1" s="77"/>
      <c r="AD1" s="77"/>
      <c r="AE1" s="77"/>
      <c r="AF1" s="77"/>
      <c r="AG1" s="77"/>
      <c r="AH1" s="77"/>
    </row>
    <row r="2" spans="1:34" ht="30" customHeight="1">
      <c r="A2" s="346" t="s">
        <v>746</v>
      </c>
      <c r="B2" s="346"/>
      <c r="C2" s="346"/>
    </row>
    <row r="3" spans="1:34" s="112" customFormat="1" ht="15" customHeight="1">
      <c r="A3" s="125"/>
      <c r="B3" s="125"/>
      <c r="C3" s="125"/>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row>
    <row r="4" spans="1:34" ht="30" customHeight="1">
      <c r="A4" s="261" t="s">
        <v>0</v>
      </c>
      <c r="B4" s="261" t="s">
        <v>1</v>
      </c>
      <c r="C4" s="261" t="s">
        <v>2</v>
      </c>
    </row>
    <row r="5" spans="1:34" ht="126">
      <c r="A5" s="39" t="s">
        <v>545</v>
      </c>
      <c r="B5" s="37" t="s">
        <v>624</v>
      </c>
      <c r="C5" s="15"/>
    </row>
    <row r="6" spans="1:34" ht="273">
      <c r="A6" s="39" t="s">
        <v>546</v>
      </c>
      <c r="B6" s="37" t="s">
        <v>625</v>
      </c>
      <c r="C6" s="15"/>
    </row>
    <row r="7" spans="1:34" ht="86.25" customHeight="1">
      <c r="A7" s="332" t="s">
        <v>602</v>
      </c>
      <c r="B7" s="126" t="s">
        <v>499</v>
      </c>
      <c r="C7" s="327"/>
    </row>
    <row r="8" spans="1:34">
      <c r="A8" s="332"/>
      <c r="B8" s="127" t="s">
        <v>571</v>
      </c>
      <c r="C8" s="327"/>
    </row>
    <row r="9" spans="1:34" ht="21" customHeight="1">
      <c r="A9" s="332"/>
      <c r="B9" s="128" t="s">
        <v>574</v>
      </c>
      <c r="C9" s="327"/>
    </row>
    <row r="10" spans="1:34" ht="43.5" customHeight="1">
      <c r="A10" s="333" t="s">
        <v>603</v>
      </c>
      <c r="B10" s="126" t="s">
        <v>499</v>
      </c>
      <c r="C10" s="327"/>
    </row>
    <row r="11" spans="1:34">
      <c r="A11" s="333"/>
      <c r="B11" s="127" t="s">
        <v>571</v>
      </c>
      <c r="C11" s="327"/>
    </row>
    <row r="12" spans="1:34">
      <c r="A12" s="333"/>
      <c r="B12" s="127" t="s">
        <v>572</v>
      </c>
      <c r="C12" s="327"/>
    </row>
    <row r="13" spans="1:34" ht="34.5" customHeight="1">
      <c r="A13" s="333"/>
      <c r="B13" s="129" t="s">
        <v>573</v>
      </c>
      <c r="C13" s="327"/>
    </row>
  </sheetData>
  <sheetProtection algorithmName="SHA-512" hashValue="jpM+lAwSi2dmS/gpILkTCcFjt/VB7Q6bfTC7v6Ff05uk74PzwM1oRWkOGLvPA1xFlSPRMj8+zC3ZKsGCOoed0Q==" saltValue="6tVaMXXSCmAU146dAXwMqg==" spinCount="100000" sheet="1" objects="1" scenarios="1"/>
  <mergeCells count="6">
    <mergeCell ref="A1:C1"/>
    <mergeCell ref="A2:C2"/>
    <mergeCell ref="A7:A9"/>
    <mergeCell ref="C7:C9"/>
    <mergeCell ref="A10:A13"/>
    <mergeCell ref="C10:C13"/>
  </mergeCells>
  <pageMargins left="0.7" right="0.7" top="0.75" bottom="0.75" header="0.3" footer="0.3"/>
  <pageSetup paperSize="9" scale="3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C48"/>
  <sheetViews>
    <sheetView workbookViewId="0">
      <selection activeCell="B41" sqref="B41"/>
    </sheetView>
  </sheetViews>
  <sheetFormatPr defaultColWidth="9.33203125" defaultRowHeight="21"/>
  <cols>
    <col min="1" max="1" width="71.6640625" style="64" customWidth="1"/>
    <col min="2" max="2" width="81.6640625" style="64" customWidth="1"/>
    <col min="3" max="3" width="70.6640625" style="63" customWidth="1"/>
    <col min="4" max="16384" width="9.33203125" style="63"/>
  </cols>
  <sheetData>
    <row r="1" spans="1:29" s="81" customFormat="1" ht="15" customHeight="1">
      <c r="A1" s="305"/>
      <c r="B1" s="305"/>
      <c r="C1" s="305"/>
    </row>
    <row r="2" spans="1:29" s="81" customFormat="1" ht="30" customHeight="1">
      <c r="A2" s="356" t="s">
        <v>280</v>
      </c>
      <c r="B2" s="386"/>
      <c r="C2" s="387"/>
    </row>
    <row r="3" spans="1:29" s="81" customFormat="1" ht="15" customHeight="1">
      <c r="A3" s="329"/>
      <c r="B3" s="329"/>
      <c r="C3" s="87"/>
    </row>
    <row r="4" spans="1:29" s="93" customFormat="1" ht="30" customHeight="1">
      <c r="A4" s="260" t="s">
        <v>0</v>
      </c>
      <c r="B4" s="260" t="s">
        <v>1</v>
      </c>
      <c r="C4" s="262" t="s">
        <v>2</v>
      </c>
    </row>
    <row r="5" spans="1:29" s="93" customFormat="1" ht="126">
      <c r="A5" s="13" t="s">
        <v>281</v>
      </c>
      <c r="B5" s="223" t="s">
        <v>1057</v>
      </c>
      <c r="C5" s="331"/>
    </row>
    <row r="6" spans="1:29" ht="63">
      <c r="A6" s="174" t="s">
        <v>983</v>
      </c>
      <c r="B6" s="176" t="s">
        <v>984</v>
      </c>
      <c r="C6" s="331"/>
      <c r="D6" s="77"/>
      <c r="E6" s="77"/>
      <c r="F6" s="77"/>
      <c r="G6" s="77"/>
      <c r="H6" s="77"/>
      <c r="I6" s="77"/>
      <c r="J6" s="77"/>
      <c r="K6" s="77"/>
      <c r="L6" s="77"/>
      <c r="M6" s="77"/>
      <c r="N6" s="77"/>
      <c r="O6" s="77"/>
      <c r="P6" s="77"/>
      <c r="Q6" s="77"/>
      <c r="R6" s="77"/>
      <c r="S6" s="77"/>
      <c r="T6" s="77"/>
      <c r="U6" s="77"/>
      <c r="V6" s="77"/>
      <c r="W6" s="77"/>
      <c r="X6" s="77"/>
      <c r="Y6" s="77"/>
      <c r="Z6" s="77"/>
      <c r="AA6" s="77"/>
      <c r="AB6" s="77"/>
      <c r="AC6" s="77"/>
    </row>
    <row r="7" spans="1:29" ht="83.4" customHeight="1">
      <c r="A7" s="174" t="s">
        <v>284</v>
      </c>
      <c r="B7" s="176" t="s">
        <v>1056</v>
      </c>
      <c r="C7" s="326"/>
      <c r="D7" s="77"/>
      <c r="E7" s="77"/>
      <c r="F7" s="77"/>
      <c r="G7" s="77"/>
      <c r="H7" s="77"/>
      <c r="I7" s="77"/>
      <c r="J7" s="77"/>
      <c r="K7" s="77"/>
      <c r="L7" s="77"/>
      <c r="M7" s="77"/>
      <c r="N7" s="77"/>
      <c r="O7" s="77"/>
      <c r="P7" s="77"/>
      <c r="Q7" s="77"/>
      <c r="R7" s="77"/>
      <c r="S7" s="77"/>
      <c r="T7" s="77"/>
      <c r="U7" s="77"/>
      <c r="V7" s="77"/>
      <c r="W7" s="77"/>
      <c r="X7" s="77"/>
      <c r="Y7" s="77"/>
      <c r="Z7" s="77"/>
      <c r="AA7" s="77"/>
      <c r="AB7" s="77"/>
      <c r="AC7" s="77"/>
    </row>
    <row r="8" spans="1:29" ht="105">
      <c r="A8" s="174" t="s">
        <v>985</v>
      </c>
      <c r="B8" s="176" t="s">
        <v>1055</v>
      </c>
      <c r="C8" s="326"/>
      <c r="D8" s="77"/>
      <c r="E8" s="77"/>
      <c r="F8" s="77"/>
      <c r="G8" s="77"/>
      <c r="H8" s="77"/>
      <c r="I8" s="77"/>
      <c r="J8" s="77"/>
      <c r="K8" s="77"/>
      <c r="L8" s="77"/>
      <c r="M8" s="77"/>
      <c r="N8" s="77"/>
      <c r="O8" s="77"/>
      <c r="P8" s="77"/>
      <c r="Q8" s="77"/>
      <c r="R8" s="77"/>
      <c r="S8" s="77"/>
      <c r="T8" s="77"/>
      <c r="U8" s="77"/>
      <c r="V8" s="77"/>
      <c r="W8" s="77"/>
      <c r="X8" s="77"/>
      <c r="Y8" s="77"/>
      <c r="Z8" s="77"/>
      <c r="AA8" s="77"/>
      <c r="AB8" s="77"/>
      <c r="AC8" s="77"/>
    </row>
    <row r="9" spans="1:29" s="77" customFormat="1">
      <c r="A9" s="174" t="s">
        <v>285</v>
      </c>
      <c r="B9" s="176" t="s">
        <v>1000</v>
      </c>
      <c r="C9" s="95"/>
    </row>
    <row r="10" spans="1:29" s="77" customFormat="1">
      <c r="A10" s="13" t="s">
        <v>288</v>
      </c>
      <c r="B10" s="16" t="s">
        <v>986</v>
      </c>
      <c r="C10" s="160"/>
    </row>
    <row r="11" spans="1:29" s="77" customFormat="1" ht="42">
      <c r="A11" s="13" t="s">
        <v>987</v>
      </c>
      <c r="B11" s="385" t="s">
        <v>988</v>
      </c>
      <c r="C11" s="95"/>
    </row>
    <row r="12" spans="1:29">
      <c r="A12" s="13" t="s">
        <v>292</v>
      </c>
      <c r="B12" s="385"/>
      <c r="C12" s="326"/>
      <c r="D12" s="77"/>
      <c r="E12" s="77"/>
      <c r="F12" s="77"/>
      <c r="G12" s="77"/>
      <c r="H12" s="77"/>
      <c r="I12" s="77"/>
      <c r="J12" s="77"/>
      <c r="K12" s="77"/>
      <c r="L12" s="77"/>
      <c r="M12" s="77"/>
      <c r="N12" s="77"/>
      <c r="O12" s="77"/>
      <c r="P12" s="77"/>
      <c r="Q12" s="77"/>
      <c r="R12" s="77"/>
      <c r="S12" s="77"/>
      <c r="T12" s="77"/>
      <c r="U12" s="77"/>
      <c r="V12" s="77"/>
      <c r="W12" s="77"/>
      <c r="X12" s="77"/>
      <c r="Y12" s="77"/>
      <c r="Z12" s="77"/>
      <c r="AA12" s="77"/>
      <c r="AB12" s="77"/>
      <c r="AC12" s="77"/>
    </row>
    <row r="13" spans="1:29" ht="42">
      <c r="A13" s="13" t="s">
        <v>293</v>
      </c>
      <c r="B13" s="16" t="s">
        <v>322</v>
      </c>
      <c r="C13" s="326"/>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row>
    <row r="14" spans="1:29" ht="84">
      <c r="A14" s="13" t="s">
        <v>294</v>
      </c>
      <c r="B14" s="385" t="s">
        <v>1054</v>
      </c>
      <c r="C14" s="94"/>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row>
    <row r="15" spans="1:29" ht="27" customHeight="1">
      <c r="A15" s="13" t="s">
        <v>296</v>
      </c>
      <c r="B15" s="385"/>
      <c r="C15" s="326"/>
      <c r="D15" s="77"/>
      <c r="E15" s="77"/>
      <c r="F15" s="77"/>
      <c r="G15" s="77"/>
      <c r="H15" s="77"/>
      <c r="I15" s="77"/>
      <c r="J15" s="77"/>
      <c r="K15" s="77"/>
      <c r="L15" s="77"/>
      <c r="M15" s="77"/>
      <c r="N15" s="77"/>
      <c r="O15" s="77"/>
      <c r="P15" s="77"/>
      <c r="Q15" s="77"/>
      <c r="R15" s="77"/>
      <c r="S15" s="77"/>
      <c r="T15" s="77"/>
      <c r="U15" s="77"/>
      <c r="V15" s="77"/>
      <c r="W15" s="77"/>
      <c r="X15" s="77"/>
      <c r="Y15" s="77"/>
      <c r="Z15" s="77"/>
      <c r="AA15" s="77"/>
      <c r="AB15" s="77"/>
      <c r="AC15" s="77"/>
    </row>
    <row r="16" spans="1:29" ht="63">
      <c r="A16" s="13" t="s">
        <v>297</v>
      </c>
      <c r="B16" s="16" t="s">
        <v>298</v>
      </c>
      <c r="C16" s="326"/>
      <c r="D16" s="77"/>
      <c r="E16" s="77"/>
      <c r="F16" s="77"/>
      <c r="G16" s="77"/>
      <c r="H16" s="77"/>
      <c r="I16" s="77"/>
      <c r="J16" s="77"/>
      <c r="K16" s="77"/>
      <c r="L16" s="77"/>
      <c r="M16" s="77"/>
      <c r="N16" s="77"/>
      <c r="O16" s="77"/>
      <c r="P16" s="77"/>
      <c r="Q16" s="77"/>
      <c r="R16" s="77"/>
      <c r="S16" s="77"/>
      <c r="T16" s="77"/>
      <c r="U16" s="77"/>
      <c r="V16" s="77"/>
      <c r="W16" s="77"/>
      <c r="X16" s="77"/>
      <c r="Y16" s="77"/>
      <c r="Z16" s="77"/>
      <c r="AA16" s="77"/>
      <c r="AB16" s="77"/>
      <c r="AC16" s="77"/>
    </row>
    <row r="17" spans="1:29" ht="42">
      <c r="A17" s="13" t="s">
        <v>299</v>
      </c>
      <c r="B17" s="385" t="s">
        <v>1001</v>
      </c>
      <c r="C17" s="326"/>
      <c r="D17" s="77"/>
      <c r="E17" s="77"/>
      <c r="F17" s="77"/>
      <c r="G17" s="77"/>
      <c r="H17" s="77"/>
      <c r="I17" s="77"/>
      <c r="J17" s="77"/>
      <c r="K17" s="77"/>
      <c r="L17" s="77"/>
      <c r="M17" s="77"/>
      <c r="N17" s="77"/>
      <c r="O17" s="77"/>
      <c r="P17" s="77"/>
      <c r="Q17" s="77"/>
      <c r="R17" s="77"/>
      <c r="S17" s="77"/>
      <c r="T17" s="77"/>
      <c r="U17" s="77"/>
      <c r="V17" s="77"/>
      <c r="W17" s="77"/>
      <c r="X17" s="77"/>
      <c r="Y17" s="77"/>
      <c r="Z17" s="77"/>
      <c r="AA17" s="77"/>
      <c r="AB17" s="77"/>
      <c r="AC17" s="77"/>
    </row>
    <row r="18" spans="1:29" ht="63">
      <c r="A18" s="13" t="s">
        <v>300</v>
      </c>
      <c r="B18" s="385"/>
      <c r="C18" s="326"/>
      <c r="D18" s="77"/>
      <c r="E18" s="77"/>
      <c r="F18" s="77"/>
      <c r="G18" s="77"/>
      <c r="H18" s="77"/>
      <c r="I18" s="77"/>
      <c r="J18" s="77"/>
      <c r="K18" s="77"/>
      <c r="L18" s="77"/>
      <c r="M18" s="77"/>
      <c r="N18" s="77"/>
      <c r="O18" s="77"/>
      <c r="P18" s="77"/>
      <c r="Q18" s="77"/>
      <c r="R18" s="77"/>
      <c r="S18" s="77"/>
      <c r="T18" s="77"/>
      <c r="U18" s="77"/>
      <c r="V18" s="77"/>
      <c r="W18" s="77"/>
      <c r="X18" s="77"/>
      <c r="Y18" s="77"/>
      <c r="Z18" s="77"/>
      <c r="AA18" s="77"/>
      <c r="AB18" s="77"/>
      <c r="AC18" s="77"/>
    </row>
    <row r="19" spans="1:29">
      <c r="A19" s="13" t="s">
        <v>301</v>
      </c>
      <c r="B19" s="385"/>
      <c r="C19" s="326"/>
      <c r="D19" s="77"/>
      <c r="E19" s="77"/>
      <c r="F19" s="77"/>
      <c r="G19" s="77"/>
      <c r="H19" s="77"/>
      <c r="I19" s="77"/>
      <c r="J19" s="77"/>
      <c r="K19" s="77"/>
      <c r="L19" s="77"/>
      <c r="M19" s="77"/>
      <c r="N19" s="77"/>
      <c r="O19" s="77"/>
      <c r="P19" s="77"/>
      <c r="Q19" s="77"/>
      <c r="R19" s="77"/>
      <c r="S19" s="77"/>
      <c r="T19" s="77"/>
      <c r="U19" s="77"/>
      <c r="V19" s="77"/>
      <c r="W19" s="77"/>
      <c r="X19" s="77"/>
      <c r="Y19" s="77"/>
      <c r="Z19" s="77"/>
      <c r="AA19" s="77"/>
      <c r="AB19" s="77"/>
      <c r="AC19" s="77"/>
    </row>
    <row r="20" spans="1:29">
      <c r="A20" s="13" t="s">
        <v>303</v>
      </c>
      <c r="B20" s="385"/>
      <c r="C20" s="326"/>
      <c r="D20" s="77"/>
      <c r="E20" s="77"/>
      <c r="F20" s="77"/>
      <c r="G20" s="77"/>
      <c r="H20" s="77"/>
      <c r="I20" s="77"/>
      <c r="J20" s="77"/>
      <c r="K20" s="77"/>
      <c r="L20" s="77"/>
      <c r="M20" s="77"/>
      <c r="N20" s="77"/>
      <c r="O20" s="77"/>
      <c r="P20" s="77"/>
      <c r="Q20" s="77"/>
      <c r="R20" s="77"/>
      <c r="S20" s="77"/>
      <c r="T20" s="77"/>
      <c r="U20" s="77"/>
      <c r="V20" s="77"/>
      <c r="W20" s="77"/>
      <c r="X20" s="77"/>
      <c r="Y20" s="77"/>
      <c r="Z20" s="77"/>
      <c r="AA20" s="77"/>
      <c r="AB20" s="77"/>
      <c r="AC20" s="77"/>
    </row>
    <row r="21" spans="1:29" ht="84">
      <c r="A21" s="13" t="s">
        <v>989</v>
      </c>
      <c r="B21" s="16" t="s">
        <v>1002</v>
      </c>
      <c r="C21" s="326"/>
      <c r="D21" s="77"/>
      <c r="E21" s="77"/>
      <c r="F21" s="77"/>
      <c r="G21" s="77"/>
      <c r="H21" s="77"/>
      <c r="I21" s="77"/>
      <c r="J21" s="77"/>
      <c r="K21" s="77"/>
      <c r="L21" s="77"/>
      <c r="M21" s="77"/>
      <c r="N21" s="77"/>
      <c r="O21" s="77"/>
      <c r="P21" s="77"/>
      <c r="Q21" s="77"/>
      <c r="R21" s="77"/>
      <c r="S21" s="77"/>
      <c r="T21" s="77"/>
      <c r="U21" s="77"/>
      <c r="V21" s="77"/>
      <c r="W21" s="77"/>
      <c r="X21" s="77"/>
      <c r="Y21" s="77"/>
      <c r="Z21" s="77"/>
      <c r="AA21" s="77"/>
      <c r="AB21" s="77"/>
      <c r="AC21" s="77"/>
    </row>
    <row r="22" spans="1:29" ht="63">
      <c r="A22" s="13" t="s">
        <v>990</v>
      </c>
      <c r="B22" s="16" t="s">
        <v>991</v>
      </c>
      <c r="C22" s="94"/>
      <c r="D22" s="77"/>
      <c r="E22" s="77"/>
      <c r="F22" s="77"/>
      <c r="G22" s="77"/>
      <c r="H22" s="77"/>
      <c r="I22" s="77"/>
      <c r="J22" s="77"/>
      <c r="K22" s="77"/>
      <c r="L22" s="77"/>
      <c r="M22" s="77"/>
      <c r="N22" s="77"/>
      <c r="O22" s="77"/>
      <c r="P22" s="77"/>
      <c r="Q22" s="77"/>
      <c r="R22" s="77"/>
      <c r="S22" s="77"/>
      <c r="T22" s="77"/>
      <c r="U22" s="77"/>
      <c r="V22" s="77"/>
      <c r="W22" s="77"/>
      <c r="X22" s="77"/>
      <c r="Y22" s="77"/>
      <c r="Z22" s="77"/>
      <c r="AA22" s="77"/>
      <c r="AB22" s="77"/>
      <c r="AC22" s="77"/>
    </row>
    <row r="23" spans="1:29" ht="63">
      <c r="A23" s="13" t="s">
        <v>304</v>
      </c>
      <c r="B23" s="385" t="s">
        <v>319</v>
      </c>
      <c r="C23" s="94"/>
      <c r="D23" s="77"/>
      <c r="E23" s="77"/>
      <c r="F23" s="77"/>
      <c r="G23" s="77"/>
      <c r="H23" s="77"/>
      <c r="I23" s="77"/>
      <c r="J23" s="77"/>
      <c r="K23" s="77"/>
      <c r="L23" s="77"/>
      <c r="M23" s="77"/>
      <c r="N23" s="77"/>
      <c r="O23" s="77"/>
      <c r="P23" s="77"/>
      <c r="Q23" s="77"/>
      <c r="R23" s="77"/>
      <c r="S23" s="77"/>
      <c r="T23" s="77"/>
      <c r="U23" s="77"/>
      <c r="V23" s="77"/>
      <c r="W23" s="77"/>
      <c r="X23" s="77"/>
      <c r="Y23" s="77"/>
      <c r="Z23" s="77"/>
      <c r="AA23" s="77"/>
      <c r="AB23" s="77"/>
      <c r="AC23" s="77"/>
    </row>
    <row r="24" spans="1:29" ht="42">
      <c r="A24" s="13" t="s">
        <v>305</v>
      </c>
      <c r="B24" s="385"/>
      <c r="C24" s="94"/>
      <c r="D24" s="77"/>
      <c r="E24" s="77"/>
      <c r="F24" s="77"/>
      <c r="G24" s="77"/>
      <c r="H24" s="77"/>
      <c r="I24" s="77"/>
      <c r="J24" s="77"/>
      <c r="K24" s="77"/>
      <c r="L24" s="77"/>
      <c r="M24" s="77"/>
      <c r="N24" s="77"/>
      <c r="O24" s="77"/>
      <c r="P24" s="77"/>
      <c r="Q24" s="77"/>
      <c r="R24" s="77"/>
      <c r="S24" s="77"/>
      <c r="T24" s="77"/>
      <c r="U24" s="77"/>
      <c r="V24" s="77"/>
      <c r="W24" s="77"/>
      <c r="X24" s="77"/>
      <c r="Y24" s="77"/>
      <c r="Z24" s="77"/>
      <c r="AA24" s="77"/>
      <c r="AB24" s="77"/>
      <c r="AC24" s="77"/>
    </row>
    <row r="25" spans="1:29" ht="42">
      <c r="A25" s="13" t="s">
        <v>306</v>
      </c>
      <c r="B25" s="385"/>
      <c r="C25" s="94"/>
      <c r="D25" s="77"/>
      <c r="E25" s="77"/>
      <c r="F25" s="77"/>
      <c r="G25" s="77"/>
      <c r="H25" s="77"/>
      <c r="I25" s="77"/>
      <c r="J25" s="77"/>
      <c r="K25" s="77"/>
      <c r="L25" s="77"/>
      <c r="M25" s="77"/>
      <c r="N25" s="77"/>
      <c r="O25" s="77"/>
      <c r="P25" s="77"/>
      <c r="Q25" s="77"/>
      <c r="R25" s="77"/>
      <c r="S25" s="77"/>
      <c r="T25" s="77"/>
      <c r="U25" s="77"/>
      <c r="V25" s="77"/>
      <c r="W25" s="77"/>
      <c r="X25" s="77"/>
      <c r="Y25" s="77"/>
      <c r="Z25" s="77"/>
      <c r="AA25" s="77"/>
      <c r="AB25" s="77"/>
      <c r="AC25" s="77"/>
    </row>
    <row r="26" spans="1:29" ht="42">
      <c r="A26" s="13" t="s">
        <v>307</v>
      </c>
      <c r="B26" s="16" t="s">
        <v>327</v>
      </c>
      <c r="C26" s="94"/>
      <c r="D26" s="77"/>
      <c r="E26" s="77"/>
      <c r="F26" s="77"/>
      <c r="G26" s="77"/>
      <c r="H26" s="77"/>
      <c r="I26" s="77"/>
      <c r="J26" s="77"/>
      <c r="K26" s="77"/>
      <c r="L26" s="77"/>
      <c r="M26" s="77"/>
      <c r="N26" s="77"/>
      <c r="O26" s="77"/>
      <c r="P26" s="77"/>
      <c r="Q26" s="77"/>
      <c r="R26" s="77"/>
      <c r="S26" s="77"/>
      <c r="T26" s="77"/>
      <c r="U26" s="77"/>
      <c r="V26" s="77"/>
      <c r="W26" s="77"/>
      <c r="X26" s="77"/>
      <c r="Y26" s="77"/>
      <c r="Z26" s="77"/>
      <c r="AA26" s="77"/>
      <c r="AB26" s="77"/>
      <c r="AC26" s="77"/>
    </row>
    <row r="27" spans="1:29" s="77" customFormat="1" ht="126">
      <c r="A27" s="13" t="s">
        <v>308</v>
      </c>
      <c r="B27" s="16" t="s">
        <v>1003</v>
      </c>
      <c r="C27" s="95"/>
    </row>
    <row r="28" spans="1:29" s="77" customFormat="1" ht="168">
      <c r="A28" s="13" t="s">
        <v>309</v>
      </c>
      <c r="B28" s="16" t="s">
        <v>1004</v>
      </c>
      <c r="C28" s="95"/>
    </row>
    <row r="29" spans="1:29" ht="189">
      <c r="A29" s="13" t="s">
        <v>1005</v>
      </c>
      <c r="B29" s="16" t="s">
        <v>1006</v>
      </c>
      <c r="C29" s="94"/>
      <c r="D29" s="77"/>
      <c r="E29" s="77"/>
      <c r="F29" s="77"/>
      <c r="G29" s="77"/>
      <c r="H29" s="77"/>
      <c r="I29" s="77"/>
      <c r="J29" s="77"/>
      <c r="K29" s="77"/>
      <c r="L29" s="77"/>
      <c r="M29" s="77"/>
      <c r="N29" s="77"/>
      <c r="O29" s="77"/>
      <c r="P29" s="77"/>
      <c r="Q29" s="77"/>
      <c r="R29" s="77"/>
      <c r="S29" s="77"/>
      <c r="T29" s="77"/>
      <c r="U29" s="77"/>
      <c r="V29" s="77"/>
      <c r="W29" s="77"/>
      <c r="X29" s="77"/>
      <c r="Y29" s="77"/>
      <c r="Z29" s="77"/>
      <c r="AA29" s="77"/>
      <c r="AB29" s="77"/>
      <c r="AC29" s="77"/>
    </row>
    <row r="30" spans="1:29" ht="147">
      <c r="A30" s="13" t="s">
        <v>311</v>
      </c>
      <c r="B30" s="16" t="s">
        <v>1007</v>
      </c>
      <c r="C30" s="94"/>
      <c r="D30" s="77"/>
      <c r="E30" s="77"/>
      <c r="F30" s="77"/>
      <c r="G30" s="77"/>
      <c r="H30" s="77"/>
      <c r="I30" s="77"/>
      <c r="J30" s="77"/>
      <c r="K30" s="77"/>
      <c r="L30" s="77"/>
      <c r="M30" s="77"/>
      <c r="N30" s="77"/>
      <c r="O30" s="77"/>
      <c r="P30" s="77"/>
      <c r="Q30" s="77"/>
      <c r="R30" s="77"/>
      <c r="S30" s="77"/>
      <c r="T30" s="77"/>
      <c r="U30" s="77"/>
      <c r="V30" s="77"/>
      <c r="W30" s="77"/>
      <c r="X30" s="77"/>
      <c r="Y30" s="77"/>
      <c r="Z30" s="77"/>
      <c r="AA30" s="77"/>
      <c r="AB30" s="77"/>
      <c r="AC30" s="77"/>
    </row>
    <row r="31" spans="1:29" ht="84">
      <c r="A31" s="13" t="s">
        <v>992</v>
      </c>
      <c r="B31" s="16" t="s">
        <v>993</v>
      </c>
      <c r="C31" s="77"/>
      <c r="D31" s="77"/>
      <c r="E31" s="77"/>
      <c r="F31" s="77"/>
      <c r="G31" s="77"/>
      <c r="H31" s="77"/>
      <c r="I31" s="77"/>
      <c r="J31" s="77"/>
      <c r="K31" s="77"/>
      <c r="L31" s="77"/>
      <c r="M31" s="77"/>
      <c r="N31" s="77"/>
      <c r="O31" s="77"/>
      <c r="P31" s="77"/>
      <c r="Q31" s="77"/>
      <c r="R31" s="77"/>
      <c r="S31" s="77"/>
      <c r="T31" s="77"/>
      <c r="U31" s="77"/>
      <c r="V31" s="77"/>
      <c r="W31" s="77"/>
      <c r="X31" s="77"/>
      <c r="Y31" s="77"/>
      <c r="Z31" s="77"/>
      <c r="AA31" s="77"/>
      <c r="AB31" s="77"/>
      <c r="AC31" s="77"/>
    </row>
    <row r="32" spans="1:29" ht="63">
      <c r="A32" s="174" t="s">
        <v>312</v>
      </c>
      <c r="B32" s="16" t="s">
        <v>326</v>
      </c>
      <c r="C32" s="77"/>
      <c r="D32" s="77"/>
      <c r="E32" s="77"/>
      <c r="F32" s="77"/>
      <c r="G32" s="77"/>
      <c r="H32" s="77"/>
      <c r="I32" s="77"/>
      <c r="J32" s="77"/>
      <c r="K32" s="77"/>
      <c r="L32" s="77"/>
      <c r="M32" s="77"/>
      <c r="N32" s="77"/>
      <c r="O32" s="77"/>
      <c r="P32" s="77"/>
      <c r="Q32" s="77"/>
      <c r="R32" s="77"/>
      <c r="S32" s="77"/>
      <c r="T32" s="77"/>
      <c r="U32" s="77"/>
      <c r="V32" s="77"/>
      <c r="W32" s="77"/>
      <c r="X32" s="77"/>
      <c r="Y32" s="77"/>
      <c r="Z32" s="77"/>
      <c r="AA32" s="77"/>
      <c r="AB32" s="77"/>
      <c r="AC32" s="77"/>
    </row>
    <row r="33" spans="1:29">
      <c r="A33" s="174" t="s">
        <v>313</v>
      </c>
      <c r="B33" s="16" t="s">
        <v>314</v>
      </c>
      <c r="C33" s="77"/>
      <c r="D33" s="77"/>
      <c r="E33" s="77"/>
      <c r="F33" s="77"/>
      <c r="G33" s="77"/>
      <c r="H33" s="77"/>
      <c r="I33" s="77"/>
      <c r="J33" s="77"/>
      <c r="K33" s="77"/>
      <c r="L33" s="77"/>
      <c r="M33" s="77"/>
      <c r="N33" s="77"/>
      <c r="O33" s="77"/>
      <c r="P33" s="77"/>
      <c r="Q33" s="77"/>
      <c r="R33" s="77"/>
      <c r="S33" s="77"/>
      <c r="T33" s="77"/>
      <c r="U33" s="77"/>
      <c r="V33" s="77"/>
      <c r="W33" s="77"/>
      <c r="X33" s="77"/>
      <c r="Y33" s="77"/>
      <c r="Z33" s="77"/>
      <c r="AA33" s="77"/>
      <c r="AB33" s="77"/>
      <c r="AC33" s="77"/>
    </row>
    <row r="34" spans="1:29" ht="63">
      <c r="A34" s="13" t="s">
        <v>315</v>
      </c>
      <c r="B34" s="16" t="s">
        <v>1008</v>
      </c>
      <c r="C34" s="77"/>
      <c r="D34" s="77"/>
      <c r="E34" s="77"/>
      <c r="F34" s="77"/>
      <c r="G34" s="77"/>
      <c r="H34" s="77"/>
      <c r="I34" s="77"/>
      <c r="J34" s="77"/>
      <c r="K34" s="77"/>
      <c r="L34" s="77"/>
      <c r="M34" s="77"/>
      <c r="N34" s="77"/>
      <c r="O34" s="77"/>
      <c r="P34" s="77"/>
      <c r="Q34" s="77"/>
      <c r="R34" s="77"/>
      <c r="S34" s="77"/>
      <c r="T34" s="77"/>
      <c r="U34" s="77"/>
      <c r="V34" s="77"/>
      <c r="W34" s="77"/>
      <c r="X34" s="77"/>
      <c r="Y34" s="77"/>
      <c r="Z34" s="77"/>
      <c r="AA34" s="77"/>
      <c r="AB34" s="77"/>
      <c r="AC34" s="77"/>
    </row>
    <row r="35" spans="1:29" ht="63">
      <c r="A35" s="13" t="s">
        <v>316</v>
      </c>
      <c r="B35" s="176" t="s">
        <v>317</v>
      </c>
      <c r="C35" s="77"/>
      <c r="D35" s="77"/>
      <c r="E35" s="77"/>
      <c r="F35" s="77"/>
      <c r="G35" s="77"/>
      <c r="H35" s="77"/>
      <c r="I35" s="77"/>
      <c r="J35" s="77"/>
      <c r="K35" s="77"/>
      <c r="L35" s="77"/>
      <c r="M35" s="77"/>
      <c r="N35" s="77"/>
      <c r="O35" s="77"/>
      <c r="P35" s="77"/>
      <c r="Q35" s="77"/>
      <c r="R35" s="77"/>
      <c r="S35" s="77"/>
      <c r="T35" s="77"/>
      <c r="U35" s="77"/>
      <c r="V35" s="77"/>
      <c r="W35" s="77"/>
      <c r="X35" s="77"/>
      <c r="Y35" s="77"/>
      <c r="Z35" s="77"/>
      <c r="AA35" s="77"/>
      <c r="AB35" s="77"/>
      <c r="AC35" s="77"/>
    </row>
    <row r="36" spans="1:29" ht="63">
      <c r="A36" s="13" t="s">
        <v>994</v>
      </c>
      <c r="B36" s="16" t="s">
        <v>995</v>
      </c>
      <c r="C36" s="77"/>
      <c r="D36" s="77"/>
      <c r="E36" s="77"/>
      <c r="F36" s="77"/>
      <c r="G36" s="77"/>
      <c r="H36" s="77"/>
      <c r="I36" s="77"/>
      <c r="J36" s="77"/>
      <c r="K36" s="77"/>
      <c r="L36" s="77"/>
      <c r="M36" s="77"/>
      <c r="N36" s="77"/>
      <c r="O36" s="77"/>
      <c r="P36" s="77"/>
      <c r="Q36" s="77"/>
      <c r="R36" s="77"/>
      <c r="S36" s="77"/>
      <c r="T36" s="77"/>
      <c r="U36" s="77"/>
      <c r="V36" s="77"/>
      <c r="W36" s="77"/>
      <c r="X36" s="77"/>
      <c r="Y36" s="77"/>
    </row>
    <row r="37" spans="1:29" ht="63">
      <c r="A37" s="13" t="s">
        <v>996</v>
      </c>
      <c r="B37" s="16" t="s">
        <v>997</v>
      </c>
      <c r="C37" s="77"/>
      <c r="D37" s="77"/>
      <c r="E37" s="77"/>
      <c r="F37" s="77"/>
      <c r="G37" s="77"/>
      <c r="H37" s="77"/>
      <c r="I37" s="77"/>
      <c r="J37" s="77"/>
      <c r="K37" s="77"/>
      <c r="L37" s="77"/>
      <c r="M37" s="77"/>
      <c r="N37" s="77"/>
      <c r="O37" s="77"/>
      <c r="P37" s="77"/>
      <c r="Q37" s="77"/>
      <c r="R37" s="77"/>
      <c r="S37" s="77"/>
      <c r="T37" s="77"/>
      <c r="U37" s="77"/>
      <c r="V37" s="77"/>
      <c r="W37" s="77"/>
      <c r="X37" s="77"/>
      <c r="Y37" s="77"/>
    </row>
    <row r="38" spans="1:29" ht="84">
      <c r="A38" s="13" t="s">
        <v>998</v>
      </c>
      <c r="B38" s="16" t="s">
        <v>1113</v>
      </c>
      <c r="C38" s="77"/>
      <c r="D38" s="77"/>
      <c r="E38" s="77"/>
      <c r="F38" s="77"/>
      <c r="G38" s="77"/>
      <c r="H38" s="77"/>
      <c r="I38" s="77"/>
      <c r="J38" s="77"/>
      <c r="K38" s="77"/>
      <c r="L38" s="77"/>
      <c r="M38" s="77"/>
      <c r="N38" s="77"/>
      <c r="O38" s="77"/>
      <c r="P38" s="77"/>
      <c r="Q38" s="77"/>
      <c r="R38" s="77"/>
      <c r="S38" s="77"/>
      <c r="T38" s="77"/>
      <c r="U38" s="77"/>
      <c r="V38" s="77"/>
      <c r="W38" s="77"/>
      <c r="X38" s="77"/>
      <c r="Y38" s="77"/>
    </row>
    <row r="39" spans="1:29" ht="84">
      <c r="A39" s="278" t="s">
        <v>999</v>
      </c>
      <c r="B39" s="16" t="s">
        <v>1112</v>
      </c>
      <c r="C39" s="77"/>
      <c r="D39" s="77"/>
      <c r="E39" s="77"/>
      <c r="F39" s="77"/>
      <c r="G39" s="77"/>
      <c r="H39" s="77"/>
      <c r="I39" s="77"/>
      <c r="J39" s="77"/>
      <c r="K39" s="77"/>
      <c r="L39" s="77"/>
      <c r="M39" s="77"/>
      <c r="N39" s="77"/>
      <c r="O39" s="77"/>
      <c r="P39" s="77"/>
      <c r="Q39" s="77"/>
      <c r="R39" s="77"/>
      <c r="S39" s="77"/>
      <c r="T39" s="77"/>
      <c r="U39" s="77"/>
      <c r="V39" s="77"/>
      <c r="W39" s="77"/>
      <c r="X39" s="77"/>
      <c r="Y39" s="77"/>
    </row>
    <row r="40" spans="1:29">
      <c r="A40" s="124"/>
      <c r="B40" s="124"/>
      <c r="C40" s="77"/>
      <c r="D40" s="77"/>
      <c r="E40" s="77"/>
      <c r="F40" s="77"/>
      <c r="G40" s="77"/>
      <c r="H40" s="77"/>
      <c r="I40" s="77"/>
      <c r="J40" s="77"/>
      <c r="K40" s="77"/>
      <c r="L40" s="77"/>
      <c r="M40" s="77"/>
      <c r="N40" s="77"/>
      <c r="O40" s="77"/>
      <c r="P40" s="77"/>
      <c r="Q40" s="77"/>
      <c r="R40" s="77"/>
      <c r="S40" s="77"/>
      <c r="T40" s="77"/>
      <c r="U40" s="77"/>
      <c r="V40" s="77"/>
      <c r="W40" s="77"/>
      <c r="X40" s="77"/>
      <c r="Y40" s="77"/>
    </row>
    <row r="41" spans="1:29">
      <c r="A41" s="124"/>
      <c r="B41" s="124"/>
      <c r="C41" s="77"/>
      <c r="D41" s="77"/>
      <c r="E41" s="77"/>
      <c r="F41" s="77"/>
      <c r="G41" s="77"/>
      <c r="H41" s="77"/>
      <c r="I41" s="77"/>
      <c r="J41" s="77"/>
      <c r="K41" s="77"/>
      <c r="L41" s="77"/>
      <c r="M41" s="77"/>
      <c r="N41" s="77"/>
      <c r="O41" s="77"/>
      <c r="P41" s="77"/>
      <c r="Q41" s="77"/>
      <c r="R41" s="77"/>
      <c r="S41" s="77"/>
      <c r="T41" s="77"/>
      <c r="U41" s="77"/>
      <c r="V41" s="77"/>
      <c r="W41" s="77"/>
      <c r="X41" s="77"/>
      <c r="Y41" s="77"/>
    </row>
    <row r="42" spans="1:29">
      <c r="A42" s="124"/>
      <c r="B42" s="124"/>
      <c r="C42" s="77"/>
      <c r="D42" s="77"/>
      <c r="E42" s="77"/>
      <c r="F42" s="77"/>
      <c r="G42" s="77"/>
      <c r="H42" s="77"/>
      <c r="I42" s="77"/>
      <c r="J42" s="77"/>
      <c r="K42" s="77"/>
      <c r="L42" s="77"/>
      <c r="M42" s="77"/>
      <c r="N42" s="77"/>
      <c r="O42" s="77"/>
      <c r="P42" s="77"/>
      <c r="Q42" s="77"/>
      <c r="R42" s="77"/>
      <c r="S42" s="77"/>
      <c r="T42" s="77"/>
      <c r="U42" s="77"/>
      <c r="V42" s="77"/>
      <c r="W42" s="77"/>
      <c r="X42" s="77"/>
      <c r="Y42" s="77"/>
    </row>
    <row r="43" spans="1:29">
      <c r="A43" s="124"/>
      <c r="B43" s="124"/>
      <c r="C43" s="77"/>
      <c r="D43" s="77"/>
      <c r="E43" s="77"/>
      <c r="F43" s="77"/>
      <c r="G43" s="77"/>
      <c r="H43" s="77"/>
      <c r="I43" s="77"/>
      <c r="J43" s="77"/>
      <c r="K43" s="77"/>
      <c r="L43" s="77"/>
      <c r="M43" s="77"/>
      <c r="N43" s="77"/>
      <c r="O43" s="77"/>
      <c r="P43" s="77"/>
      <c r="Q43" s="77"/>
      <c r="R43" s="77"/>
      <c r="S43" s="77"/>
      <c r="T43" s="77"/>
      <c r="U43" s="77"/>
      <c r="V43" s="77"/>
      <c r="W43" s="77"/>
      <c r="X43" s="77"/>
      <c r="Y43" s="77"/>
    </row>
    <row r="44" spans="1:29">
      <c r="A44" s="124"/>
      <c r="B44" s="124"/>
      <c r="C44" s="77"/>
      <c r="D44" s="77"/>
      <c r="E44" s="77"/>
      <c r="F44" s="77"/>
      <c r="G44" s="77"/>
      <c r="H44" s="77"/>
      <c r="I44" s="77"/>
      <c r="J44" s="77"/>
      <c r="K44" s="77"/>
      <c r="L44" s="77"/>
      <c r="M44" s="77"/>
      <c r="N44" s="77"/>
      <c r="O44" s="77"/>
      <c r="P44" s="77"/>
      <c r="Q44" s="77"/>
      <c r="R44" s="77"/>
      <c r="S44" s="77"/>
      <c r="T44" s="77"/>
      <c r="U44" s="77"/>
      <c r="V44" s="77"/>
      <c r="W44" s="77"/>
      <c r="X44" s="77"/>
      <c r="Y44" s="77"/>
    </row>
    <row r="45" spans="1:29">
      <c r="A45" s="124"/>
      <c r="B45" s="124"/>
      <c r="C45" s="77"/>
      <c r="D45" s="77"/>
      <c r="E45" s="77"/>
      <c r="F45" s="77"/>
      <c r="G45" s="77"/>
      <c r="H45" s="77"/>
      <c r="I45" s="77"/>
      <c r="J45" s="77"/>
      <c r="K45" s="77"/>
      <c r="L45" s="77"/>
      <c r="M45" s="77"/>
      <c r="N45" s="77"/>
      <c r="O45" s="77"/>
      <c r="P45" s="77"/>
      <c r="Q45" s="77"/>
      <c r="R45" s="77"/>
      <c r="S45" s="77"/>
      <c r="T45" s="77"/>
      <c r="U45" s="77"/>
      <c r="V45" s="77"/>
      <c r="W45" s="77"/>
      <c r="X45" s="77"/>
      <c r="Y45" s="77"/>
    </row>
    <row r="46" spans="1:29">
      <c r="A46" s="124"/>
      <c r="B46" s="124"/>
      <c r="C46" s="77"/>
      <c r="D46" s="77"/>
      <c r="E46" s="77"/>
      <c r="F46" s="77"/>
      <c r="G46" s="77"/>
      <c r="H46" s="77"/>
      <c r="I46" s="77"/>
      <c r="J46" s="77"/>
      <c r="K46" s="77"/>
      <c r="L46" s="77"/>
      <c r="M46" s="77"/>
      <c r="N46" s="77"/>
      <c r="O46" s="77"/>
      <c r="P46" s="77"/>
      <c r="Q46" s="77"/>
      <c r="R46" s="77"/>
      <c r="S46" s="77"/>
      <c r="T46" s="77"/>
      <c r="U46" s="77"/>
      <c r="V46" s="77"/>
      <c r="W46" s="77"/>
      <c r="X46" s="77"/>
      <c r="Y46" s="77"/>
    </row>
    <row r="47" spans="1:29">
      <c r="A47" s="124"/>
      <c r="B47" s="124"/>
      <c r="C47" s="77"/>
      <c r="D47" s="77"/>
      <c r="E47" s="77"/>
      <c r="F47" s="77"/>
      <c r="G47" s="77"/>
      <c r="H47" s="77"/>
      <c r="I47" s="77"/>
      <c r="J47" s="77"/>
      <c r="K47" s="77"/>
      <c r="L47" s="77"/>
      <c r="M47" s="77"/>
      <c r="N47" s="77"/>
      <c r="O47" s="77"/>
      <c r="P47" s="77"/>
      <c r="Q47" s="77"/>
      <c r="R47" s="77"/>
      <c r="S47" s="77"/>
      <c r="T47" s="77"/>
      <c r="U47" s="77"/>
      <c r="V47" s="77"/>
      <c r="W47" s="77"/>
      <c r="X47" s="77"/>
      <c r="Y47" s="77"/>
    </row>
    <row r="48" spans="1:29">
      <c r="A48" s="124"/>
      <c r="B48" s="124"/>
      <c r="C48" s="77"/>
      <c r="D48" s="77"/>
      <c r="E48" s="77"/>
      <c r="F48" s="77"/>
      <c r="G48" s="77"/>
      <c r="H48" s="77"/>
      <c r="I48" s="77"/>
      <c r="J48" s="77"/>
      <c r="K48" s="77"/>
      <c r="L48" s="77"/>
      <c r="M48" s="77"/>
      <c r="N48" s="77"/>
      <c r="O48" s="77"/>
      <c r="P48" s="77"/>
      <c r="Q48" s="77"/>
      <c r="R48" s="77"/>
      <c r="S48" s="77"/>
      <c r="T48" s="77"/>
      <c r="U48" s="77"/>
      <c r="V48" s="77"/>
      <c r="W48" s="77"/>
      <c r="X48" s="77"/>
      <c r="Y48" s="77"/>
    </row>
  </sheetData>
  <mergeCells count="12">
    <mergeCell ref="B11:B12"/>
    <mergeCell ref="B14:B15"/>
    <mergeCell ref="B17:B20"/>
    <mergeCell ref="B23:B25"/>
    <mergeCell ref="A1:C1"/>
    <mergeCell ref="A2:C2"/>
    <mergeCell ref="A3:B3"/>
    <mergeCell ref="C7:C8"/>
    <mergeCell ref="C12:C13"/>
    <mergeCell ref="C15:C19"/>
    <mergeCell ref="C20:C21"/>
    <mergeCell ref="C5:C6"/>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C10"/>
  <sheetViews>
    <sheetView topLeftCell="C1" zoomScale="90" zoomScaleNormal="90" workbookViewId="0">
      <selection sqref="A1:C1"/>
    </sheetView>
  </sheetViews>
  <sheetFormatPr defaultColWidth="8.6640625" defaultRowHeight="14.4"/>
  <cols>
    <col min="1" max="1" width="71.5546875" style="4" customWidth="1"/>
    <col min="2" max="2" width="85.33203125" style="4" customWidth="1"/>
    <col min="3" max="3" width="68.5546875" style="4" customWidth="1"/>
    <col min="4" max="16384" width="8.6640625" style="4"/>
  </cols>
  <sheetData>
    <row r="1" spans="1:3">
      <c r="A1" s="354"/>
      <c r="B1" s="355"/>
      <c r="C1" s="373"/>
    </row>
    <row r="2" spans="1:3" ht="30" customHeight="1">
      <c r="A2" s="313" t="s">
        <v>1096</v>
      </c>
      <c r="B2" s="313"/>
      <c r="C2" s="313"/>
    </row>
    <row r="3" spans="1:3">
      <c r="A3" s="388"/>
      <c r="B3" s="389"/>
      <c r="C3" s="390"/>
    </row>
    <row r="4" spans="1:3" ht="30" customHeight="1">
      <c r="A4" s="260" t="s">
        <v>0</v>
      </c>
      <c r="B4" s="260" t="s">
        <v>1</v>
      </c>
      <c r="C4" s="260" t="s">
        <v>2</v>
      </c>
    </row>
    <row r="5" spans="1:3" ht="169.5" customHeight="1">
      <c r="A5" s="247" t="s">
        <v>138</v>
      </c>
      <c r="B5" s="248" t="s">
        <v>1067</v>
      </c>
      <c r="C5" s="45"/>
    </row>
    <row r="6" spans="1:3" ht="231">
      <c r="A6" s="158" t="s">
        <v>140</v>
      </c>
      <c r="B6" s="70" t="s">
        <v>1071</v>
      </c>
      <c r="C6" s="16"/>
    </row>
    <row r="7" spans="1:3" ht="121.95" customHeight="1">
      <c r="A7" s="158" t="s">
        <v>143</v>
      </c>
      <c r="B7" s="70" t="s">
        <v>1070</v>
      </c>
      <c r="C7" s="16"/>
    </row>
    <row r="8" spans="1:3" ht="91.95" customHeight="1">
      <c r="A8" s="158" t="s">
        <v>146</v>
      </c>
      <c r="B8" s="70" t="s">
        <v>1068</v>
      </c>
      <c r="C8" s="16"/>
    </row>
    <row r="9" spans="1:3" ht="105">
      <c r="A9" s="158" t="s">
        <v>148</v>
      </c>
      <c r="B9" s="70" t="s">
        <v>1069</v>
      </c>
      <c r="C9" s="16"/>
    </row>
    <row r="10" spans="1:3" ht="21">
      <c r="C10" s="16"/>
    </row>
  </sheetData>
  <mergeCells count="3">
    <mergeCell ref="A1:C1"/>
    <mergeCell ref="A2:C2"/>
    <mergeCell ref="A3:C3"/>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workbookViewId="0">
      <selection sqref="A1:C1"/>
    </sheetView>
  </sheetViews>
  <sheetFormatPr defaultRowHeight="14.4"/>
  <cols>
    <col min="1" max="1" width="41.88671875" customWidth="1"/>
    <col min="2" max="2" width="48.44140625" customWidth="1"/>
    <col min="3" max="3" width="54.109375" customWidth="1"/>
  </cols>
  <sheetData>
    <row r="1" spans="1:3">
      <c r="A1" s="388"/>
      <c r="B1" s="389"/>
      <c r="C1" s="390"/>
    </row>
    <row r="2" spans="1:3" ht="21">
      <c r="A2" s="356" t="s">
        <v>1095</v>
      </c>
      <c r="B2" s="386"/>
      <c r="C2" s="387"/>
    </row>
    <row r="3" spans="1:3">
      <c r="A3" s="388"/>
      <c r="B3" s="389"/>
      <c r="C3" s="390"/>
    </row>
    <row r="4" spans="1:3" ht="21">
      <c r="A4" s="260" t="s">
        <v>0</v>
      </c>
      <c r="B4" s="260" t="s">
        <v>1</v>
      </c>
      <c r="C4" s="260" t="s">
        <v>2</v>
      </c>
    </row>
    <row r="5" spans="1:3" ht="105">
      <c r="A5" s="158" t="s">
        <v>1065</v>
      </c>
      <c r="B5" s="70" t="s">
        <v>1066</v>
      </c>
      <c r="C5" s="72"/>
    </row>
  </sheetData>
  <mergeCells count="3">
    <mergeCell ref="A2:C2"/>
    <mergeCell ref="A3:C3"/>
    <mergeCell ref="A1:C1"/>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M918"/>
  <sheetViews>
    <sheetView topLeftCell="B1" zoomScale="87" zoomScaleNormal="87" workbookViewId="0">
      <selection sqref="A1:D1"/>
    </sheetView>
  </sheetViews>
  <sheetFormatPr defaultColWidth="8.6640625" defaultRowHeight="14.4"/>
  <cols>
    <col min="1" max="1" width="71.44140625" style="2" customWidth="1"/>
    <col min="2" max="2" width="23.44140625" style="2" customWidth="1"/>
    <col min="3" max="3" width="85.5546875" style="2" customWidth="1"/>
    <col min="4" max="4" width="50.5546875" style="3" customWidth="1"/>
    <col min="5" max="16384" width="8.6640625" style="2"/>
  </cols>
  <sheetData>
    <row r="1" spans="1:65" ht="15" customHeight="1">
      <c r="A1" s="372"/>
      <c r="B1" s="355"/>
      <c r="C1" s="355"/>
      <c r="D1" s="355"/>
      <c r="E1" s="5"/>
      <c r="F1" s="4"/>
      <c r="G1" s="4"/>
      <c r="H1" s="4"/>
      <c r="I1" s="4"/>
      <c r="J1" s="4"/>
      <c r="K1" s="4"/>
      <c r="L1" s="4"/>
      <c r="M1" s="4"/>
      <c r="N1" s="4"/>
      <c r="O1" s="4"/>
      <c r="P1" s="4"/>
      <c r="Q1" s="4"/>
      <c r="R1" s="4"/>
      <c r="S1" s="4"/>
      <c r="T1" s="4"/>
    </row>
    <row r="2" spans="1:65" s="1" customFormat="1" ht="30" customHeight="1">
      <c r="A2" s="356" t="s">
        <v>159</v>
      </c>
      <c r="B2" s="386"/>
      <c r="C2" s="386"/>
      <c r="D2" s="387"/>
      <c r="E2" s="5"/>
      <c r="F2" s="4"/>
      <c r="G2" s="4"/>
      <c r="H2" s="4"/>
      <c r="I2" s="4"/>
      <c r="J2" s="4"/>
      <c r="K2" s="4"/>
      <c r="L2" s="4"/>
      <c r="M2" s="4"/>
      <c r="N2" s="4"/>
      <c r="O2" s="4"/>
      <c r="P2" s="4"/>
      <c r="Q2" s="4"/>
      <c r="R2" s="4"/>
      <c r="S2" s="4"/>
      <c r="T2" s="4"/>
    </row>
    <row r="3" spans="1:65" ht="15" customHeight="1">
      <c r="A3" s="394"/>
      <c r="B3" s="395"/>
      <c r="C3" s="395"/>
      <c r="D3" s="395"/>
      <c r="E3" s="5"/>
      <c r="F3" s="4"/>
      <c r="G3" s="4"/>
      <c r="H3" s="4"/>
      <c r="I3" s="4"/>
      <c r="J3" s="4"/>
      <c r="K3" s="4"/>
      <c r="L3" s="4"/>
      <c r="M3" s="4"/>
      <c r="N3" s="4"/>
      <c r="O3" s="4"/>
      <c r="P3" s="4"/>
      <c r="Q3" s="4"/>
      <c r="R3" s="4"/>
      <c r="S3" s="4"/>
      <c r="T3" s="4"/>
    </row>
    <row r="4" spans="1:65" s="1" customFormat="1" ht="30" customHeight="1">
      <c r="A4" s="260" t="s">
        <v>0</v>
      </c>
      <c r="B4" s="396" t="s">
        <v>1</v>
      </c>
      <c r="C4" s="396"/>
      <c r="D4" s="260" t="s">
        <v>2</v>
      </c>
      <c r="E4" s="5"/>
      <c r="F4" s="4"/>
      <c r="G4" s="4"/>
      <c r="H4" s="4"/>
      <c r="I4" s="4"/>
      <c r="J4" s="4"/>
      <c r="K4" s="4"/>
      <c r="L4" s="4"/>
      <c r="M4" s="4"/>
      <c r="N4" s="4"/>
      <c r="O4" s="4"/>
      <c r="P4" s="4"/>
      <c r="Q4" s="4"/>
      <c r="R4" s="4"/>
      <c r="S4" s="4"/>
      <c r="T4" s="4"/>
    </row>
    <row r="5" spans="1:65" s="1" customFormat="1" ht="109.5" customHeight="1">
      <c r="A5" s="397" t="s">
        <v>36</v>
      </c>
      <c r="B5" s="47" t="s">
        <v>37</v>
      </c>
      <c r="C5" s="47" t="s">
        <v>44</v>
      </c>
      <c r="D5" s="265" t="s">
        <v>38</v>
      </c>
      <c r="E5" s="5"/>
      <c r="F5" s="4"/>
      <c r="G5" s="4"/>
      <c r="H5" s="4"/>
      <c r="I5" s="4"/>
      <c r="J5" s="4"/>
      <c r="K5" s="4"/>
      <c r="L5" s="4"/>
      <c r="M5" s="4"/>
      <c r="N5" s="4"/>
      <c r="O5" s="4"/>
      <c r="P5" s="4"/>
      <c r="Q5" s="4"/>
      <c r="R5" s="4"/>
      <c r="S5" s="4"/>
      <c r="T5" s="4"/>
    </row>
    <row r="6" spans="1:65" s="1" customFormat="1" ht="102" customHeight="1">
      <c r="A6" s="398"/>
      <c r="B6" s="48" t="s">
        <v>39</v>
      </c>
      <c r="C6" s="49" t="s">
        <v>45</v>
      </c>
      <c r="D6" s="266"/>
      <c r="E6" s="5"/>
      <c r="F6" s="4"/>
      <c r="G6" s="4"/>
      <c r="H6" s="4"/>
      <c r="I6" s="4"/>
      <c r="J6" s="4"/>
      <c r="K6" s="4"/>
      <c r="L6" s="4"/>
      <c r="M6" s="4"/>
      <c r="N6" s="4"/>
      <c r="O6" s="4"/>
      <c r="P6" s="4"/>
      <c r="Q6" s="4"/>
      <c r="R6" s="4"/>
      <c r="S6" s="4"/>
      <c r="T6" s="4"/>
    </row>
    <row r="7" spans="1:65" s="1" customFormat="1" ht="81" customHeight="1" thickBot="1">
      <c r="A7" s="399"/>
      <c r="B7" s="50" t="s">
        <v>40</v>
      </c>
      <c r="C7" s="50" t="s">
        <v>46</v>
      </c>
      <c r="D7" s="267"/>
      <c r="E7" s="5"/>
      <c r="F7" s="4"/>
      <c r="G7" s="4"/>
      <c r="H7" s="4"/>
      <c r="I7" s="4"/>
      <c r="J7" s="4"/>
      <c r="K7" s="4"/>
      <c r="L7" s="4"/>
      <c r="M7" s="4"/>
      <c r="N7" s="4"/>
      <c r="O7" s="4"/>
      <c r="P7" s="4"/>
      <c r="Q7" s="4"/>
      <c r="R7" s="4"/>
      <c r="S7" s="4"/>
      <c r="T7" s="4"/>
    </row>
    <row r="8" spans="1:65" s="1" customFormat="1" ht="84">
      <c r="A8" s="391" t="s">
        <v>41</v>
      </c>
      <c r="B8" s="51" t="s">
        <v>42</v>
      </c>
      <c r="C8" s="52" t="s">
        <v>47</v>
      </c>
      <c r="D8" s="268" t="s">
        <v>38</v>
      </c>
      <c r="E8" s="5"/>
      <c r="F8" s="4"/>
      <c r="G8" s="4"/>
      <c r="H8" s="4"/>
      <c r="I8" s="4"/>
      <c r="J8" s="4"/>
      <c r="K8" s="4"/>
      <c r="L8" s="4"/>
      <c r="M8" s="4"/>
      <c r="N8" s="4"/>
      <c r="O8" s="4"/>
      <c r="P8" s="4"/>
      <c r="Q8" s="4"/>
      <c r="R8" s="4"/>
      <c r="S8" s="4"/>
      <c r="T8" s="4"/>
    </row>
    <row r="9" spans="1:65" s="1" customFormat="1" ht="63">
      <c r="A9" s="392"/>
      <c r="B9" s="53" t="s">
        <v>43</v>
      </c>
      <c r="C9" s="54" t="s">
        <v>48</v>
      </c>
      <c r="D9" s="269"/>
      <c r="E9" s="5"/>
      <c r="F9" s="4"/>
      <c r="G9" s="4"/>
      <c r="H9" s="4"/>
      <c r="I9" s="4"/>
      <c r="J9" s="4"/>
      <c r="K9" s="4"/>
      <c r="L9" s="4"/>
      <c r="M9" s="4"/>
      <c r="N9" s="4"/>
      <c r="O9" s="4"/>
      <c r="P9" s="4"/>
      <c r="Q9" s="4"/>
      <c r="R9" s="4"/>
      <c r="S9" s="4"/>
      <c r="T9" s="4"/>
    </row>
    <row r="10" spans="1:65" s="1" customFormat="1" ht="67.349999999999994" customHeight="1">
      <c r="A10" s="393"/>
      <c r="B10" s="48" t="s">
        <v>40</v>
      </c>
      <c r="C10" s="270" t="s">
        <v>49</v>
      </c>
      <c r="D10" s="132"/>
      <c r="E10" s="5"/>
      <c r="F10" s="4"/>
      <c r="G10" s="4"/>
      <c r="H10" s="4"/>
      <c r="I10" s="4"/>
      <c r="J10" s="4"/>
      <c r="K10" s="4"/>
      <c r="L10" s="4"/>
      <c r="M10" s="4"/>
      <c r="N10" s="4"/>
      <c r="O10" s="4"/>
      <c r="P10" s="4"/>
      <c r="Q10" s="4"/>
      <c r="R10" s="4"/>
      <c r="S10" s="4"/>
      <c r="T10" s="4"/>
    </row>
    <row r="11" spans="1:65" ht="29.1" customHeight="1">
      <c r="A11" s="230"/>
      <c r="B11" s="230"/>
      <c r="C11" s="230"/>
      <c r="D11" s="230"/>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row>
    <row r="12" spans="1:65" ht="29.1" customHeight="1">
      <c r="A12" s="230"/>
      <c r="B12" s="230"/>
      <c r="C12" s="230"/>
      <c r="D12" s="230"/>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row>
    <row r="13" spans="1:65" ht="29.1" customHeight="1">
      <c r="A13" s="230"/>
      <c r="B13" s="230"/>
      <c r="C13" s="230"/>
      <c r="D13" s="230"/>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row>
    <row r="14" spans="1:65" ht="29.1" customHeight="1">
      <c r="A14" s="230"/>
      <c r="B14" s="230"/>
      <c r="C14" s="230"/>
      <c r="D14" s="230"/>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row>
    <row r="15" spans="1:65" ht="29.1" customHeight="1">
      <c r="A15" s="230"/>
      <c r="B15" s="230"/>
      <c r="C15" s="230"/>
      <c r="D15" s="230"/>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row>
    <row r="16" spans="1:65" ht="29.1" customHeight="1">
      <c r="A16" s="230"/>
      <c r="B16" s="230"/>
      <c r="C16" s="230"/>
      <c r="D16" s="230"/>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row>
    <row r="17" spans="1:65" ht="29.1" customHeight="1">
      <c r="A17" s="230"/>
      <c r="B17" s="230"/>
      <c r="C17" s="230"/>
      <c r="D17" s="230"/>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row>
    <row r="18" spans="1:65" ht="29.1" customHeight="1">
      <c r="A18" s="230"/>
      <c r="B18" s="230"/>
      <c r="C18" s="230"/>
      <c r="D18" s="230"/>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row>
    <row r="19" spans="1:65" ht="29.1" customHeight="1">
      <c r="A19" s="230"/>
      <c r="B19" s="230"/>
      <c r="C19" s="230"/>
      <c r="D19" s="230"/>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row>
    <row r="20" spans="1:65" ht="29.1" customHeight="1">
      <c r="A20" s="230"/>
      <c r="B20" s="230"/>
      <c r="C20" s="230"/>
      <c r="D20" s="230"/>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row>
    <row r="21" spans="1:65" ht="29.1" customHeight="1">
      <c r="A21" s="230"/>
      <c r="B21" s="230"/>
      <c r="C21" s="230"/>
      <c r="D21" s="230"/>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row>
    <row r="22" spans="1:65" ht="29.1" customHeight="1">
      <c r="A22" s="230"/>
      <c r="B22" s="230"/>
      <c r="C22" s="230"/>
      <c r="D22" s="230"/>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row>
    <row r="23" spans="1:65" ht="29.1" customHeight="1">
      <c r="A23" s="230"/>
      <c r="B23" s="230"/>
      <c r="C23" s="230"/>
      <c r="D23" s="230"/>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row>
    <row r="24" spans="1:65" ht="29.1" customHeight="1">
      <c r="A24" s="230"/>
      <c r="B24" s="230"/>
      <c r="C24" s="230"/>
      <c r="D24" s="230"/>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row>
    <row r="25" spans="1:65" ht="29.1" customHeight="1">
      <c r="A25" s="230"/>
      <c r="B25" s="230"/>
      <c r="C25" s="230"/>
      <c r="D25" s="230"/>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row>
    <row r="26" spans="1:65" ht="29.1" customHeight="1">
      <c r="A26" s="230"/>
      <c r="B26" s="230"/>
      <c r="C26" s="230"/>
      <c r="D26" s="230"/>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row>
    <row r="27" spans="1:65" ht="29.1" customHeight="1">
      <c r="A27" s="230"/>
      <c r="B27" s="230"/>
      <c r="C27" s="230"/>
      <c r="D27" s="230"/>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row>
    <row r="28" spans="1:65" ht="29.1" customHeight="1">
      <c r="A28" s="230"/>
      <c r="B28" s="230"/>
      <c r="C28" s="230"/>
      <c r="D28" s="230"/>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row>
    <row r="29" spans="1:65" ht="29.1" customHeight="1">
      <c r="A29" s="230"/>
      <c r="B29" s="230"/>
      <c r="C29" s="230"/>
      <c r="D29" s="230"/>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row>
    <row r="30" spans="1:65" ht="29.1" customHeight="1">
      <c r="A30" s="230"/>
      <c r="B30" s="230"/>
      <c r="C30" s="230"/>
      <c r="D30" s="230"/>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row>
    <row r="31" spans="1:65" ht="29.1" customHeight="1">
      <c r="A31" s="230"/>
      <c r="B31" s="230"/>
      <c r="C31" s="230"/>
      <c r="D31" s="230"/>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row>
    <row r="32" spans="1:65" ht="29.1" customHeight="1">
      <c r="A32" s="230"/>
      <c r="B32" s="230"/>
      <c r="C32" s="230"/>
      <c r="D32" s="230"/>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row>
    <row r="33" spans="1:65" ht="29.1" customHeight="1">
      <c r="A33" s="230"/>
      <c r="B33" s="230"/>
      <c r="C33" s="230"/>
      <c r="D33" s="230"/>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row>
    <row r="34" spans="1:65" ht="29.1" customHeight="1">
      <c r="A34" s="230"/>
      <c r="B34" s="230"/>
      <c r="C34" s="230"/>
      <c r="D34" s="230"/>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row>
    <row r="35" spans="1:65" ht="29.1" customHeight="1">
      <c r="A35" s="230"/>
      <c r="B35" s="230"/>
      <c r="C35" s="230"/>
      <c r="D35" s="230"/>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row>
    <row r="36" spans="1:65" ht="29.1" customHeight="1">
      <c r="A36" s="230"/>
      <c r="B36" s="230"/>
      <c r="C36" s="230"/>
      <c r="D36" s="230"/>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row>
    <row r="37" spans="1:65" ht="29.1" customHeight="1">
      <c r="A37" s="230"/>
      <c r="B37" s="230"/>
      <c r="C37" s="230"/>
      <c r="D37" s="230"/>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row>
    <row r="38" spans="1:65" ht="29.1" customHeight="1">
      <c r="A38" s="230"/>
      <c r="B38" s="230"/>
      <c r="C38" s="230"/>
      <c r="D38" s="230"/>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row>
    <row r="39" spans="1:65" ht="29.1" customHeight="1">
      <c r="A39" s="230"/>
      <c r="B39" s="230"/>
      <c r="C39" s="230"/>
      <c r="D39" s="230"/>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row>
    <row r="40" spans="1:65" ht="29.1" customHeight="1">
      <c r="A40" s="230"/>
      <c r="B40" s="230"/>
      <c r="C40" s="230"/>
      <c r="D40" s="230"/>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row>
    <row r="41" spans="1:65" ht="29.1" customHeight="1">
      <c r="A41" s="230"/>
      <c r="B41" s="230"/>
      <c r="C41" s="230"/>
      <c r="D41" s="230"/>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row>
    <row r="42" spans="1:65" ht="29.1" customHeight="1">
      <c r="A42" s="230"/>
      <c r="B42" s="230"/>
      <c r="C42" s="230"/>
      <c r="D42" s="230"/>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row>
    <row r="43" spans="1:65" ht="29.1" customHeight="1">
      <c r="A43" s="230"/>
      <c r="B43" s="230"/>
      <c r="C43" s="230"/>
      <c r="D43" s="230"/>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row>
    <row r="44" spans="1:65" ht="29.1" customHeight="1">
      <c r="A44" s="230"/>
      <c r="B44" s="230"/>
      <c r="C44" s="230"/>
      <c r="D44" s="230"/>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row>
    <row r="45" spans="1:65" ht="29.1" customHeight="1">
      <c r="A45" s="230"/>
      <c r="B45" s="230"/>
      <c r="C45" s="230"/>
      <c r="D45" s="230"/>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row>
    <row r="46" spans="1:65" ht="29.1" customHeight="1">
      <c r="A46" s="230"/>
      <c r="B46" s="230"/>
      <c r="C46" s="230"/>
      <c r="D46" s="230"/>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row>
    <row r="47" spans="1:65" ht="29.1" customHeight="1">
      <c r="A47" s="230"/>
      <c r="B47" s="230"/>
      <c r="C47" s="230"/>
      <c r="D47" s="230"/>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row>
    <row r="48" spans="1:65" ht="29.1" customHeight="1">
      <c r="A48" s="230"/>
      <c r="B48" s="230"/>
      <c r="C48" s="230"/>
      <c r="D48" s="230"/>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row>
    <row r="49" spans="1:65" ht="29.1" customHeight="1">
      <c r="A49" s="230"/>
      <c r="B49" s="230"/>
      <c r="C49" s="230"/>
      <c r="D49" s="230"/>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row>
    <row r="50" spans="1:65" ht="29.1" customHeight="1">
      <c r="A50" s="230"/>
      <c r="B50" s="230"/>
      <c r="C50" s="230"/>
      <c r="D50" s="230"/>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row>
    <row r="51" spans="1:65" ht="29.1" customHeight="1">
      <c r="A51" s="230"/>
      <c r="B51" s="230"/>
      <c r="C51" s="230"/>
      <c r="D51" s="230"/>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row>
    <row r="52" spans="1:65" ht="29.1" customHeight="1">
      <c r="A52" s="230"/>
      <c r="B52" s="230"/>
      <c r="C52" s="230"/>
      <c r="D52" s="230"/>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row>
    <row r="53" spans="1:65" ht="29.1" customHeight="1">
      <c r="A53" s="230"/>
      <c r="B53" s="230"/>
      <c r="C53" s="230"/>
      <c r="D53" s="230"/>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row>
    <row r="54" spans="1:65" ht="29.1" customHeight="1">
      <c r="A54" s="230"/>
      <c r="B54" s="230"/>
      <c r="C54" s="230"/>
      <c r="D54" s="230"/>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row>
    <row r="55" spans="1:65" ht="29.1" customHeight="1">
      <c r="A55" s="230"/>
      <c r="B55" s="230"/>
      <c r="C55" s="230"/>
      <c r="D55" s="230"/>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row>
    <row r="56" spans="1:65" ht="29.1" customHeight="1">
      <c r="A56" s="230"/>
      <c r="B56" s="230"/>
      <c r="C56" s="230"/>
      <c r="D56" s="230"/>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row>
    <row r="57" spans="1:65" ht="29.1" customHeight="1">
      <c r="A57" s="230"/>
      <c r="B57" s="230"/>
      <c r="C57" s="230"/>
      <c r="D57" s="230"/>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row>
    <row r="58" spans="1:65" ht="29.1" customHeight="1">
      <c r="A58" s="230"/>
      <c r="B58" s="230"/>
      <c r="C58" s="230"/>
      <c r="D58" s="230"/>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row>
    <row r="59" spans="1:65" ht="29.1" customHeight="1">
      <c r="A59" s="230"/>
      <c r="B59" s="230"/>
      <c r="C59" s="230"/>
      <c r="D59" s="230"/>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row>
    <row r="60" spans="1:65" ht="29.1" customHeight="1">
      <c r="A60" s="230"/>
      <c r="B60" s="230"/>
      <c r="C60" s="230"/>
      <c r="D60" s="230"/>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row>
    <row r="61" spans="1:65" ht="29.1" customHeight="1">
      <c r="A61" s="230"/>
      <c r="B61" s="230"/>
      <c r="C61" s="230"/>
      <c r="D61" s="230"/>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row>
    <row r="62" spans="1:65" ht="29.1" customHeight="1">
      <c r="A62" s="230"/>
      <c r="B62" s="230"/>
      <c r="C62" s="230"/>
      <c r="D62" s="230"/>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row>
    <row r="63" spans="1:65" ht="29.1" customHeight="1">
      <c r="A63" s="230"/>
      <c r="B63" s="230"/>
      <c r="C63" s="230"/>
      <c r="D63" s="230"/>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row>
    <row r="64" spans="1:65" ht="29.1" customHeight="1">
      <c r="A64" s="230"/>
      <c r="B64" s="230"/>
      <c r="C64" s="230"/>
      <c r="D64" s="230"/>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row>
    <row r="65" spans="1:65" ht="29.1" customHeight="1">
      <c r="A65" s="230"/>
      <c r="B65" s="230"/>
      <c r="C65" s="230"/>
      <c r="D65" s="230"/>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row>
    <row r="66" spans="1:65" ht="29.1" customHeight="1">
      <c r="A66" s="230"/>
      <c r="B66" s="230"/>
      <c r="C66" s="230"/>
      <c r="D66" s="230"/>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row>
    <row r="67" spans="1:65" ht="29.1" customHeight="1">
      <c r="A67" s="230"/>
      <c r="B67" s="230"/>
      <c r="C67" s="230"/>
      <c r="D67" s="230"/>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row>
    <row r="68" spans="1:65" ht="29.1" customHeight="1">
      <c r="A68" s="230"/>
      <c r="B68" s="230"/>
      <c r="C68" s="230"/>
      <c r="D68" s="230"/>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row>
    <row r="69" spans="1:65" ht="29.1" customHeight="1">
      <c r="A69" s="230"/>
      <c r="B69" s="230"/>
      <c r="C69" s="230"/>
      <c r="D69" s="230"/>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row>
    <row r="70" spans="1:65" ht="29.1" customHeight="1">
      <c r="A70" s="230"/>
      <c r="B70" s="230"/>
      <c r="C70" s="230"/>
      <c r="D70" s="230"/>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row>
    <row r="71" spans="1:65" ht="29.1" customHeight="1">
      <c r="A71" s="230"/>
      <c r="B71" s="230"/>
      <c r="C71" s="230"/>
      <c r="D71" s="230"/>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row>
    <row r="72" spans="1:65" ht="29.1" customHeight="1">
      <c r="A72" s="230"/>
      <c r="B72" s="230"/>
      <c r="C72" s="230"/>
      <c r="D72" s="230"/>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row>
    <row r="73" spans="1:65" ht="29.1" customHeight="1">
      <c r="A73" s="230"/>
      <c r="B73" s="230"/>
      <c r="C73" s="230"/>
      <c r="D73" s="230"/>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row>
    <row r="74" spans="1:65" ht="29.1" customHeight="1">
      <c r="A74" s="230"/>
      <c r="B74" s="230"/>
      <c r="C74" s="230"/>
      <c r="D74" s="230"/>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row>
    <row r="75" spans="1:65" ht="29.1" customHeight="1">
      <c r="A75" s="230"/>
      <c r="B75" s="230"/>
      <c r="C75" s="230"/>
      <c r="D75" s="230"/>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row>
    <row r="76" spans="1:65" ht="29.1" customHeight="1">
      <c r="A76" s="230"/>
      <c r="B76" s="230"/>
      <c r="C76" s="230"/>
      <c r="D76" s="230"/>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row>
    <row r="77" spans="1:65" ht="29.1" customHeight="1">
      <c r="A77" s="230"/>
      <c r="B77" s="230"/>
      <c r="C77" s="230"/>
      <c r="D77" s="230"/>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row>
    <row r="78" spans="1:65" ht="29.1" customHeight="1">
      <c r="A78" s="230"/>
      <c r="B78" s="230"/>
      <c r="C78" s="230"/>
      <c r="D78" s="230"/>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row>
    <row r="79" spans="1:65" ht="29.1" customHeight="1">
      <c r="A79" s="230"/>
      <c r="B79" s="230"/>
      <c r="C79" s="230"/>
      <c r="D79" s="230"/>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row>
    <row r="80" spans="1:65" ht="29.1" customHeight="1">
      <c r="A80" s="230"/>
      <c r="B80" s="230"/>
      <c r="C80" s="230"/>
      <c r="D80" s="230"/>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row>
    <row r="81" spans="1:65" ht="29.1" customHeight="1">
      <c r="A81" s="230"/>
      <c r="B81" s="230"/>
      <c r="C81" s="230"/>
      <c r="D81" s="230"/>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row>
    <row r="82" spans="1:65" ht="29.1" customHeight="1">
      <c r="A82" s="230"/>
      <c r="B82" s="230"/>
      <c r="C82" s="230"/>
      <c r="D82" s="230"/>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row>
    <row r="83" spans="1:65" ht="29.1" customHeight="1">
      <c r="A83" s="230"/>
      <c r="B83" s="230"/>
      <c r="C83" s="230"/>
      <c r="D83" s="230"/>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row>
    <row r="84" spans="1:65" ht="29.1" customHeight="1">
      <c r="A84" s="230"/>
      <c r="B84" s="230"/>
      <c r="C84" s="230"/>
      <c r="D84" s="230"/>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row>
    <row r="85" spans="1:65" ht="29.1" customHeight="1">
      <c r="A85" s="230"/>
      <c r="B85" s="230"/>
      <c r="C85" s="230"/>
      <c r="D85" s="230"/>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row>
    <row r="86" spans="1:65" ht="29.1" customHeight="1">
      <c r="A86" s="230"/>
      <c r="B86" s="230"/>
      <c r="C86" s="230"/>
      <c r="D86" s="230"/>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row>
    <row r="87" spans="1:65" ht="29.1" customHeight="1">
      <c r="A87" s="230"/>
      <c r="B87" s="230"/>
      <c r="C87" s="230"/>
      <c r="D87" s="230"/>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row>
    <row r="88" spans="1:65" ht="29.1" customHeight="1">
      <c r="A88" s="230"/>
      <c r="B88" s="230"/>
      <c r="C88" s="230"/>
      <c r="D88" s="230"/>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row>
    <row r="89" spans="1:65" ht="29.1" customHeight="1">
      <c r="A89" s="230"/>
      <c r="B89" s="230"/>
      <c r="C89" s="230"/>
      <c r="D89" s="230"/>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L89" s="4"/>
      <c r="BM89" s="4"/>
    </row>
    <row r="90" spans="1:65" ht="29.1" customHeight="1">
      <c r="A90" s="230"/>
      <c r="B90" s="230"/>
      <c r="C90" s="230"/>
      <c r="D90" s="230"/>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L90" s="4"/>
      <c r="BM90" s="4"/>
    </row>
    <row r="91" spans="1:65" ht="29.1" customHeight="1">
      <c r="A91" s="230"/>
      <c r="B91" s="230"/>
      <c r="C91" s="230"/>
      <c r="D91" s="230"/>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row>
    <row r="92" spans="1:65" ht="29.1" customHeight="1">
      <c r="A92" s="230"/>
      <c r="B92" s="230"/>
      <c r="C92" s="230"/>
      <c r="D92" s="230"/>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row>
    <row r="93" spans="1:65" ht="29.1" customHeight="1">
      <c r="A93" s="230"/>
      <c r="B93" s="230"/>
      <c r="C93" s="230"/>
      <c r="D93" s="230"/>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row>
    <row r="94" spans="1:65" ht="29.1" customHeight="1">
      <c r="A94" s="230"/>
      <c r="B94" s="230"/>
      <c r="C94" s="230"/>
      <c r="D94" s="230"/>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c r="BK94" s="4"/>
      <c r="BL94" s="4"/>
      <c r="BM94" s="4"/>
    </row>
    <row r="95" spans="1:65" ht="29.1" customHeight="1">
      <c r="A95" s="230"/>
      <c r="B95" s="230"/>
      <c r="C95" s="230"/>
      <c r="D95" s="230"/>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row>
    <row r="96" spans="1:65" ht="29.1" customHeight="1">
      <c r="A96" s="230"/>
      <c r="B96" s="230"/>
      <c r="C96" s="230"/>
      <c r="D96" s="230"/>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row>
    <row r="97" spans="1:65" ht="29.1" customHeight="1">
      <c r="A97" s="230"/>
      <c r="B97" s="230"/>
      <c r="C97" s="230"/>
      <c r="D97" s="230"/>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row>
    <row r="98" spans="1:65" ht="29.1" customHeight="1">
      <c r="A98" s="230"/>
      <c r="B98" s="230"/>
      <c r="C98" s="230"/>
      <c r="D98" s="230"/>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c r="BL98" s="4"/>
      <c r="BM98" s="4"/>
    </row>
    <row r="99" spans="1:65" ht="29.1" customHeight="1">
      <c r="A99" s="230"/>
      <c r="B99" s="230"/>
      <c r="C99" s="230"/>
      <c r="D99" s="230"/>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c r="BL99" s="4"/>
      <c r="BM99" s="4"/>
    </row>
    <row r="100" spans="1:65" ht="29.1" customHeight="1">
      <c r="A100" s="230"/>
      <c r="B100" s="230"/>
      <c r="C100" s="230"/>
      <c r="D100" s="230"/>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row>
    <row r="101" spans="1:65" ht="29.1" customHeight="1">
      <c r="A101" s="230"/>
      <c r="B101" s="230"/>
      <c r="C101" s="230"/>
      <c r="D101" s="230"/>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row>
    <row r="102" spans="1:65" ht="29.1" customHeight="1">
      <c r="A102" s="230"/>
      <c r="B102" s="230"/>
      <c r="C102" s="230"/>
      <c r="D102" s="230"/>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row>
    <row r="103" spans="1:65" ht="29.1" customHeight="1">
      <c r="A103" s="230"/>
      <c r="B103" s="230"/>
      <c r="C103" s="230"/>
      <c r="D103" s="230"/>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row>
    <row r="104" spans="1:65" ht="29.1" customHeight="1">
      <c r="A104" s="230"/>
      <c r="B104" s="230"/>
      <c r="C104" s="230"/>
      <c r="D104" s="230"/>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c r="BL104" s="4"/>
      <c r="BM104" s="4"/>
    </row>
    <row r="105" spans="1:65" ht="29.1" customHeight="1">
      <c r="A105" s="230"/>
      <c r="B105" s="230"/>
      <c r="C105" s="230"/>
      <c r="D105" s="230"/>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4"/>
      <c r="BI105" s="4"/>
      <c r="BJ105" s="4"/>
      <c r="BK105" s="4"/>
      <c r="BL105" s="4"/>
      <c r="BM105" s="4"/>
    </row>
    <row r="106" spans="1:65" ht="29.1" customHeight="1">
      <c r="A106" s="230"/>
      <c r="B106" s="230"/>
      <c r="C106" s="230"/>
      <c r="D106" s="230"/>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c r="BI106" s="4"/>
      <c r="BJ106" s="4"/>
      <c r="BK106" s="4"/>
      <c r="BL106" s="4"/>
      <c r="BM106" s="4"/>
    </row>
    <row r="107" spans="1:65" ht="29.1" customHeight="1">
      <c r="A107" s="230"/>
      <c r="B107" s="230"/>
      <c r="C107" s="230"/>
      <c r="D107" s="230"/>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c r="BF107" s="4"/>
      <c r="BG107" s="4"/>
      <c r="BH107" s="4"/>
      <c r="BI107" s="4"/>
      <c r="BJ107" s="4"/>
      <c r="BK107" s="4"/>
      <c r="BL107" s="4"/>
      <c r="BM107" s="4"/>
    </row>
    <row r="108" spans="1:65" ht="29.1" customHeight="1">
      <c r="A108" s="230"/>
      <c r="B108" s="230"/>
      <c r="C108" s="230"/>
      <c r="D108" s="230"/>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row>
    <row r="109" spans="1:65" ht="29.1" customHeight="1">
      <c r="A109" s="230"/>
      <c r="B109" s="230"/>
      <c r="C109" s="230"/>
      <c r="D109" s="230"/>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row>
    <row r="110" spans="1:65" ht="29.1" customHeight="1">
      <c r="A110" s="230"/>
      <c r="B110" s="230"/>
      <c r="C110" s="230"/>
      <c r="D110" s="230"/>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c r="BK110" s="4"/>
      <c r="BL110" s="4"/>
      <c r="BM110" s="4"/>
    </row>
    <row r="111" spans="1:65" ht="29.1" customHeight="1">
      <c r="A111" s="230"/>
      <c r="B111" s="230"/>
      <c r="C111" s="230"/>
      <c r="D111" s="230"/>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L111" s="4"/>
      <c r="BM111" s="4"/>
    </row>
    <row r="112" spans="1:65" ht="29.1" customHeight="1">
      <c r="A112" s="230"/>
      <c r="B112" s="230"/>
      <c r="C112" s="230"/>
      <c r="D112" s="230"/>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row>
    <row r="113" spans="1:65" ht="29.1" customHeight="1">
      <c r="A113" s="230"/>
      <c r="B113" s="230"/>
      <c r="C113" s="230"/>
      <c r="D113" s="230"/>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row>
    <row r="114" spans="1:65" ht="29.1" customHeight="1">
      <c r="A114" s="230"/>
      <c r="B114" s="230"/>
      <c r="C114" s="230"/>
      <c r="D114" s="230"/>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row>
    <row r="115" spans="1:65" ht="29.1" customHeight="1">
      <c r="A115" s="230"/>
      <c r="B115" s="230"/>
      <c r="C115" s="230"/>
      <c r="D115" s="230"/>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row>
    <row r="116" spans="1:65" ht="29.1" customHeight="1">
      <c r="A116" s="230"/>
      <c r="B116" s="230"/>
      <c r="C116" s="230"/>
      <c r="D116" s="230"/>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row>
    <row r="117" spans="1:65" ht="29.1" customHeight="1">
      <c r="A117" s="230"/>
      <c r="B117" s="230"/>
      <c r="C117" s="230"/>
      <c r="D117" s="230"/>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row>
    <row r="118" spans="1:65" ht="29.1" customHeight="1">
      <c r="A118" s="230"/>
      <c r="B118" s="230"/>
      <c r="C118" s="230"/>
      <c r="D118" s="230"/>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c r="BL118" s="4"/>
      <c r="BM118" s="4"/>
    </row>
    <row r="119" spans="1:65" ht="29.1" customHeight="1">
      <c r="A119" s="230"/>
      <c r="B119" s="230"/>
      <c r="C119" s="230"/>
      <c r="D119" s="230"/>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4"/>
      <c r="BI119" s="4"/>
      <c r="BJ119" s="4"/>
      <c r="BK119" s="4"/>
      <c r="BL119" s="4"/>
      <c r="BM119" s="4"/>
    </row>
    <row r="120" spans="1:65" ht="29.1" customHeight="1">
      <c r="A120" s="230"/>
      <c r="B120" s="230"/>
      <c r="C120" s="230"/>
      <c r="D120" s="230"/>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row>
    <row r="121" spans="1:65" ht="29.1" customHeight="1">
      <c r="A121" s="230"/>
      <c r="B121" s="230"/>
      <c r="C121" s="230"/>
      <c r="D121" s="230"/>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row>
    <row r="122" spans="1:65" ht="29.1" customHeight="1">
      <c r="A122" s="230"/>
      <c r="B122" s="230"/>
      <c r="C122" s="230"/>
      <c r="D122" s="230"/>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row>
    <row r="123" spans="1:65" ht="29.1" customHeight="1">
      <c r="A123" s="230"/>
      <c r="B123" s="230"/>
      <c r="C123" s="230"/>
      <c r="D123" s="230"/>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row>
    <row r="124" spans="1:65" ht="29.1" customHeight="1">
      <c r="A124" s="230"/>
      <c r="B124" s="230"/>
      <c r="C124" s="230"/>
      <c r="D124" s="230"/>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row>
    <row r="125" spans="1:65" ht="29.1" customHeight="1">
      <c r="A125" s="230"/>
      <c r="B125" s="230"/>
      <c r="C125" s="230"/>
      <c r="D125" s="230"/>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c r="AV125" s="4"/>
      <c r="AW125" s="4"/>
      <c r="AX125" s="4"/>
      <c r="AY125" s="4"/>
      <c r="AZ125" s="4"/>
      <c r="BA125" s="4"/>
      <c r="BB125" s="4"/>
      <c r="BC125" s="4"/>
      <c r="BD125" s="4"/>
      <c r="BE125" s="4"/>
      <c r="BF125" s="4"/>
      <c r="BG125" s="4"/>
      <c r="BH125" s="4"/>
      <c r="BI125" s="4"/>
      <c r="BJ125" s="4"/>
      <c r="BK125" s="4"/>
      <c r="BL125" s="4"/>
      <c r="BM125" s="4"/>
    </row>
    <row r="126" spans="1:65" ht="29.1" customHeight="1">
      <c r="A126" s="230"/>
      <c r="B126" s="230"/>
      <c r="C126" s="230"/>
      <c r="D126" s="230"/>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E126" s="4"/>
      <c r="BF126" s="4"/>
      <c r="BG126" s="4"/>
      <c r="BH126" s="4"/>
      <c r="BI126" s="4"/>
      <c r="BJ126" s="4"/>
      <c r="BK126" s="4"/>
      <c r="BL126" s="4"/>
      <c r="BM126" s="4"/>
    </row>
    <row r="127" spans="1:65" ht="29.1" customHeight="1">
      <c r="A127" s="230"/>
      <c r="B127" s="230"/>
      <c r="C127" s="230"/>
      <c r="D127" s="230"/>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c r="BC127" s="4"/>
      <c r="BD127" s="4"/>
      <c r="BE127" s="4"/>
      <c r="BF127" s="4"/>
      <c r="BG127" s="4"/>
      <c r="BH127" s="4"/>
      <c r="BI127" s="4"/>
      <c r="BJ127" s="4"/>
      <c r="BK127" s="4"/>
      <c r="BL127" s="4"/>
      <c r="BM127" s="4"/>
    </row>
    <row r="128" spans="1:65" ht="29.1" customHeight="1">
      <c r="A128" s="230"/>
      <c r="B128" s="230"/>
      <c r="C128" s="230"/>
      <c r="D128" s="230"/>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c r="BA128" s="4"/>
      <c r="BB128" s="4"/>
      <c r="BC128" s="4"/>
      <c r="BD128" s="4"/>
      <c r="BE128" s="4"/>
      <c r="BF128" s="4"/>
      <c r="BG128" s="4"/>
      <c r="BH128" s="4"/>
      <c r="BI128" s="4"/>
      <c r="BJ128" s="4"/>
      <c r="BK128" s="4"/>
      <c r="BL128" s="4"/>
      <c r="BM128" s="4"/>
    </row>
    <row r="129" spans="1:65" ht="29.1" customHeight="1">
      <c r="A129" s="230"/>
      <c r="B129" s="230"/>
      <c r="C129" s="230"/>
      <c r="D129" s="230"/>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c r="AV129" s="4"/>
      <c r="AW129" s="4"/>
      <c r="AX129" s="4"/>
      <c r="AY129" s="4"/>
      <c r="AZ129" s="4"/>
      <c r="BA129" s="4"/>
      <c r="BB129" s="4"/>
      <c r="BC129" s="4"/>
      <c r="BD129" s="4"/>
      <c r="BE129" s="4"/>
      <c r="BF129" s="4"/>
      <c r="BG129" s="4"/>
      <c r="BH129" s="4"/>
      <c r="BI129" s="4"/>
      <c r="BJ129" s="4"/>
      <c r="BK129" s="4"/>
      <c r="BL129" s="4"/>
      <c r="BM129" s="4"/>
    </row>
    <row r="130" spans="1:65" ht="29.1" customHeight="1">
      <c r="A130" s="230"/>
      <c r="B130" s="230"/>
      <c r="C130" s="230"/>
      <c r="D130" s="230"/>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c r="AW130" s="4"/>
      <c r="AX130" s="4"/>
      <c r="AY130" s="4"/>
      <c r="AZ130" s="4"/>
      <c r="BA130" s="4"/>
      <c r="BB130" s="4"/>
      <c r="BC130" s="4"/>
      <c r="BD130" s="4"/>
      <c r="BE130" s="4"/>
      <c r="BF130" s="4"/>
      <c r="BG130" s="4"/>
      <c r="BH130" s="4"/>
      <c r="BI130" s="4"/>
      <c r="BJ130" s="4"/>
      <c r="BK130" s="4"/>
      <c r="BL130" s="4"/>
      <c r="BM130" s="4"/>
    </row>
    <row r="131" spans="1:65" ht="29.1" customHeight="1">
      <c r="A131" s="230"/>
      <c r="B131" s="230"/>
      <c r="C131" s="230"/>
      <c r="D131" s="230"/>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E131" s="4"/>
      <c r="BF131" s="4"/>
      <c r="BG131" s="4"/>
      <c r="BH131" s="4"/>
      <c r="BI131" s="4"/>
      <c r="BJ131" s="4"/>
      <c r="BK131" s="4"/>
      <c r="BL131" s="4"/>
      <c r="BM131" s="4"/>
    </row>
    <row r="132" spans="1:65" ht="29.1" customHeight="1">
      <c r="A132" s="230"/>
      <c r="B132" s="230"/>
      <c r="C132" s="230"/>
      <c r="D132" s="230"/>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4"/>
      <c r="AY132" s="4"/>
      <c r="AZ132" s="4"/>
      <c r="BA132" s="4"/>
      <c r="BB132" s="4"/>
      <c r="BC132" s="4"/>
      <c r="BD132" s="4"/>
      <c r="BE132" s="4"/>
      <c r="BF132" s="4"/>
      <c r="BG132" s="4"/>
      <c r="BH132" s="4"/>
      <c r="BI132" s="4"/>
      <c r="BJ132" s="4"/>
      <c r="BK132" s="4"/>
      <c r="BL132" s="4"/>
      <c r="BM132" s="4"/>
    </row>
    <row r="133" spans="1:65" ht="29.1" customHeight="1">
      <c r="A133" s="230"/>
      <c r="B133" s="230"/>
      <c r="C133" s="230"/>
      <c r="D133" s="230"/>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c r="AU133" s="4"/>
      <c r="AV133" s="4"/>
      <c r="AW133" s="4"/>
      <c r="AX133" s="4"/>
      <c r="AY133" s="4"/>
      <c r="AZ133" s="4"/>
      <c r="BA133" s="4"/>
      <c r="BB133" s="4"/>
      <c r="BC133" s="4"/>
      <c r="BD133" s="4"/>
      <c r="BE133" s="4"/>
      <c r="BF133" s="4"/>
      <c r="BG133" s="4"/>
      <c r="BH133" s="4"/>
      <c r="BI133" s="4"/>
      <c r="BJ133" s="4"/>
      <c r="BK133" s="4"/>
      <c r="BL133" s="4"/>
      <c r="BM133" s="4"/>
    </row>
    <row r="134" spans="1:65" ht="29.1" customHeight="1">
      <c r="A134" s="230"/>
      <c r="B134" s="230"/>
      <c r="C134" s="230"/>
      <c r="D134" s="230"/>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c r="BC134" s="4"/>
      <c r="BD134" s="4"/>
      <c r="BE134" s="4"/>
      <c r="BF134" s="4"/>
      <c r="BG134" s="4"/>
      <c r="BH134" s="4"/>
      <c r="BI134" s="4"/>
      <c r="BJ134" s="4"/>
      <c r="BK134" s="4"/>
      <c r="BL134" s="4"/>
      <c r="BM134" s="4"/>
    </row>
    <row r="135" spans="1:65" ht="29.1" customHeight="1">
      <c r="A135" s="230"/>
      <c r="B135" s="230"/>
      <c r="C135" s="230"/>
      <c r="D135" s="230"/>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c r="BC135" s="4"/>
      <c r="BD135" s="4"/>
      <c r="BE135" s="4"/>
      <c r="BF135" s="4"/>
      <c r="BG135" s="4"/>
      <c r="BH135" s="4"/>
      <c r="BI135" s="4"/>
      <c r="BJ135" s="4"/>
      <c r="BK135" s="4"/>
      <c r="BL135" s="4"/>
      <c r="BM135" s="4"/>
    </row>
    <row r="136" spans="1:65" ht="29.1" customHeight="1">
      <c r="A136" s="230"/>
      <c r="B136" s="230"/>
      <c r="C136" s="230"/>
      <c r="D136" s="230"/>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E136" s="4"/>
      <c r="BF136" s="4"/>
      <c r="BG136" s="4"/>
      <c r="BH136" s="4"/>
      <c r="BI136" s="4"/>
      <c r="BJ136" s="4"/>
      <c r="BK136" s="4"/>
      <c r="BL136" s="4"/>
      <c r="BM136" s="4"/>
    </row>
    <row r="137" spans="1:65" ht="29.1" customHeight="1">
      <c r="A137" s="230"/>
      <c r="B137" s="230"/>
      <c r="C137" s="230"/>
      <c r="D137" s="230"/>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c r="BC137" s="4"/>
      <c r="BD137" s="4"/>
      <c r="BE137" s="4"/>
      <c r="BF137" s="4"/>
      <c r="BG137" s="4"/>
      <c r="BH137" s="4"/>
      <c r="BI137" s="4"/>
      <c r="BJ137" s="4"/>
      <c r="BK137" s="4"/>
      <c r="BL137" s="4"/>
      <c r="BM137" s="4"/>
    </row>
    <row r="138" spans="1:65" ht="29.1" customHeight="1">
      <c r="A138" s="230"/>
      <c r="B138" s="230"/>
      <c r="C138" s="230"/>
      <c r="D138" s="230"/>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c r="AW138" s="4"/>
      <c r="AX138" s="4"/>
      <c r="AY138" s="4"/>
      <c r="AZ138" s="4"/>
      <c r="BA138" s="4"/>
      <c r="BB138" s="4"/>
      <c r="BC138" s="4"/>
      <c r="BD138" s="4"/>
      <c r="BE138" s="4"/>
      <c r="BF138" s="4"/>
      <c r="BG138" s="4"/>
      <c r="BH138" s="4"/>
      <c r="BI138" s="4"/>
      <c r="BJ138" s="4"/>
      <c r="BK138" s="4"/>
      <c r="BL138" s="4"/>
      <c r="BM138" s="4"/>
    </row>
    <row r="139" spans="1:65" ht="29.1" customHeight="1">
      <c r="A139" s="230"/>
      <c r="B139" s="230"/>
      <c r="C139" s="230"/>
      <c r="D139" s="230"/>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c r="BC139" s="4"/>
      <c r="BD139" s="4"/>
      <c r="BE139" s="4"/>
      <c r="BF139" s="4"/>
      <c r="BG139" s="4"/>
      <c r="BH139" s="4"/>
      <c r="BI139" s="4"/>
      <c r="BJ139" s="4"/>
      <c r="BK139" s="4"/>
      <c r="BL139" s="4"/>
      <c r="BM139" s="4"/>
    </row>
    <row r="140" spans="1:65" ht="29.1" customHeight="1">
      <c r="A140" s="230"/>
      <c r="B140" s="230"/>
      <c r="C140" s="230"/>
      <c r="D140" s="230"/>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c r="AV140" s="4"/>
      <c r="AW140" s="4"/>
      <c r="AX140" s="4"/>
      <c r="AY140" s="4"/>
      <c r="AZ140" s="4"/>
      <c r="BA140" s="4"/>
      <c r="BB140" s="4"/>
      <c r="BC140" s="4"/>
      <c r="BD140" s="4"/>
      <c r="BE140" s="4"/>
      <c r="BF140" s="4"/>
      <c r="BG140" s="4"/>
      <c r="BH140" s="4"/>
      <c r="BI140" s="4"/>
      <c r="BJ140" s="4"/>
      <c r="BK140" s="4"/>
      <c r="BL140" s="4"/>
      <c r="BM140" s="4"/>
    </row>
    <row r="141" spans="1:65" ht="29.1" customHeight="1">
      <c r="A141" s="230"/>
      <c r="B141" s="230"/>
      <c r="C141" s="230"/>
      <c r="D141" s="230"/>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c r="AW141" s="4"/>
      <c r="AX141" s="4"/>
      <c r="AY141" s="4"/>
      <c r="AZ141" s="4"/>
      <c r="BA141" s="4"/>
      <c r="BB141" s="4"/>
      <c r="BC141" s="4"/>
      <c r="BD141" s="4"/>
      <c r="BE141" s="4"/>
      <c r="BF141" s="4"/>
      <c r="BG141" s="4"/>
      <c r="BH141" s="4"/>
      <c r="BI141" s="4"/>
      <c r="BJ141" s="4"/>
      <c r="BK141" s="4"/>
      <c r="BL141" s="4"/>
      <c r="BM141" s="4"/>
    </row>
    <row r="142" spans="1:65" ht="29.1" customHeight="1">
      <c r="A142" s="230"/>
      <c r="B142" s="230"/>
      <c r="C142" s="230"/>
      <c r="D142" s="230"/>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c r="AN142" s="4"/>
      <c r="AO142" s="4"/>
      <c r="AP142" s="4"/>
      <c r="AQ142" s="4"/>
      <c r="AR142" s="4"/>
      <c r="AS142" s="4"/>
      <c r="AT142" s="4"/>
      <c r="AU142" s="4"/>
      <c r="AV142" s="4"/>
      <c r="AW142" s="4"/>
      <c r="AX142" s="4"/>
      <c r="AY142" s="4"/>
      <c r="AZ142" s="4"/>
      <c r="BA142" s="4"/>
      <c r="BB142" s="4"/>
      <c r="BC142" s="4"/>
      <c r="BD142" s="4"/>
      <c r="BE142" s="4"/>
      <c r="BF142" s="4"/>
      <c r="BG142" s="4"/>
      <c r="BH142" s="4"/>
      <c r="BI142" s="4"/>
      <c r="BJ142" s="4"/>
      <c r="BK142" s="4"/>
      <c r="BL142" s="4"/>
      <c r="BM142" s="4"/>
    </row>
    <row r="143" spans="1:65" ht="29.1" customHeight="1">
      <c r="A143" s="230"/>
      <c r="B143" s="230"/>
      <c r="C143" s="230"/>
      <c r="D143" s="230"/>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c r="BE143" s="4"/>
      <c r="BF143" s="4"/>
      <c r="BG143" s="4"/>
      <c r="BH143" s="4"/>
      <c r="BI143" s="4"/>
      <c r="BJ143" s="4"/>
      <c r="BK143" s="4"/>
      <c r="BL143" s="4"/>
      <c r="BM143" s="4"/>
    </row>
    <row r="144" spans="1:65" ht="29.1" customHeight="1">
      <c r="A144" s="230"/>
      <c r="B144" s="230"/>
      <c r="C144" s="230"/>
      <c r="D144" s="230"/>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c r="AO144" s="4"/>
      <c r="AP144" s="4"/>
      <c r="AQ144" s="4"/>
      <c r="AR144" s="4"/>
      <c r="AS144" s="4"/>
      <c r="AT144" s="4"/>
      <c r="AU144" s="4"/>
      <c r="AV144" s="4"/>
      <c r="AW144" s="4"/>
      <c r="AX144" s="4"/>
      <c r="AY144" s="4"/>
      <c r="AZ144" s="4"/>
      <c r="BA144" s="4"/>
      <c r="BB144" s="4"/>
      <c r="BC144" s="4"/>
      <c r="BD144" s="4"/>
      <c r="BE144" s="4"/>
      <c r="BF144" s="4"/>
      <c r="BG144" s="4"/>
      <c r="BH144" s="4"/>
      <c r="BI144" s="4"/>
      <c r="BJ144" s="4"/>
      <c r="BK144" s="4"/>
      <c r="BL144" s="4"/>
      <c r="BM144" s="4"/>
    </row>
    <row r="145" spans="1:65" ht="29.1" customHeight="1">
      <c r="A145" s="230"/>
      <c r="B145" s="230"/>
      <c r="C145" s="230"/>
      <c r="D145" s="230"/>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c r="AR145" s="4"/>
      <c r="AS145" s="4"/>
      <c r="AT145" s="4"/>
      <c r="AU145" s="4"/>
      <c r="AV145" s="4"/>
      <c r="AW145" s="4"/>
      <c r="AX145" s="4"/>
      <c r="AY145" s="4"/>
      <c r="AZ145" s="4"/>
      <c r="BA145" s="4"/>
      <c r="BB145" s="4"/>
      <c r="BC145" s="4"/>
      <c r="BD145" s="4"/>
      <c r="BE145" s="4"/>
      <c r="BF145" s="4"/>
      <c r="BG145" s="4"/>
      <c r="BH145" s="4"/>
      <c r="BI145" s="4"/>
      <c r="BJ145" s="4"/>
      <c r="BK145" s="4"/>
      <c r="BL145" s="4"/>
      <c r="BM145" s="4"/>
    </row>
    <row r="146" spans="1:65" ht="29.1" customHeight="1">
      <c r="A146" s="230"/>
      <c r="B146" s="230"/>
      <c r="C146" s="230"/>
      <c r="D146" s="230"/>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c r="AN146" s="4"/>
      <c r="AO146" s="4"/>
      <c r="AP146" s="4"/>
      <c r="AQ146" s="4"/>
      <c r="AR146" s="4"/>
      <c r="AS146" s="4"/>
      <c r="AT146" s="4"/>
      <c r="AU146" s="4"/>
      <c r="AV146" s="4"/>
      <c r="AW146" s="4"/>
      <c r="AX146" s="4"/>
      <c r="AY146" s="4"/>
      <c r="AZ146" s="4"/>
      <c r="BA146" s="4"/>
      <c r="BB146" s="4"/>
      <c r="BC146" s="4"/>
      <c r="BD146" s="4"/>
      <c r="BE146" s="4"/>
      <c r="BF146" s="4"/>
      <c r="BG146" s="4"/>
      <c r="BH146" s="4"/>
      <c r="BI146" s="4"/>
      <c r="BJ146" s="4"/>
      <c r="BK146" s="4"/>
      <c r="BL146" s="4"/>
      <c r="BM146" s="4"/>
    </row>
    <row r="147" spans="1:65" ht="29.1" customHeight="1">
      <c r="A147" s="230"/>
      <c r="B147" s="230"/>
      <c r="C147" s="230"/>
      <c r="D147" s="230"/>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c r="AX147" s="4"/>
      <c r="AY147" s="4"/>
      <c r="AZ147" s="4"/>
      <c r="BA147" s="4"/>
      <c r="BB147" s="4"/>
      <c r="BC147" s="4"/>
      <c r="BD147" s="4"/>
      <c r="BE147" s="4"/>
      <c r="BF147" s="4"/>
      <c r="BG147" s="4"/>
      <c r="BH147" s="4"/>
      <c r="BI147" s="4"/>
      <c r="BJ147" s="4"/>
      <c r="BK147" s="4"/>
      <c r="BL147" s="4"/>
      <c r="BM147" s="4"/>
    </row>
    <row r="148" spans="1:65" ht="29.1" customHeight="1">
      <c r="A148" s="230"/>
      <c r="B148" s="230"/>
      <c r="C148" s="230"/>
      <c r="D148" s="230"/>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c r="AU148" s="4"/>
      <c r="AV148" s="4"/>
      <c r="AW148" s="4"/>
      <c r="AX148" s="4"/>
      <c r="AY148" s="4"/>
      <c r="AZ148" s="4"/>
      <c r="BA148" s="4"/>
      <c r="BB148" s="4"/>
      <c r="BC148" s="4"/>
      <c r="BD148" s="4"/>
      <c r="BE148" s="4"/>
      <c r="BF148" s="4"/>
      <c r="BG148" s="4"/>
      <c r="BH148" s="4"/>
      <c r="BI148" s="4"/>
      <c r="BJ148" s="4"/>
      <c r="BK148" s="4"/>
      <c r="BL148" s="4"/>
      <c r="BM148" s="4"/>
    </row>
    <row r="149" spans="1:65" ht="29.1" customHeight="1">
      <c r="A149" s="230"/>
      <c r="B149" s="230"/>
      <c r="C149" s="230"/>
      <c r="D149" s="230"/>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c r="AU149" s="4"/>
      <c r="AV149" s="4"/>
      <c r="AW149" s="4"/>
      <c r="AX149" s="4"/>
      <c r="AY149" s="4"/>
      <c r="AZ149" s="4"/>
      <c r="BA149" s="4"/>
      <c r="BB149" s="4"/>
      <c r="BC149" s="4"/>
      <c r="BD149" s="4"/>
      <c r="BE149" s="4"/>
      <c r="BF149" s="4"/>
      <c r="BG149" s="4"/>
      <c r="BH149" s="4"/>
      <c r="BI149" s="4"/>
      <c r="BJ149" s="4"/>
      <c r="BK149" s="4"/>
      <c r="BL149" s="4"/>
      <c r="BM149" s="4"/>
    </row>
    <row r="150" spans="1:65" ht="29.1" customHeight="1">
      <c r="A150" s="230"/>
      <c r="B150" s="230"/>
      <c r="C150" s="230"/>
      <c r="D150" s="230"/>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c r="AU150" s="4"/>
      <c r="AV150" s="4"/>
      <c r="AW150" s="4"/>
      <c r="AX150" s="4"/>
      <c r="AY150" s="4"/>
      <c r="AZ150" s="4"/>
      <c r="BA150" s="4"/>
      <c r="BB150" s="4"/>
      <c r="BC150" s="4"/>
      <c r="BD150" s="4"/>
      <c r="BE150" s="4"/>
      <c r="BF150" s="4"/>
      <c r="BG150" s="4"/>
      <c r="BH150" s="4"/>
      <c r="BI150" s="4"/>
      <c r="BJ150" s="4"/>
      <c r="BK150" s="4"/>
      <c r="BL150" s="4"/>
      <c r="BM150" s="4"/>
    </row>
    <row r="151" spans="1:65" ht="29.1" customHeight="1">
      <c r="A151" s="230"/>
      <c r="B151" s="230"/>
      <c r="C151" s="230"/>
      <c r="D151" s="230"/>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c r="AU151" s="4"/>
      <c r="AV151" s="4"/>
      <c r="AW151" s="4"/>
      <c r="AX151" s="4"/>
      <c r="AY151" s="4"/>
      <c r="AZ151" s="4"/>
      <c r="BA151" s="4"/>
      <c r="BB151" s="4"/>
      <c r="BC151" s="4"/>
      <c r="BD151" s="4"/>
      <c r="BE151" s="4"/>
      <c r="BF151" s="4"/>
      <c r="BG151" s="4"/>
      <c r="BH151" s="4"/>
      <c r="BI151" s="4"/>
      <c r="BJ151" s="4"/>
      <c r="BK151" s="4"/>
      <c r="BL151" s="4"/>
      <c r="BM151" s="4"/>
    </row>
    <row r="152" spans="1:65" ht="29.1" customHeight="1">
      <c r="A152" s="230"/>
      <c r="B152" s="230"/>
      <c r="C152" s="230"/>
      <c r="D152" s="230"/>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c r="AS152" s="4"/>
      <c r="AT152" s="4"/>
      <c r="AU152" s="4"/>
      <c r="AV152" s="4"/>
      <c r="AW152" s="4"/>
      <c r="AX152" s="4"/>
      <c r="AY152" s="4"/>
      <c r="AZ152" s="4"/>
      <c r="BA152" s="4"/>
      <c r="BB152" s="4"/>
      <c r="BC152" s="4"/>
      <c r="BD152" s="4"/>
      <c r="BE152" s="4"/>
      <c r="BF152" s="4"/>
      <c r="BG152" s="4"/>
      <c r="BH152" s="4"/>
      <c r="BI152" s="4"/>
      <c r="BJ152" s="4"/>
      <c r="BK152" s="4"/>
      <c r="BL152" s="4"/>
      <c r="BM152" s="4"/>
    </row>
    <row r="153" spans="1:65" ht="29.1" customHeight="1">
      <c r="A153" s="230"/>
      <c r="B153" s="230"/>
      <c r="C153" s="230"/>
      <c r="D153" s="230"/>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4"/>
      <c r="AW153" s="4"/>
      <c r="AX153" s="4"/>
      <c r="AY153" s="4"/>
      <c r="AZ153" s="4"/>
      <c r="BA153" s="4"/>
      <c r="BB153" s="4"/>
      <c r="BC153" s="4"/>
      <c r="BD153" s="4"/>
      <c r="BE153" s="4"/>
      <c r="BF153" s="4"/>
      <c r="BG153" s="4"/>
      <c r="BH153" s="4"/>
      <c r="BI153" s="4"/>
      <c r="BJ153" s="4"/>
      <c r="BK153" s="4"/>
      <c r="BL153" s="4"/>
      <c r="BM153" s="4"/>
    </row>
    <row r="154" spans="1:65" ht="29.1" customHeight="1">
      <c r="A154" s="230"/>
      <c r="B154" s="230"/>
      <c r="C154" s="230"/>
      <c r="D154" s="230"/>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c r="AN154" s="4"/>
      <c r="AO154" s="4"/>
      <c r="AP154" s="4"/>
      <c r="AQ154" s="4"/>
      <c r="AR154" s="4"/>
      <c r="AS154" s="4"/>
      <c r="AT154" s="4"/>
      <c r="AU154" s="4"/>
      <c r="AV154" s="4"/>
      <c r="AW154" s="4"/>
      <c r="AX154" s="4"/>
      <c r="AY154" s="4"/>
      <c r="AZ154" s="4"/>
      <c r="BA154" s="4"/>
      <c r="BB154" s="4"/>
      <c r="BC154" s="4"/>
      <c r="BD154" s="4"/>
      <c r="BE154" s="4"/>
      <c r="BF154" s="4"/>
      <c r="BG154" s="4"/>
      <c r="BH154" s="4"/>
      <c r="BI154" s="4"/>
      <c r="BJ154" s="4"/>
      <c r="BK154" s="4"/>
      <c r="BL154" s="4"/>
      <c r="BM154" s="4"/>
    </row>
    <row r="155" spans="1:65" ht="29.1" customHeight="1">
      <c r="A155" s="230"/>
      <c r="B155" s="230"/>
      <c r="C155" s="230"/>
      <c r="D155" s="230"/>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c r="AN155" s="4"/>
      <c r="AO155" s="4"/>
      <c r="AP155" s="4"/>
      <c r="AQ155" s="4"/>
      <c r="AR155" s="4"/>
      <c r="AS155" s="4"/>
      <c r="AT155" s="4"/>
      <c r="AU155" s="4"/>
      <c r="AV155" s="4"/>
      <c r="AW155" s="4"/>
      <c r="AX155" s="4"/>
      <c r="AY155" s="4"/>
      <c r="AZ155" s="4"/>
      <c r="BA155" s="4"/>
      <c r="BB155" s="4"/>
      <c r="BC155" s="4"/>
      <c r="BD155" s="4"/>
      <c r="BE155" s="4"/>
      <c r="BF155" s="4"/>
      <c r="BG155" s="4"/>
      <c r="BH155" s="4"/>
      <c r="BI155" s="4"/>
      <c r="BJ155" s="4"/>
      <c r="BK155" s="4"/>
      <c r="BL155" s="4"/>
      <c r="BM155" s="4"/>
    </row>
    <row r="156" spans="1:65" ht="29.1" customHeight="1">
      <c r="A156" s="230"/>
      <c r="B156" s="230"/>
      <c r="C156" s="230"/>
      <c r="D156" s="230"/>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4"/>
      <c r="AN156" s="4"/>
      <c r="AO156" s="4"/>
      <c r="AP156" s="4"/>
      <c r="AQ156" s="4"/>
      <c r="AR156" s="4"/>
      <c r="AS156" s="4"/>
      <c r="AT156" s="4"/>
      <c r="AU156" s="4"/>
      <c r="AV156" s="4"/>
      <c r="AW156" s="4"/>
      <c r="AX156" s="4"/>
      <c r="AY156" s="4"/>
      <c r="AZ156" s="4"/>
      <c r="BA156" s="4"/>
      <c r="BB156" s="4"/>
      <c r="BC156" s="4"/>
      <c r="BD156" s="4"/>
      <c r="BE156" s="4"/>
      <c r="BF156" s="4"/>
      <c r="BG156" s="4"/>
      <c r="BH156" s="4"/>
      <c r="BI156" s="4"/>
      <c r="BJ156" s="4"/>
      <c r="BK156" s="4"/>
      <c r="BL156" s="4"/>
      <c r="BM156" s="4"/>
    </row>
    <row r="157" spans="1:65" ht="29.1" customHeight="1">
      <c r="A157" s="230"/>
      <c r="B157" s="230"/>
      <c r="C157" s="230"/>
      <c r="D157" s="230"/>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c r="AN157" s="4"/>
      <c r="AO157" s="4"/>
      <c r="AP157" s="4"/>
      <c r="AQ157" s="4"/>
      <c r="AR157" s="4"/>
      <c r="AS157" s="4"/>
      <c r="AT157" s="4"/>
      <c r="AU157" s="4"/>
      <c r="AV157" s="4"/>
      <c r="AW157" s="4"/>
      <c r="AX157" s="4"/>
      <c r="AY157" s="4"/>
      <c r="AZ157" s="4"/>
      <c r="BA157" s="4"/>
      <c r="BB157" s="4"/>
      <c r="BC157" s="4"/>
      <c r="BD157" s="4"/>
      <c r="BE157" s="4"/>
      <c r="BF157" s="4"/>
      <c r="BG157" s="4"/>
      <c r="BH157" s="4"/>
      <c r="BI157" s="4"/>
      <c r="BJ157" s="4"/>
      <c r="BK157" s="4"/>
      <c r="BL157" s="4"/>
      <c r="BM157" s="4"/>
    </row>
    <row r="158" spans="1:65" ht="29.1" customHeight="1">
      <c r="A158" s="230"/>
      <c r="B158" s="230"/>
      <c r="C158" s="230"/>
      <c r="D158" s="230"/>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4"/>
      <c r="AK158" s="4"/>
      <c r="AL158" s="4"/>
      <c r="AM158" s="4"/>
      <c r="AN158" s="4"/>
      <c r="AO158" s="4"/>
      <c r="AP158" s="4"/>
      <c r="AQ158" s="4"/>
      <c r="AR158" s="4"/>
      <c r="AS158" s="4"/>
      <c r="AT158" s="4"/>
      <c r="AU158" s="4"/>
      <c r="AV158" s="4"/>
      <c r="AW158" s="4"/>
      <c r="AX158" s="4"/>
      <c r="AY158" s="4"/>
      <c r="AZ158" s="4"/>
      <c r="BA158" s="4"/>
      <c r="BB158" s="4"/>
      <c r="BC158" s="4"/>
      <c r="BD158" s="4"/>
      <c r="BE158" s="4"/>
      <c r="BF158" s="4"/>
      <c r="BG158" s="4"/>
      <c r="BH158" s="4"/>
      <c r="BI158" s="4"/>
      <c r="BJ158" s="4"/>
      <c r="BK158" s="4"/>
      <c r="BL158" s="4"/>
      <c r="BM158" s="4"/>
    </row>
    <row r="159" spans="1:65" ht="29.1" customHeight="1">
      <c r="A159" s="230"/>
      <c r="B159" s="230"/>
      <c r="C159" s="230"/>
      <c r="D159" s="230"/>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4"/>
      <c r="AN159" s="4"/>
      <c r="AO159" s="4"/>
      <c r="AP159" s="4"/>
      <c r="AQ159" s="4"/>
      <c r="AR159" s="4"/>
      <c r="AS159" s="4"/>
      <c r="AT159" s="4"/>
      <c r="AU159" s="4"/>
      <c r="AV159" s="4"/>
      <c r="AW159" s="4"/>
      <c r="AX159" s="4"/>
      <c r="AY159" s="4"/>
      <c r="AZ159" s="4"/>
      <c r="BA159" s="4"/>
      <c r="BB159" s="4"/>
      <c r="BC159" s="4"/>
      <c r="BD159" s="4"/>
      <c r="BE159" s="4"/>
      <c r="BF159" s="4"/>
      <c r="BG159" s="4"/>
      <c r="BH159" s="4"/>
      <c r="BI159" s="4"/>
      <c r="BJ159" s="4"/>
      <c r="BK159" s="4"/>
      <c r="BL159" s="4"/>
      <c r="BM159" s="4"/>
    </row>
    <row r="160" spans="1:65" ht="29.1" customHeight="1">
      <c r="A160" s="230"/>
      <c r="B160" s="230"/>
      <c r="C160" s="230"/>
      <c r="D160" s="230"/>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4"/>
      <c r="AN160" s="4"/>
      <c r="AO160" s="4"/>
      <c r="AP160" s="4"/>
      <c r="AQ160" s="4"/>
      <c r="AR160" s="4"/>
      <c r="AS160" s="4"/>
      <c r="AT160" s="4"/>
      <c r="AU160" s="4"/>
      <c r="AV160" s="4"/>
      <c r="AW160" s="4"/>
      <c r="AX160" s="4"/>
      <c r="AY160" s="4"/>
      <c r="AZ160" s="4"/>
      <c r="BA160" s="4"/>
      <c r="BB160" s="4"/>
      <c r="BC160" s="4"/>
      <c r="BD160" s="4"/>
      <c r="BE160" s="4"/>
      <c r="BF160" s="4"/>
      <c r="BG160" s="4"/>
      <c r="BH160" s="4"/>
      <c r="BI160" s="4"/>
      <c r="BJ160" s="4"/>
      <c r="BK160" s="4"/>
      <c r="BL160" s="4"/>
      <c r="BM160" s="4"/>
    </row>
    <row r="161" spans="1:65" ht="29.1" customHeight="1">
      <c r="A161" s="230"/>
      <c r="B161" s="230"/>
      <c r="C161" s="230"/>
      <c r="D161" s="230"/>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4"/>
      <c r="AN161" s="4"/>
      <c r="AO161" s="4"/>
      <c r="AP161" s="4"/>
      <c r="AQ161" s="4"/>
      <c r="AR161" s="4"/>
      <c r="AS161" s="4"/>
      <c r="AT161" s="4"/>
      <c r="AU161" s="4"/>
      <c r="AV161" s="4"/>
      <c r="AW161" s="4"/>
      <c r="AX161" s="4"/>
      <c r="AY161" s="4"/>
      <c r="AZ161" s="4"/>
      <c r="BA161" s="4"/>
      <c r="BB161" s="4"/>
      <c r="BC161" s="4"/>
      <c r="BD161" s="4"/>
      <c r="BE161" s="4"/>
      <c r="BF161" s="4"/>
      <c r="BG161" s="4"/>
      <c r="BH161" s="4"/>
      <c r="BI161" s="4"/>
      <c r="BJ161" s="4"/>
      <c r="BK161" s="4"/>
      <c r="BL161" s="4"/>
      <c r="BM161" s="4"/>
    </row>
    <row r="162" spans="1:65" ht="29.1" customHeight="1">
      <c r="A162" s="230"/>
      <c r="B162" s="230"/>
      <c r="C162" s="230"/>
      <c r="D162" s="230"/>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c r="AM162" s="4"/>
      <c r="AN162" s="4"/>
      <c r="AO162" s="4"/>
      <c r="AP162" s="4"/>
      <c r="AQ162" s="4"/>
      <c r="AR162" s="4"/>
      <c r="AS162" s="4"/>
      <c r="AT162" s="4"/>
      <c r="AU162" s="4"/>
      <c r="AV162" s="4"/>
      <c r="AW162" s="4"/>
      <c r="AX162" s="4"/>
      <c r="AY162" s="4"/>
      <c r="AZ162" s="4"/>
      <c r="BA162" s="4"/>
      <c r="BB162" s="4"/>
      <c r="BC162" s="4"/>
      <c r="BD162" s="4"/>
      <c r="BE162" s="4"/>
      <c r="BF162" s="4"/>
      <c r="BG162" s="4"/>
      <c r="BH162" s="4"/>
      <c r="BI162" s="4"/>
      <c r="BJ162" s="4"/>
      <c r="BK162" s="4"/>
      <c r="BL162" s="4"/>
      <c r="BM162" s="4"/>
    </row>
    <row r="163" spans="1:65" ht="29.1" customHeight="1">
      <c r="A163" s="230"/>
      <c r="B163" s="230"/>
      <c r="C163" s="230"/>
      <c r="D163" s="230"/>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c r="AI163" s="4"/>
      <c r="AJ163" s="4"/>
      <c r="AK163" s="4"/>
      <c r="AL163" s="4"/>
      <c r="AM163" s="4"/>
      <c r="AN163" s="4"/>
      <c r="AO163" s="4"/>
      <c r="AP163" s="4"/>
      <c r="AQ163" s="4"/>
      <c r="AR163" s="4"/>
      <c r="AS163" s="4"/>
      <c r="AT163" s="4"/>
      <c r="AU163" s="4"/>
      <c r="AV163" s="4"/>
      <c r="AW163" s="4"/>
      <c r="AX163" s="4"/>
      <c r="AY163" s="4"/>
      <c r="AZ163" s="4"/>
      <c r="BA163" s="4"/>
      <c r="BB163" s="4"/>
      <c r="BC163" s="4"/>
      <c r="BD163" s="4"/>
      <c r="BE163" s="4"/>
      <c r="BF163" s="4"/>
      <c r="BG163" s="4"/>
      <c r="BH163" s="4"/>
      <c r="BI163" s="4"/>
      <c r="BJ163" s="4"/>
      <c r="BK163" s="4"/>
      <c r="BL163" s="4"/>
      <c r="BM163" s="4"/>
    </row>
    <row r="164" spans="1:65" ht="29.1" customHeight="1">
      <c r="A164" s="230"/>
      <c r="B164" s="230"/>
      <c r="C164" s="230"/>
      <c r="D164" s="230"/>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4"/>
      <c r="AQ164" s="4"/>
      <c r="AR164" s="4"/>
      <c r="AS164" s="4"/>
      <c r="AT164" s="4"/>
      <c r="AU164" s="4"/>
      <c r="AV164" s="4"/>
      <c r="AW164" s="4"/>
      <c r="AX164" s="4"/>
      <c r="AY164" s="4"/>
      <c r="AZ164" s="4"/>
      <c r="BA164" s="4"/>
      <c r="BB164" s="4"/>
      <c r="BC164" s="4"/>
      <c r="BD164" s="4"/>
      <c r="BE164" s="4"/>
      <c r="BF164" s="4"/>
      <c r="BG164" s="4"/>
      <c r="BH164" s="4"/>
      <c r="BI164" s="4"/>
      <c r="BJ164" s="4"/>
      <c r="BK164" s="4"/>
      <c r="BL164" s="4"/>
      <c r="BM164" s="4"/>
    </row>
    <row r="165" spans="1:65" ht="29.1" customHeight="1">
      <c r="A165" s="230"/>
      <c r="B165" s="230"/>
      <c r="C165" s="230"/>
      <c r="D165" s="230"/>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4"/>
      <c r="AQ165" s="4"/>
      <c r="AR165" s="4"/>
      <c r="AS165" s="4"/>
      <c r="AT165" s="4"/>
      <c r="AU165" s="4"/>
      <c r="AV165" s="4"/>
      <c r="AW165" s="4"/>
      <c r="AX165" s="4"/>
      <c r="AY165" s="4"/>
      <c r="AZ165" s="4"/>
      <c r="BA165" s="4"/>
      <c r="BB165" s="4"/>
      <c r="BC165" s="4"/>
      <c r="BD165" s="4"/>
      <c r="BE165" s="4"/>
      <c r="BF165" s="4"/>
      <c r="BG165" s="4"/>
      <c r="BH165" s="4"/>
      <c r="BI165" s="4"/>
      <c r="BJ165" s="4"/>
      <c r="BK165" s="4"/>
      <c r="BL165" s="4"/>
      <c r="BM165" s="4"/>
    </row>
    <row r="166" spans="1:65" ht="29.1" customHeight="1">
      <c r="A166" s="230"/>
      <c r="B166" s="230"/>
      <c r="C166" s="230"/>
      <c r="D166" s="230"/>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c r="AN166" s="4"/>
      <c r="AO166" s="4"/>
      <c r="AP166" s="4"/>
      <c r="AQ166" s="4"/>
      <c r="AR166" s="4"/>
      <c r="AS166" s="4"/>
      <c r="AT166" s="4"/>
      <c r="AU166" s="4"/>
      <c r="AV166" s="4"/>
      <c r="AW166" s="4"/>
      <c r="AX166" s="4"/>
      <c r="AY166" s="4"/>
      <c r="AZ166" s="4"/>
      <c r="BA166" s="4"/>
      <c r="BB166" s="4"/>
      <c r="BC166" s="4"/>
      <c r="BD166" s="4"/>
      <c r="BE166" s="4"/>
      <c r="BF166" s="4"/>
      <c r="BG166" s="4"/>
      <c r="BH166" s="4"/>
      <c r="BI166" s="4"/>
      <c r="BJ166" s="4"/>
      <c r="BK166" s="4"/>
      <c r="BL166" s="4"/>
      <c r="BM166" s="4"/>
    </row>
    <row r="167" spans="1:65" ht="29.1" customHeight="1">
      <c r="A167" s="230"/>
      <c r="B167" s="230"/>
      <c r="C167" s="230"/>
      <c r="D167" s="230"/>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c r="AM167" s="4"/>
      <c r="AN167" s="4"/>
      <c r="AO167" s="4"/>
      <c r="AP167" s="4"/>
      <c r="AQ167" s="4"/>
      <c r="AR167" s="4"/>
      <c r="AS167" s="4"/>
      <c r="AT167" s="4"/>
      <c r="AU167" s="4"/>
      <c r="AV167" s="4"/>
      <c r="AW167" s="4"/>
      <c r="AX167" s="4"/>
      <c r="AY167" s="4"/>
      <c r="AZ167" s="4"/>
      <c r="BA167" s="4"/>
      <c r="BB167" s="4"/>
      <c r="BC167" s="4"/>
      <c r="BD167" s="4"/>
      <c r="BE167" s="4"/>
      <c r="BF167" s="4"/>
      <c r="BG167" s="4"/>
      <c r="BH167" s="4"/>
      <c r="BI167" s="4"/>
      <c r="BJ167" s="4"/>
      <c r="BK167" s="4"/>
      <c r="BL167" s="4"/>
      <c r="BM167" s="4"/>
    </row>
    <row r="168" spans="1:65" ht="29.1" customHeight="1">
      <c r="A168" s="230"/>
      <c r="B168" s="230"/>
      <c r="C168" s="230"/>
      <c r="D168" s="230"/>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4"/>
      <c r="AN168" s="4"/>
      <c r="AO168" s="4"/>
      <c r="AP168" s="4"/>
      <c r="AQ168" s="4"/>
      <c r="AR168" s="4"/>
      <c r="AS168" s="4"/>
      <c r="AT168" s="4"/>
      <c r="AU168" s="4"/>
      <c r="AV168" s="4"/>
      <c r="AW168" s="4"/>
      <c r="AX168" s="4"/>
      <c r="AY168" s="4"/>
      <c r="AZ168" s="4"/>
      <c r="BA168" s="4"/>
      <c r="BB168" s="4"/>
      <c r="BC168" s="4"/>
      <c r="BD168" s="4"/>
      <c r="BE168" s="4"/>
      <c r="BF168" s="4"/>
      <c r="BG168" s="4"/>
      <c r="BH168" s="4"/>
      <c r="BI168" s="4"/>
      <c r="BJ168" s="4"/>
      <c r="BK168" s="4"/>
      <c r="BL168" s="4"/>
      <c r="BM168" s="4"/>
    </row>
    <row r="169" spans="1:65" ht="29.1" customHeight="1">
      <c r="A169" s="230"/>
      <c r="B169" s="230"/>
      <c r="C169" s="230"/>
      <c r="D169" s="230"/>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c r="AN169" s="4"/>
      <c r="AO169" s="4"/>
      <c r="AP169" s="4"/>
      <c r="AQ169" s="4"/>
      <c r="AR169" s="4"/>
      <c r="AS169" s="4"/>
      <c r="AT169" s="4"/>
      <c r="AU169" s="4"/>
      <c r="AV169" s="4"/>
      <c r="AW169" s="4"/>
      <c r="AX169" s="4"/>
      <c r="AY169" s="4"/>
      <c r="AZ169" s="4"/>
      <c r="BA169" s="4"/>
      <c r="BB169" s="4"/>
      <c r="BC169" s="4"/>
      <c r="BD169" s="4"/>
      <c r="BE169" s="4"/>
      <c r="BF169" s="4"/>
      <c r="BG169" s="4"/>
      <c r="BH169" s="4"/>
      <c r="BI169" s="4"/>
      <c r="BJ169" s="4"/>
      <c r="BK169" s="4"/>
      <c r="BL169" s="4"/>
      <c r="BM169" s="4"/>
    </row>
    <row r="170" spans="1:65" ht="29.1" customHeight="1">
      <c r="A170" s="230"/>
      <c r="B170" s="230"/>
      <c r="C170" s="230"/>
      <c r="D170" s="230"/>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c r="AN170" s="4"/>
      <c r="AO170" s="4"/>
      <c r="AP170" s="4"/>
      <c r="AQ170" s="4"/>
      <c r="AR170" s="4"/>
      <c r="AS170" s="4"/>
      <c r="AT170" s="4"/>
      <c r="AU170" s="4"/>
      <c r="AV170" s="4"/>
      <c r="AW170" s="4"/>
      <c r="AX170" s="4"/>
      <c r="AY170" s="4"/>
      <c r="AZ170" s="4"/>
      <c r="BA170" s="4"/>
      <c r="BB170" s="4"/>
      <c r="BC170" s="4"/>
      <c r="BD170" s="4"/>
      <c r="BE170" s="4"/>
      <c r="BF170" s="4"/>
      <c r="BG170" s="4"/>
      <c r="BH170" s="4"/>
      <c r="BI170" s="4"/>
      <c r="BJ170" s="4"/>
      <c r="BK170" s="4"/>
      <c r="BL170" s="4"/>
      <c r="BM170" s="4"/>
    </row>
    <row r="171" spans="1:65" ht="29.1" customHeight="1">
      <c r="A171" s="230"/>
      <c r="B171" s="230"/>
      <c r="C171" s="230"/>
      <c r="D171" s="230"/>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c r="AN171" s="4"/>
      <c r="AO171" s="4"/>
      <c r="AP171" s="4"/>
      <c r="AQ171" s="4"/>
      <c r="AR171" s="4"/>
      <c r="AS171" s="4"/>
      <c r="AT171" s="4"/>
      <c r="AU171" s="4"/>
      <c r="AV171" s="4"/>
      <c r="AW171" s="4"/>
      <c r="AX171" s="4"/>
      <c r="AY171" s="4"/>
      <c r="AZ171" s="4"/>
      <c r="BA171" s="4"/>
      <c r="BB171" s="4"/>
      <c r="BC171" s="4"/>
      <c r="BD171" s="4"/>
      <c r="BE171" s="4"/>
      <c r="BF171" s="4"/>
      <c r="BG171" s="4"/>
      <c r="BH171" s="4"/>
      <c r="BI171" s="4"/>
      <c r="BJ171" s="4"/>
      <c r="BK171" s="4"/>
      <c r="BL171" s="4"/>
      <c r="BM171" s="4"/>
    </row>
    <row r="172" spans="1:65" ht="29.1" customHeight="1">
      <c r="A172" s="230"/>
      <c r="B172" s="230"/>
      <c r="C172" s="230"/>
      <c r="D172" s="230"/>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c r="AS172" s="4"/>
      <c r="AT172" s="4"/>
      <c r="AU172" s="4"/>
      <c r="AV172" s="4"/>
      <c r="AW172" s="4"/>
      <c r="AX172" s="4"/>
      <c r="AY172" s="4"/>
      <c r="AZ172" s="4"/>
      <c r="BA172" s="4"/>
      <c r="BB172" s="4"/>
      <c r="BC172" s="4"/>
      <c r="BD172" s="4"/>
      <c r="BE172" s="4"/>
      <c r="BF172" s="4"/>
      <c r="BG172" s="4"/>
      <c r="BH172" s="4"/>
      <c r="BI172" s="4"/>
      <c r="BJ172" s="4"/>
      <c r="BK172" s="4"/>
      <c r="BL172" s="4"/>
      <c r="BM172" s="4"/>
    </row>
    <row r="173" spans="1:65" ht="29.1" customHeight="1">
      <c r="A173" s="230"/>
      <c r="B173" s="230"/>
      <c r="C173" s="230"/>
      <c r="D173" s="230"/>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c r="AI173" s="4"/>
      <c r="AJ173" s="4"/>
      <c r="AK173" s="4"/>
      <c r="AL173" s="4"/>
      <c r="AM173" s="4"/>
      <c r="AN173" s="4"/>
      <c r="AO173" s="4"/>
      <c r="AP173" s="4"/>
      <c r="AQ173" s="4"/>
      <c r="AR173" s="4"/>
      <c r="AS173" s="4"/>
      <c r="AT173" s="4"/>
      <c r="AU173" s="4"/>
      <c r="AV173" s="4"/>
      <c r="AW173" s="4"/>
      <c r="AX173" s="4"/>
      <c r="AY173" s="4"/>
      <c r="AZ173" s="4"/>
      <c r="BA173" s="4"/>
      <c r="BB173" s="4"/>
      <c r="BC173" s="4"/>
      <c r="BD173" s="4"/>
      <c r="BE173" s="4"/>
      <c r="BF173" s="4"/>
      <c r="BG173" s="4"/>
      <c r="BH173" s="4"/>
      <c r="BI173" s="4"/>
      <c r="BJ173" s="4"/>
      <c r="BK173" s="4"/>
      <c r="BL173" s="4"/>
      <c r="BM173" s="4"/>
    </row>
    <row r="174" spans="1:65" ht="29.1" customHeight="1">
      <c r="A174" s="230"/>
      <c r="B174" s="230"/>
      <c r="C174" s="230"/>
      <c r="D174" s="230"/>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c r="AM174" s="4"/>
      <c r="AN174" s="4"/>
      <c r="AO174" s="4"/>
      <c r="AP174" s="4"/>
      <c r="AQ174" s="4"/>
      <c r="AR174" s="4"/>
      <c r="AS174" s="4"/>
      <c r="AT174" s="4"/>
      <c r="AU174" s="4"/>
      <c r="AV174" s="4"/>
      <c r="AW174" s="4"/>
      <c r="AX174" s="4"/>
      <c r="AY174" s="4"/>
      <c r="AZ174" s="4"/>
      <c r="BA174" s="4"/>
      <c r="BB174" s="4"/>
      <c r="BC174" s="4"/>
      <c r="BD174" s="4"/>
      <c r="BE174" s="4"/>
      <c r="BF174" s="4"/>
      <c r="BG174" s="4"/>
      <c r="BH174" s="4"/>
      <c r="BI174" s="4"/>
      <c r="BJ174" s="4"/>
      <c r="BK174" s="4"/>
      <c r="BL174" s="4"/>
      <c r="BM174" s="4"/>
    </row>
    <row r="175" spans="1:65" ht="29.1" customHeight="1">
      <c r="A175" s="230"/>
      <c r="B175" s="230"/>
      <c r="C175" s="230"/>
      <c r="D175" s="230"/>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c r="AI175" s="4"/>
      <c r="AJ175" s="4"/>
      <c r="AK175" s="4"/>
      <c r="AL175" s="4"/>
      <c r="AM175" s="4"/>
      <c r="AN175" s="4"/>
      <c r="AO175" s="4"/>
      <c r="AP175" s="4"/>
      <c r="AQ175" s="4"/>
      <c r="AR175" s="4"/>
      <c r="AS175" s="4"/>
      <c r="AT175" s="4"/>
      <c r="AU175" s="4"/>
      <c r="AV175" s="4"/>
      <c r="AW175" s="4"/>
      <c r="AX175" s="4"/>
      <c r="AY175" s="4"/>
      <c r="AZ175" s="4"/>
      <c r="BA175" s="4"/>
      <c r="BB175" s="4"/>
      <c r="BC175" s="4"/>
      <c r="BD175" s="4"/>
      <c r="BE175" s="4"/>
      <c r="BF175" s="4"/>
      <c r="BG175" s="4"/>
      <c r="BH175" s="4"/>
      <c r="BI175" s="4"/>
      <c r="BJ175" s="4"/>
      <c r="BK175" s="4"/>
      <c r="BL175" s="4"/>
      <c r="BM175" s="4"/>
    </row>
    <row r="176" spans="1:65" ht="29.1" customHeight="1">
      <c r="A176" s="230"/>
      <c r="B176" s="230"/>
      <c r="C176" s="230"/>
      <c r="D176" s="230"/>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c r="AM176" s="4"/>
      <c r="AN176" s="4"/>
      <c r="AO176" s="4"/>
      <c r="AP176" s="4"/>
      <c r="AQ176" s="4"/>
      <c r="AR176" s="4"/>
      <c r="AS176" s="4"/>
      <c r="AT176" s="4"/>
      <c r="AU176" s="4"/>
      <c r="AV176" s="4"/>
      <c r="AW176" s="4"/>
      <c r="AX176" s="4"/>
      <c r="AY176" s="4"/>
      <c r="AZ176" s="4"/>
      <c r="BA176" s="4"/>
      <c r="BB176" s="4"/>
      <c r="BC176" s="4"/>
      <c r="BD176" s="4"/>
      <c r="BE176" s="4"/>
      <c r="BF176" s="4"/>
      <c r="BG176" s="4"/>
      <c r="BH176" s="4"/>
      <c r="BI176" s="4"/>
      <c r="BJ176" s="4"/>
      <c r="BK176" s="4"/>
      <c r="BL176" s="4"/>
      <c r="BM176" s="4"/>
    </row>
    <row r="177" spans="1:65" ht="29.1" customHeight="1">
      <c r="A177" s="230"/>
      <c r="B177" s="230"/>
      <c r="C177" s="230"/>
      <c r="D177" s="230"/>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c r="AN177" s="4"/>
      <c r="AO177" s="4"/>
      <c r="AP177" s="4"/>
      <c r="AQ177" s="4"/>
      <c r="AR177" s="4"/>
      <c r="AS177" s="4"/>
      <c r="AT177" s="4"/>
      <c r="AU177" s="4"/>
      <c r="AV177" s="4"/>
      <c r="AW177" s="4"/>
      <c r="AX177" s="4"/>
      <c r="AY177" s="4"/>
      <c r="AZ177" s="4"/>
      <c r="BA177" s="4"/>
      <c r="BB177" s="4"/>
      <c r="BC177" s="4"/>
      <c r="BD177" s="4"/>
      <c r="BE177" s="4"/>
      <c r="BF177" s="4"/>
      <c r="BG177" s="4"/>
      <c r="BH177" s="4"/>
      <c r="BI177" s="4"/>
      <c r="BJ177" s="4"/>
      <c r="BK177" s="4"/>
      <c r="BL177" s="4"/>
      <c r="BM177" s="4"/>
    </row>
    <row r="178" spans="1:65" ht="29.1" customHeight="1">
      <c r="A178" s="230"/>
      <c r="B178" s="230"/>
      <c r="C178" s="230"/>
      <c r="D178" s="230"/>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c r="AM178" s="4"/>
      <c r="AN178" s="4"/>
      <c r="AO178" s="4"/>
      <c r="AP178" s="4"/>
      <c r="AQ178" s="4"/>
      <c r="AR178" s="4"/>
      <c r="AS178" s="4"/>
      <c r="AT178" s="4"/>
      <c r="AU178" s="4"/>
      <c r="AV178" s="4"/>
      <c r="AW178" s="4"/>
      <c r="AX178" s="4"/>
      <c r="AY178" s="4"/>
      <c r="AZ178" s="4"/>
      <c r="BA178" s="4"/>
      <c r="BB178" s="4"/>
      <c r="BC178" s="4"/>
      <c r="BD178" s="4"/>
      <c r="BE178" s="4"/>
      <c r="BF178" s="4"/>
      <c r="BG178" s="4"/>
      <c r="BH178" s="4"/>
      <c r="BI178" s="4"/>
      <c r="BJ178" s="4"/>
      <c r="BK178" s="4"/>
      <c r="BL178" s="4"/>
      <c r="BM178" s="4"/>
    </row>
    <row r="179" spans="1:65" ht="29.1" customHeight="1">
      <c r="A179" s="230"/>
      <c r="B179" s="230"/>
      <c r="C179" s="230"/>
      <c r="D179" s="230"/>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c r="AN179" s="4"/>
      <c r="AO179" s="4"/>
      <c r="AP179" s="4"/>
      <c r="AQ179" s="4"/>
      <c r="AR179" s="4"/>
      <c r="AS179" s="4"/>
      <c r="AT179" s="4"/>
      <c r="AU179" s="4"/>
      <c r="AV179" s="4"/>
      <c r="AW179" s="4"/>
      <c r="AX179" s="4"/>
      <c r="AY179" s="4"/>
      <c r="AZ179" s="4"/>
      <c r="BA179" s="4"/>
      <c r="BB179" s="4"/>
      <c r="BC179" s="4"/>
      <c r="BD179" s="4"/>
      <c r="BE179" s="4"/>
      <c r="BF179" s="4"/>
      <c r="BG179" s="4"/>
      <c r="BH179" s="4"/>
      <c r="BI179" s="4"/>
      <c r="BJ179" s="4"/>
      <c r="BK179" s="4"/>
      <c r="BL179" s="4"/>
      <c r="BM179" s="4"/>
    </row>
    <row r="180" spans="1:65" ht="29.1" customHeight="1">
      <c r="A180" s="230"/>
      <c r="B180" s="230"/>
      <c r="C180" s="230"/>
      <c r="D180" s="230"/>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c r="AI180" s="4"/>
      <c r="AJ180" s="4"/>
      <c r="AK180" s="4"/>
      <c r="AL180" s="4"/>
      <c r="AM180" s="4"/>
      <c r="AN180" s="4"/>
      <c r="AO180" s="4"/>
      <c r="AP180" s="4"/>
      <c r="AQ180" s="4"/>
      <c r="AR180" s="4"/>
      <c r="AS180" s="4"/>
      <c r="AT180" s="4"/>
      <c r="AU180" s="4"/>
      <c r="AV180" s="4"/>
      <c r="AW180" s="4"/>
      <c r="AX180" s="4"/>
      <c r="AY180" s="4"/>
      <c r="AZ180" s="4"/>
      <c r="BA180" s="4"/>
      <c r="BB180" s="4"/>
      <c r="BC180" s="4"/>
      <c r="BD180" s="4"/>
      <c r="BE180" s="4"/>
      <c r="BF180" s="4"/>
      <c r="BG180" s="4"/>
      <c r="BH180" s="4"/>
      <c r="BI180" s="4"/>
      <c r="BJ180" s="4"/>
      <c r="BK180" s="4"/>
      <c r="BL180" s="4"/>
      <c r="BM180" s="4"/>
    </row>
    <row r="181" spans="1:65" ht="29.1" customHeight="1">
      <c r="A181" s="230"/>
      <c r="B181" s="230"/>
      <c r="C181" s="230"/>
      <c r="D181" s="230"/>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c r="AI181" s="4"/>
      <c r="AJ181" s="4"/>
      <c r="AK181" s="4"/>
      <c r="AL181" s="4"/>
      <c r="AM181" s="4"/>
      <c r="AN181" s="4"/>
      <c r="AO181" s="4"/>
      <c r="AP181" s="4"/>
      <c r="AQ181" s="4"/>
      <c r="AR181" s="4"/>
      <c r="AS181" s="4"/>
      <c r="AT181" s="4"/>
      <c r="AU181" s="4"/>
      <c r="AV181" s="4"/>
      <c r="AW181" s="4"/>
      <c r="AX181" s="4"/>
      <c r="AY181" s="4"/>
      <c r="AZ181" s="4"/>
      <c r="BA181" s="4"/>
      <c r="BB181" s="4"/>
      <c r="BC181" s="4"/>
      <c r="BD181" s="4"/>
      <c r="BE181" s="4"/>
      <c r="BF181" s="4"/>
      <c r="BG181" s="4"/>
      <c r="BH181" s="4"/>
      <c r="BI181" s="4"/>
      <c r="BJ181" s="4"/>
      <c r="BK181" s="4"/>
      <c r="BL181" s="4"/>
      <c r="BM181" s="4"/>
    </row>
    <row r="182" spans="1:65" ht="29.1" customHeight="1">
      <c r="A182" s="230"/>
      <c r="B182" s="230"/>
      <c r="C182" s="230"/>
      <c r="D182" s="230"/>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c r="AI182" s="4"/>
      <c r="AJ182" s="4"/>
      <c r="AK182" s="4"/>
      <c r="AL182" s="4"/>
      <c r="AM182" s="4"/>
      <c r="AN182" s="4"/>
      <c r="AO182" s="4"/>
      <c r="AP182" s="4"/>
      <c r="AQ182" s="4"/>
      <c r="AR182" s="4"/>
      <c r="AS182" s="4"/>
      <c r="AT182" s="4"/>
      <c r="AU182" s="4"/>
      <c r="AV182" s="4"/>
      <c r="AW182" s="4"/>
      <c r="AX182" s="4"/>
      <c r="AY182" s="4"/>
      <c r="AZ182" s="4"/>
      <c r="BA182" s="4"/>
      <c r="BB182" s="4"/>
      <c r="BC182" s="4"/>
      <c r="BD182" s="4"/>
      <c r="BE182" s="4"/>
      <c r="BF182" s="4"/>
      <c r="BG182" s="4"/>
      <c r="BH182" s="4"/>
      <c r="BI182" s="4"/>
      <c r="BJ182" s="4"/>
      <c r="BK182" s="4"/>
      <c r="BL182" s="4"/>
      <c r="BM182" s="4"/>
    </row>
    <row r="183" spans="1:65" ht="29.1" customHeight="1">
      <c r="A183" s="230"/>
      <c r="B183" s="230"/>
      <c r="C183" s="230"/>
      <c r="D183" s="230"/>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N183" s="4"/>
      <c r="AO183" s="4"/>
      <c r="AP183" s="4"/>
      <c r="AQ183" s="4"/>
      <c r="AR183" s="4"/>
      <c r="AS183" s="4"/>
      <c r="AT183" s="4"/>
      <c r="AU183" s="4"/>
      <c r="AV183" s="4"/>
      <c r="AW183" s="4"/>
      <c r="AX183" s="4"/>
      <c r="AY183" s="4"/>
      <c r="AZ183" s="4"/>
      <c r="BA183" s="4"/>
      <c r="BB183" s="4"/>
      <c r="BC183" s="4"/>
      <c r="BD183" s="4"/>
      <c r="BE183" s="4"/>
      <c r="BF183" s="4"/>
      <c r="BG183" s="4"/>
      <c r="BH183" s="4"/>
      <c r="BI183" s="4"/>
      <c r="BJ183" s="4"/>
      <c r="BK183" s="4"/>
      <c r="BL183" s="4"/>
      <c r="BM183" s="4"/>
    </row>
    <row r="184" spans="1:65" ht="29.1" customHeight="1">
      <c r="A184" s="230"/>
      <c r="B184" s="230"/>
      <c r="C184" s="230"/>
      <c r="D184" s="230"/>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c r="AN184" s="4"/>
      <c r="AO184" s="4"/>
      <c r="AP184" s="4"/>
      <c r="AQ184" s="4"/>
      <c r="AR184" s="4"/>
      <c r="AS184" s="4"/>
      <c r="AT184" s="4"/>
      <c r="AU184" s="4"/>
      <c r="AV184" s="4"/>
      <c r="AW184" s="4"/>
      <c r="AX184" s="4"/>
      <c r="AY184" s="4"/>
      <c r="AZ184" s="4"/>
      <c r="BA184" s="4"/>
      <c r="BB184" s="4"/>
      <c r="BC184" s="4"/>
      <c r="BD184" s="4"/>
      <c r="BE184" s="4"/>
      <c r="BF184" s="4"/>
      <c r="BG184" s="4"/>
      <c r="BH184" s="4"/>
      <c r="BI184" s="4"/>
      <c r="BJ184" s="4"/>
      <c r="BK184" s="4"/>
      <c r="BL184" s="4"/>
      <c r="BM184" s="4"/>
    </row>
    <row r="185" spans="1:65" ht="29.1" customHeight="1">
      <c r="A185" s="230"/>
      <c r="B185" s="230"/>
      <c r="C185" s="230"/>
      <c r="D185" s="230"/>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4"/>
      <c r="AN185" s="4"/>
      <c r="AO185" s="4"/>
      <c r="AP185" s="4"/>
      <c r="AQ185" s="4"/>
      <c r="AR185" s="4"/>
      <c r="AS185" s="4"/>
      <c r="AT185" s="4"/>
      <c r="AU185" s="4"/>
      <c r="AV185" s="4"/>
      <c r="AW185" s="4"/>
      <c r="AX185" s="4"/>
      <c r="AY185" s="4"/>
      <c r="AZ185" s="4"/>
      <c r="BA185" s="4"/>
      <c r="BB185" s="4"/>
      <c r="BC185" s="4"/>
      <c r="BD185" s="4"/>
      <c r="BE185" s="4"/>
      <c r="BF185" s="4"/>
      <c r="BG185" s="4"/>
      <c r="BH185" s="4"/>
      <c r="BI185" s="4"/>
      <c r="BJ185" s="4"/>
      <c r="BK185" s="4"/>
      <c r="BL185" s="4"/>
      <c r="BM185" s="4"/>
    </row>
    <row r="186" spans="1:65" ht="29.1" customHeight="1">
      <c r="A186" s="230"/>
      <c r="B186" s="230"/>
      <c r="C186" s="230"/>
      <c r="D186" s="230"/>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c r="AN186" s="4"/>
      <c r="AO186" s="4"/>
      <c r="AP186" s="4"/>
      <c r="AQ186" s="4"/>
      <c r="AR186" s="4"/>
      <c r="AS186" s="4"/>
      <c r="AT186" s="4"/>
      <c r="AU186" s="4"/>
      <c r="AV186" s="4"/>
      <c r="AW186" s="4"/>
      <c r="AX186" s="4"/>
      <c r="AY186" s="4"/>
      <c r="AZ186" s="4"/>
      <c r="BA186" s="4"/>
      <c r="BB186" s="4"/>
      <c r="BC186" s="4"/>
      <c r="BD186" s="4"/>
      <c r="BE186" s="4"/>
      <c r="BF186" s="4"/>
      <c r="BG186" s="4"/>
      <c r="BH186" s="4"/>
      <c r="BI186" s="4"/>
      <c r="BJ186" s="4"/>
      <c r="BK186" s="4"/>
      <c r="BL186" s="4"/>
      <c r="BM186" s="4"/>
    </row>
    <row r="187" spans="1:65" ht="29.1" customHeight="1">
      <c r="A187" s="230"/>
      <c r="B187" s="230"/>
      <c r="C187" s="230"/>
      <c r="D187" s="230"/>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c r="AO187" s="4"/>
      <c r="AP187" s="4"/>
      <c r="AQ187" s="4"/>
      <c r="AR187" s="4"/>
      <c r="AS187" s="4"/>
      <c r="AT187" s="4"/>
      <c r="AU187" s="4"/>
      <c r="AV187" s="4"/>
      <c r="AW187" s="4"/>
      <c r="AX187" s="4"/>
      <c r="AY187" s="4"/>
      <c r="AZ187" s="4"/>
      <c r="BA187" s="4"/>
      <c r="BB187" s="4"/>
      <c r="BC187" s="4"/>
      <c r="BD187" s="4"/>
      <c r="BE187" s="4"/>
      <c r="BF187" s="4"/>
      <c r="BG187" s="4"/>
      <c r="BH187" s="4"/>
      <c r="BI187" s="4"/>
      <c r="BJ187" s="4"/>
      <c r="BK187" s="4"/>
      <c r="BL187" s="4"/>
      <c r="BM187" s="4"/>
    </row>
    <row r="188" spans="1:65" ht="29.1" customHeight="1">
      <c r="A188" s="230"/>
      <c r="B188" s="230"/>
      <c r="C188" s="230"/>
      <c r="D188" s="230"/>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c r="AI188" s="4"/>
      <c r="AJ188" s="4"/>
      <c r="AK188" s="4"/>
      <c r="AL188" s="4"/>
      <c r="AM188" s="4"/>
      <c r="AN188" s="4"/>
      <c r="AO188" s="4"/>
      <c r="AP188" s="4"/>
      <c r="AQ188" s="4"/>
      <c r="AR188" s="4"/>
      <c r="AS188" s="4"/>
      <c r="AT188" s="4"/>
      <c r="AU188" s="4"/>
      <c r="AV188" s="4"/>
      <c r="AW188" s="4"/>
      <c r="AX188" s="4"/>
      <c r="AY188" s="4"/>
      <c r="AZ188" s="4"/>
      <c r="BA188" s="4"/>
      <c r="BB188" s="4"/>
      <c r="BC188" s="4"/>
      <c r="BD188" s="4"/>
      <c r="BE188" s="4"/>
      <c r="BF188" s="4"/>
      <c r="BG188" s="4"/>
      <c r="BH188" s="4"/>
      <c r="BI188" s="4"/>
      <c r="BJ188" s="4"/>
      <c r="BK188" s="4"/>
      <c r="BL188" s="4"/>
      <c r="BM188" s="4"/>
    </row>
    <row r="189" spans="1:65" ht="29.1" customHeight="1">
      <c r="A189" s="230"/>
      <c r="B189" s="230"/>
      <c r="C189" s="230"/>
      <c r="D189" s="230"/>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c r="AI189" s="4"/>
      <c r="AJ189" s="4"/>
      <c r="AK189" s="4"/>
      <c r="AL189" s="4"/>
      <c r="AM189" s="4"/>
      <c r="AN189" s="4"/>
      <c r="AO189" s="4"/>
      <c r="AP189" s="4"/>
      <c r="AQ189" s="4"/>
      <c r="AR189" s="4"/>
      <c r="AS189" s="4"/>
      <c r="AT189" s="4"/>
      <c r="AU189" s="4"/>
      <c r="AV189" s="4"/>
      <c r="AW189" s="4"/>
      <c r="AX189" s="4"/>
      <c r="AY189" s="4"/>
      <c r="AZ189" s="4"/>
      <c r="BA189" s="4"/>
      <c r="BB189" s="4"/>
      <c r="BC189" s="4"/>
      <c r="BD189" s="4"/>
      <c r="BE189" s="4"/>
      <c r="BF189" s="4"/>
      <c r="BG189" s="4"/>
      <c r="BH189" s="4"/>
      <c r="BI189" s="4"/>
      <c r="BJ189" s="4"/>
      <c r="BK189" s="4"/>
      <c r="BL189" s="4"/>
      <c r="BM189" s="4"/>
    </row>
    <row r="190" spans="1:65" ht="29.1" customHeight="1">
      <c r="A190" s="230"/>
      <c r="B190" s="230"/>
      <c r="C190" s="230"/>
      <c r="D190" s="230"/>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c r="AI190" s="4"/>
      <c r="AJ190" s="4"/>
      <c r="AK190" s="4"/>
      <c r="AL190" s="4"/>
      <c r="AM190" s="4"/>
      <c r="AN190" s="4"/>
      <c r="AO190" s="4"/>
      <c r="AP190" s="4"/>
      <c r="AQ190" s="4"/>
      <c r="AR190" s="4"/>
      <c r="AS190" s="4"/>
      <c r="AT190" s="4"/>
      <c r="AU190" s="4"/>
      <c r="AV190" s="4"/>
      <c r="AW190" s="4"/>
      <c r="AX190" s="4"/>
      <c r="AY190" s="4"/>
      <c r="AZ190" s="4"/>
      <c r="BA190" s="4"/>
      <c r="BB190" s="4"/>
      <c r="BC190" s="4"/>
      <c r="BD190" s="4"/>
      <c r="BE190" s="4"/>
      <c r="BF190" s="4"/>
      <c r="BG190" s="4"/>
      <c r="BH190" s="4"/>
      <c r="BI190" s="4"/>
      <c r="BJ190" s="4"/>
      <c r="BK190" s="4"/>
      <c r="BL190" s="4"/>
      <c r="BM190" s="4"/>
    </row>
    <row r="191" spans="1:65" ht="29.1" customHeight="1">
      <c r="A191" s="230"/>
      <c r="B191" s="230"/>
      <c r="C191" s="230"/>
      <c r="D191" s="230"/>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c r="AK191" s="4"/>
      <c r="AL191" s="4"/>
      <c r="AM191" s="4"/>
      <c r="AN191" s="4"/>
      <c r="AO191" s="4"/>
      <c r="AP191" s="4"/>
      <c r="AQ191" s="4"/>
      <c r="AR191" s="4"/>
      <c r="AS191" s="4"/>
      <c r="AT191" s="4"/>
      <c r="AU191" s="4"/>
      <c r="AV191" s="4"/>
      <c r="AW191" s="4"/>
      <c r="AX191" s="4"/>
      <c r="AY191" s="4"/>
      <c r="AZ191" s="4"/>
      <c r="BA191" s="4"/>
      <c r="BB191" s="4"/>
      <c r="BC191" s="4"/>
      <c r="BD191" s="4"/>
      <c r="BE191" s="4"/>
      <c r="BF191" s="4"/>
      <c r="BG191" s="4"/>
      <c r="BH191" s="4"/>
      <c r="BI191" s="4"/>
      <c r="BJ191" s="4"/>
      <c r="BK191" s="4"/>
      <c r="BL191" s="4"/>
      <c r="BM191" s="4"/>
    </row>
    <row r="192" spans="1:65" ht="29.1" customHeight="1">
      <c r="A192" s="230"/>
      <c r="B192" s="230"/>
      <c r="C192" s="230"/>
      <c r="D192" s="230"/>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c r="AI192" s="4"/>
      <c r="AJ192" s="4"/>
      <c r="AK192" s="4"/>
      <c r="AL192" s="4"/>
      <c r="AM192" s="4"/>
      <c r="AN192" s="4"/>
      <c r="AO192" s="4"/>
      <c r="AP192" s="4"/>
      <c r="AQ192" s="4"/>
      <c r="AR192" s="4"/>
      <c r="AS192" s="4"/>
      <c r="AT192" s="4"/>
      <c r="AU192" s="4"/>
      <c r="AV192" s="4"/>
      <c r="AW192" s="4"/>
      <c r="AX192" s="4"/>
      <c r="AY192" s="4"/>
      <c r="AZ192" s="4"/>
      <c r="BA192" s="4"/>
      <c r="BB192" s="4"/>
      <c r="BC192" s="4"/>
      <c r="BD192" s="4"/>
      <c r="BE192" s="4"/>
      <c r="BF192" s="4"/>
      <c r="BG192" s="4"/>
      <c r="BH192" s="4"/>
      <c r="BI192" s="4"/>
      <c r="BJ192" s="4"/>
      <c r="BK192" s="4"/>
      <c r="BL192" s="4"/>
      <c r="BM192" s="4"/>
    </row>
    <row r="193" spans="1:65" ht="29.1" customHeight="1">
      <c r="A193" s="230"/>
      <c r="B193" s="230"/>
      <c r="C193" s="230"/>
      <c r="D193" s="230"/>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c r="AF193" s="4"/>
      <c r="AG193" s="4"/>
      <c r="AH193" s="4"/>
      <c r="AI193" s="4"/>
      <c r="AJ193" s="4"/>
      <c r="AK193" s="4"/>
      <c r="AL193" s="4"/>
      <c r="AM193" s="4"/>
      <c r="AN193" s="4"/>
      <c r="AO193" s="4"/>
      <c r="AP193" s="4"/>
      <c r="AQ193" s="4"/>
      <c r="AR193" s="4"/>
      <c r="AS193" s="4"/>
      <c r="AT193" s="4"/>
      <c r="AU193" s="4"/>
      <c r="AV193" s="4"/>
      <c r="AW193" s="4"/>
      <c r="AX193" s="4"/>
      <c r="AY193" s="4"/>
      <c r="AZ193" s="4"/>
      <c r="BA193" s="4"/>
      <c r="BB193" s="4"/>
      <c r="BC193" s="4"/>
      <c r="BD193" s="4"/>
      <c r="BE193" s="4"/>
      <c r="BF193" s="4"/>
      <c r="BG193" s="4"/>
      <c r="BH193" s="4"/>
      <c r="BI193" s="4"/>
      <c r="BJ193" s="4"/>
      <c r="BK193" s="4"/>
      <c r="BL193" s="4"/>
      <c r="BM193" s="4"/>
    </row>
    <row r="194" spans="1:65" ht="29.1" customHeight="1">
      <c r="A194" s="230"/>
      <c r="B194" s="230"/>
      <c r="C194" s="230"/>
      <c r="D194" s="230"/>
      <c r="E194" s="4"/>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c r="AF194" s="4"/>
      <c r="AG194" s="4"/>
      <c r="AH194" s="4"/>
      <c r="AI194" s="4"/>
      <c r="AJ194" s="4"/>
      <c r="AK194" s="4"/>
      <c r="AL194" s="4"/>
      <c r="AM194" s="4"/>
      <c r="AN194" s="4"/>
      <c r="AO194" s="4"/>
      <c r="AP194" s="4"/>
      <c r="AQ194" s="4"/>
      <c r="AR194" s="4"/>
      <c r="AS194" s="4"/>
      <c r="AT194" s="4"/>
      <c r="AU194" s="4"/>
      <c r="AV194" s="4"/>
      <c r="AW194" s="4"/>
      <c r="AX194" s="4"/>
      <c r="AY194" s="4"/>
      <c r="AZ194" s="4"/>
      <c r="BA194" s="4"/>
      <c r="BB194" s="4"/>
      <c r="BC194" s="4"/>
      <c r="BD194" s="4"/>
      <c r="BE194" s="4"/>
      <c r="BF194" s="4"/>
      <c r="BG194" s="4"/>
      <c r="BH194" s="4"/>
      <c r="BI194" s="4"/>
      <c r="BJ194" s="4"/>
      <c r="BK194" s="4"/>
      <c r="BL194" s="4"/>
      <c r="BM194" s="4"/>
    </row>
    <row r="195" spans="1:65" ht="29.1" customHeight="1">
      <c r="A195" s="230"/>
      <c r="B195" s="230"/>
      <c r="C195" s="230"/>
      <c r="D195" s="230"/>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4"/>
      <c r="AM195" s="4"/>
      <c r="AN195" s="4"/>
      <c r="AO195" s="4"/>
      <c r="AP195" s="4"/>
      <c r="AQ195" s="4"/>
      <c r="AR195" s="4"/>
      <c r="AS195" s="4"/>
      <c r="AT195" s="4"/>
      <c r="AU195" s="4"/>
      <c r="AV195" s="4"/>
      <c r="AW195" s="4"/>
      <c r="AX195" s="4"/>
      <c r="AY195" s="4"/>
      <c r="AZ195" s="4"/>
      <c r="BA195" s="4"/>
      <c r="BB195" s="4"/>
      <c r="BC195" s="4"/>
      <c r="BD195" s="4"/>
      <c r="BE195" s="4"/>
      <c r="BF195" s="4"/>
      <c r="BG195" s="4"/>
      <c r="BH195" s="4"/>
      <c r="BI195" s="4"/>
      <c r="BJ195" s="4"/>
      <c r="BK195" s="4"/>
      <c r="BL195" s="4"/>
      <c r="BM195" s="4"/>
    </row>
    <row r="196" spans="1:65" ht="29.1" customHeight="1">
      <c r="A196" s="230"/>
      <c r="B196" s="230"/>
      <c r="C196" s="230"/>
      <c r="D196" s="230"/>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c r="AF196" s="4"/>
      <c r="AG196" s="4"/>
      <c r="AH196" s="4"/>
      <c r="AI196" s="4"/>
      <c r="AJ196" s="4"/>
      <c r="AK196" s="4"/>
      <c r="AL196" s="4"/>
      <c r="AM196" s="4"/>
      <c r="AN196" s="4"/>
      <c r="AO196" s="4"/>
      <c r="AP196" s="4"/>
      <c r="AQ196" s="4"/>
      <c r="AR196" s="4"/>
      <c r="AS196" s="4"/>
      <c r="AT196" s="4"/>
      <c r="AU196" s="4"/>
      <c r="AV196" s="4"/>
      <c r="AW196" s="4"/>
      <c r="AX196" s="4"/>
      <c r="AY196" s="4"/>
      <c r="AZ196" s="4"/>
      <c r="BA196" s="4"/>
      <c r="BB196" s="4"/>
      <c r="BC196" s="4"/>
      <c r="BD196" s="4"/>
      <c r="BE196" s="4"/>
      <c r="BF196" s="4"/>
      <c r="BG196" s="4"/>
      <c r="BH196" s="4"/>
      <c r="BI196" s="4"/>
      <c r="BJ196" s="4"/>
      <c r="BK196" s="4"/>
      <c r="BL196" s="4"/>
      <c r="BM196" s="4"/>
    </row>
    <row r="197" spans="1:65" ht="29.1" customHeight="1">
      <c r="A197" s="230"/>
      <c r="B197" s="230"/>
      <c r="C197" s="230"/>
      <c r="D197" s="230"/>
      <c r="E197" s="4"/>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c r="AE197" s="4"/>
      <c r="AF197" s="4"/>
      <c r="AG197" s="4"/>
      <c r="AH197" s="4"/>
      <c r="AI197" s="4"/>
      <c r="AJ197" s="4"/>
      <c r="AK197" s="4"/>
      <c r="AL197" s="4"/>
      <c r="AM197" s="4"/>
      <c r="AN197" s="4"/>
      <c r="AO197" s="4"/>
      <c r="AP197" s="4"/>
      <c r="AQ197" s="4"/>
      <c r="AR197" s="4"/>
      <c r="AS197" s="4"/>
      <c r="AT197" s="4"/>
      <c r="AU197" s="4"/>
      <c r="AV197" s="4"/>
      <c r="AW197" s="4"/>
      <c r="AX197" s="4"/>
      <c r="AY197" s="4"/>
      <c r="AZ197" s="4"/>
      <c r="BA197" s="4"/>
      <c r="BB197" s="4"/>
      <c r="BC197" s="4"/>
      <c r="BD197" s="4"/>
      <c r="BE197" s="4"/>
      <c r="BF197" s="4"/>
      <c r="BG197" s="4"/>
      <c r="BH197" s="4"/>
      <c r="BI197" s="4"/>
      <c r="BJ197" s="4"/>
      <c r="BK197" s="4"/>
      <c r="BL197" s="4"/>
      <c r="BM197" s="4"/>
    </row>
    <row r="198" spans="1:65" ht="29.1" customHeight="1">
      <c r="A198" s="230"/>
      <c r="B198" s="230"/>
      <c r="C198" s="230"/>
      <c r="D198" s="230"/>
      <c r="E198" s="4"/>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c r="AE198" s="4"/>
      <c r="AF198" s="4"/>
      <c r="AG198" s="4"/>
      <c r="AH198" s="4"/>
      <c r="AI198" s="4"/>
      <c r="AJ198" s="4"/>
      <c r="AK198" s="4"/>
      <c r="AL198" s="4"/>
      <c r="AM198" s="4"/>
      <c r="AN198" s="4"/>
      <c r="AO198" s="4"/>
      <c r="AP198" s="4"/>
      <c r="AQ198" s="4"/>
      <c r="AR198" s="4"/>
      <c r="AS198" s="4"/>
      <c r="AT198" s="4"/>
      <c r="AU198" s="4"/>
      <c r="AV198" s="4"/>
      <c r="AW198" s="4"/>
      <c r="AX198" s="4"/>
      <c r="AY198" s="4"/>
      <c r="AZ198" s="4"/>
      <c r="BA198" s="4"/>
      <c r="BB198" s="4"/>
      <c r="BC198" s="4"/>
      <c r="BD198" s="4"/>
      <c r="BE198" s="4"/>
      <c r="BF198" s="4"/>
      <c r="BG198" s="4"/>
      <c r="BH198" s="4"/>
      <c r="BI198" s="4"/>
      <c r="BJ198" s="4"/>
      <c r="BK198" s="4"/>
      <c r="BL198" s="4"/>
      <c r="BM198" s="4"/>
    </row>
    <row r="199" spans="1:65" ht="29.1" customHeight="1">
      <c r="A199" s="230"/>
      <c r="B199" s="230"/>
      <c r="C199" s="230"/>
      <c r="D199" s="230"/>
      <c r="E199" s="4"/>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c r="AE199" s="4"/>
      <c r="AF199" s="4"/>
      <c r="AG199" s="4"/>
      <c r="AH199" s="4"/>
      <c r="AI199" s="4"/>
      <c r="AJ199" s="4"/>
      <c r="AK199" s="4"/>
      <c r="AL199" s="4"/>
      <c r="AM199" s="4"/>
      <c r="AN199" s="4"/>
      <c r="AO199" s="4"/>
      <c r="AP199" s="4"/>
      <c r="AQ199" s="4"/>
      <c r="AR199" s="4"/>
      <c r="AS199" s="4"/>
      <c r="AT199" s="4"/>
      <c r="AU199" s="4"/>
      <c r="AV199" s="4"/>
      <c r="AW199" s="4"/>
      <c r="AX199" s="4"/>
      <c r="AY199" s="4"/>
      <c r="AZ199" s="4"/>
      <c r="BA199" s="4"/>
      <c r="BB199" s="4"/>
      <c r="BC199" s="4"/>
      <c r="BD199" s="4"/>
      <c r="BE199" s="4"/>
      <c r="BF199" s="4"/>
      <c r="BG199" s="4"/>
      <c r="BH199" s="4"/>
      <c r="BI199" s="4"/>
      <c r="BJ199" s="4"/>
      <c r="BK199" s="4"/>
      <c r="BL199" s="4"/>
      <c r="BM199" s="4"/>
    </row>
    <row r="200" spans="1:65" ht="29.1" customHeight="1">
      <c r="A200" s="230"/>
      <c r="B200" s="230"/>
      <c r="C200" s="230"/>
      <c r="D200" s="230"/>
      <c r="E200" s="4"/>
      <c r="F200" s="4"/>
      <c r="G200" s="4"/>
      <c r="H200" s="4"/>
      <c r="I200" s="4"/>
      <c r="J200" s="4"/>
      <c r="K200" s="4"/>
      <c r="L200" s="4"/>
      <c r="M200" s="4"/>
      <c r="N200" s="4"/>
      <c r="O200" s="4"/>
      <c r="P200" s="4"/>
      <c r="Q200" s="4"/>
      <c r="R200" s="4"/>
      <c r="S200" s="4"/>
      <c r="T200" s="4"/>
      <c r="U200" s="4"/>
      <c r="V200" s="4"/>
      <c r="W200" s="4"/>
      <c r="X200" s="4"/>
      <c r="Y200" s="4"/>
      <c r="Z200" s="4"/>
      <c r="AA200" s="4"/>
      <c r="AB200" s="4"/>
      <c r="AC200" s="4"/>
      <c r="AD200" s="4"/>
      <c r="AE200" s="4"/>
      <c r="AF200" s="4"/>
      <c r="AG200" s="4"/>
      <c r="AH200" s="4"/>
      <c r="AI200" s="4"/>
      <c r="AJ200" s="4"/>
      <c r="AK200" s="4"/>
      <c r="AL200" s="4"/>
      <c r="AM200" s="4"/>
      <c r="AN200" s="4"/>
      <c r="AO200" s="4"/>
      <c r="AP200" s="4"/>
      <c r="AQ200" s="4"/>
      <c r="AR200" s="4"/>
      <c r="AS200" s="4"/>
      <c r="AT200" s="4"/>
      <c r="AU200" s="4"/>
      <c r="AV200" s="4"/>
      <c r="AW200" s="4"/>
      <c r="AX200" s="4"/>
      <c r="AY200" s="4"/>
      <c r="AZ200" s="4"/>
      <c r="BA200" s="4"/>
      <c r="BB200" s="4"/>
      <c r="BC200" s="4"/>
      <c r="BD200" s="4"/>
      <c r="BE200" s="4"/>
      <c r="BF200" s="4"/>
      <c r="BG200" s="4"/>
      <c r="BH200" s="4"/>
      <c r="BI200" s="4"/>
      <c r="BJ200" s="4"/>
      <c r="BK200" s="4"/>
      <c r="BL200" s="4"/>
      <c r="BM200" s="4"/>
    </row>
    <row r="201" spans="1:65" ht="29.1" customHeight="1">
      <c r="A201" s="230"/>
      <c r="B201" s="230"/>
      <c r="C201" s="230"/>
      <c r="D201" s="230"/>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c r="AF201" s="4"/>
      <c r="AG201" s="4"/>
      <c r="AH201" s="4"/>
      <c r="AI201" s="4"/>
      <c r="AJ201" s="4"/>
      <c r="AK201" s="4"/>
      <c r="AL201" s="4"/>
      <c r="AM201" s="4"/>
      <c r="AN201" s="4"/>
      <c r="AO201" s="4"/>
      <c r="AP201" s="4"/>
      <c r="AQ201" s="4"/>
      <c r="AR201" s="4"/>
      <c r="AS201" s="4"/>
      <c r="AT201" s="4"/>
      <c r="AU201" s="4"/>
      <c r="AV201" s="4"/>
      <c r="AW201" s="4"/>
      <c r="AX201" s="4"/>
      <c r="AY201" s="4"/>
      <c r="AZ201" s="4"/>
      <c r="BA201" s="4"/>
      <c r="BB201" s="4"/>
      <c r="BC201" s="4"/>
      <c r="BD201" s="4"/>
      <c r="BE201" s="4"/>
      <c r="BF201" s="4"/>
      <c r="BG201" s="4"/>
      <c r="BH201" s="4"/>
      <c r="BI201" s="4"/>
      <c r="BJ201" s="4"/>
      <c r="BK201" s="4"/>
      <c r="BL201" s="4"/>
      <c r="BM201" s="4"/>
    </row>
    <row r="202" spans="1:65" ht="29.1" customHeight="1">
      <c r="A202" s="230"/>
      <c r="B202" s="230"/>
      <c r="C202" s="230"/>
      <c r="D202" s="230"/>
      <c r="E202" s="4"/>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c r="AE202" s="4"/>
      <c r="AF202" s="4"/>
      <c r="AG202" s="4"/>
      <c r="AH202" s="4"/>
      <c r="AI202" s="4"/>
      <c r="AJ202" s="4"/>
      <c r="AK202" s="4"/>
      <c r="AL202" s="4"/>
      <c r="AM202" s="4"/>
      <c r="AN202" s="4"/>
      <c r="AO202" s="4"/>
      <c r="AP202" s="4"/>
      <c r="AQ202" s="4"/>
      <c r="AR202" s="4"/>
      <c r="AS202" s="4"/>
      <c r="AT202" s="4"/>
      <c r="AU202" s="4"/>
      <c r="AV202" s="4"/>
      <c r="AW202" s="4"/>
      <c r="AX202" s="4"/>
      <c r="AY202" s="4"/>
      <c r="AZ202" s="4"/>
      <c r="BA202" s="4"/>
      <c r="BB202" s="4"/>
      <c r="BC202" s="4"/>
      <c r="BD202" s="4"/>
      <c r="BE202" s="4"/>
      <c r="BF202" s="4"/>
      <c r="BG202" s="4"/>
      <c r="BH202" s="4"/>
      <c r="BI202" s="4"/>
      <c r="BJ202" s="4"/>
      <c r="BK202" s="4"/>
      <c r="BL202" s="4"/>
      <c r="BM202" s="4"/>
    </row>
    <row r="203" spans="1:65" ht="29.1" customHeight="1">
      <c r="A203" s="230"/>
      <c r="B203" s="230"/>
      <c r="C203" s="230"/>
      <c r="D203" s="230"/>
      <c r="E203" s="4"/>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c r="AF203" s="4"/>
      <c r="AG203" s="4"/>
      <c r="AH203" s="4"/>
      <c r="AI203" s="4"/>
      <c r="AJ203" s="4"/>
      <c r="AK203" s="4"/>
      <c r="AL203" s="4"/>
      <c r="AM203" s="4"/>
      <c r="AN203" s="4"/>
      <c r="AO203" s="4"/>
      <c r="AP203" s="4"/>
      <c r="AQ203" s="4"/>
      <c r="AR203" s="4"/>
      <c r="AS203" s="4"/>
      <c r="AT203" s="4"/>
      <c r="AU203" s="4"/>
      <c r="AV203" s="4"/>
      <c r="AW203" s="4"/>
      <c r="AX203" s="4"/>
      <c r="AY203" s="4"/>
      <c r="AZ203" s="4"/>
      <c r="BA203" s="4"/>
      <c r="BB203" s="4"/>
      <c r="BC203" s="4"/>
      <c r="BD203" s="4"/>
      <c r="BE203" s="4"/>
      <c r="BF203" s="4"/>
      <c r="BG203" s="4"/>
      <c r="BH203" s="4"/>
      <c r="BI203" s="4"/>
      <c r="BJ203" s="4"/>
      <c r="BK203" s="4"/>
      <c r="BL203" s="4"/>
      <c r="BM203" s="4"/>
    </row>
    <row r="204" spans="1:65" ht="29.1" customHeight="1">
      <c r="A204" s="230"/>
      <c r="B204" s="230"/>
      <c r="C204" s="230"/>
      <c r="D204" s="230"/>
      <c r="E204" s="4"/>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c r="AF204" s="4"/>
      <c r="AG204" s="4"/>
      <c r="AH204" s="4"/>
      <c r="AI204" s="4"/>
      <c r="AJ204" s="4"/>
      <c r="AK204" s="4"/>
      <c r="AL204" s="4"/>
      <c r="AM204" s="4"/>
      <c r="AN204" s="4"/>
      <c r="AO204" s="4"/>
      <c r="AP204" s="4"/>
      <c r="AQ204" s="4"/>
      <c r="AR204" s="4"/>
      <c r="AS204" s="4"/>
      <c r="AT204" s="4"/>
      <c r="AU204" s="4"/>
      <c r="AV204" s="4"/>
      <c r="AW204" s="4"/>
      <c r="AX204" s="4"/>
      <c r="AY204" s="4"/>
      <c r="AZ204" s="4"/>
      <c r="BA204" s="4"/>
      <c r="BB204" s="4"/>
      <c r="BC204" s="4"/>
      <c r="BD204" s="4"/>
      <c r="BE204" s="4"/>
      <c r="BF204" s="4"/>
      <c r="BG204" s="4"/>
      <c r="BH204" s="4"/>
      <c r="BI204" s="4"/>
      <c r="BJ204" s="4"/>
      <c r="BK204" s="4"/>
      <c r="BL204" s="4"/>
      <c r="BM204" s="4"/>
    </row>
    <row r="205" spans="1:65" ht="29.1" customHeight="1">
      <c r="A205" s="230"/>
      <c r="B205" s="230"/>
      <c r="C205" s="230"/>
      <c r="D205" s="230"/>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4"/>
      <c r="AL205" s="4"/>
      <c r="AM205" s="4"/>
      <c r="AN205" s="4"/>
      <c r="AO205" s="4"/>
      <c r="AP205" s="4"/>
      <c r="AQ205" s="4"/>
      <c r="AR205" s="4"/>
      <c r="AS205" s="4"/>
      <c r="AT205" s="4"/>
      <c r="AU205" s="4"/>
      <c r="AV205" s="4"/>
      <c r="AW205" s="4"/>
      <c r="AX205" s="4"/>
      <c r="AY205" s="4"/>
      <c r="AZ205" s="4"/>
      <c r="BA205" s="4"/>
      <c r="BB205" s="4"/>
      <c r="BC205" s="4"/>
      <c r="BD205" s="4"/>
      <c r="BE205" s="4"/>
      <c r="BF205" s="4"/>
      <c r="BG205" s="4"/>
      <c r="BH205" s="4"/>
      <c r="BI205" s="4"/>
      <c r="BJ205" s="4"/>
      <c r="BK205" s="4"/>
      <c r="BL205" s="4"/>
      <c r="BM205" s="4"/>
    </row>
    <row r="206" spans="1:65" ht="29.1" customHeight="1">
      <c r="A206" s="230"/>
      <c r="B206" s="230"/>
      <c r="C206" s="230"/>
      <c r="D206" s="230"/>
      <c r="E206" s="4"/>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c r="AE206" s="4"/>
      <c r="AF206" s="4"/>
      <c r="AG206" s="4"/>
      <c r="AH206" s="4"/>
      <c r="AI206" s="4"/>
      <c r="AJ206" s="4"/>
      <c r="AK206" s="4"/>
      <c r="AL206" s="4"/>
      <c r="AM206" s="4"/>
      <c r="AN206" s="4"/>
      <c r="AO206" s="4"/>
      <c r="AP206" s="4"/>
      <c r="AQ206" s="4"/>
      <c r="AR206" s="4"/>
      <c r="AS206" s="4"/>
      <c r="AT206" s="4"/>
      <c r="AU206" s="4"/>
      <c r="AV206" s="4"/>
      <c r="AW206" s="4"/>
      <c r="AX206" s="4"/>
      <c r="AY206" s="4"/>
      <c r="AZ206" s="4"/>
      <c r="BA206" s="4"/>
      <c r="BB206" s="4"/>
      <c r="BC206" s="4"/>
      <c r="BD206" s="4"/>
      <c r="BE206" s="4"/>
      <c r="BF206" s="4"/>
      <c r="BG206" s="4"/>
      <c r="BH206" s="4"/>
      <c r="BI206" s="4"/>
      <c r="BJ206" s="4"/>
      <c r="BK206" s="4"/>
      <c r="BL206" s="4"/>
      <c r="BM206" s="4"/>
    </row>
    <row r="207" spans="1:65" ht="29.1" customHeight="1">
      <c r="A207" s="230"/>
      <c r="B207" s="230"/>
      <c r="C207" s="230"/>
      <c r="D207" s="230"/>
      <c r="E207" s="4"/>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c r="AF207" s="4"/>
      <c r="AG207" s="4"/>
      <c r="AH207" s="4"/>
      <c r="AI207" s="4"/>
      <c r="AJ207" s="4"/>
      <c r="AK207" s="4"/>
      <c r="AL207" s="4"/>
      <c r="AM207" s="4"/>
      <c r="AN207" s="4"/>
      <c r="AO207" s="4"/>
      <c r="AP207" s="4"/>
      <c r="AQ207" s="4"/>
      <c r="AR207" s="4"/>
      <c r="AS207" s="4"/>
      <c r="AT207" s="4"/>
      <c r="AU207" s="4"/>
      <c r="AV207" s="4"/>
      <c r="AW207" s="4"/>
      <c r="AX207" s="4"/>
      <c r="AY207" s="4"/>
      <c r="AZ207" s="4"/>
      <c r="BA207" s="4"/>
      <c r="BB207" s="4"/>
      <c r="BC207" s="4"/>
      <c r="BD207" s="4"/>
      <c r="BE207" s="4"/>
      <c r="BF207" s="4"/>
      <c r="BG207" s="4"/>
      <c r="BH207" s="4"/>
      <c r="BI207" s="4"/>
      <c r="BJ207" s="4"/>
      <c r="BK207" s="4"/>
      <c r="BL207" s="4"/>
      <c r="BM207" s="4"/>
    </row>
    <row r="208" spans="1:65" ht="29.1" customHeight="1">
      <c r="A208" s="230"/>
      <c r="B208" s="230"/>
      <c r="C208" s="230"/>
      <c r="D208" s="230"/>
      <c r="E208" s="4"/>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c r="AE208" s="4"/>
      <c r="AF208" s="4"/>
      <c r="AG208" s="4"/>
      <c r="AH208" s="4"/>
      <c r="AI208" s="4"/>
      <c r="AJ208" s="4"/>
      <c r="AK208" s="4"/>
      <c r="AL208" s="4"/>
      <c r="AM208" s="4"/>
      <c r="AN208" s="4"/>
      <c r="AO208" s="4"/>
      <c r="AP208" s="4"/>
      <c r="AQ208" s="4"/>
      <c r="AR208" s="4"/>
      <c r="AS208" s="4"/>
      <c r="AT208" s="4"/>
      <c r="AU208" s="4"/>
      <c r="AV208" s="4"/>
      <c r="AW208" s="4"/>
      <c r="AX208" s="4"/>
      <c r="AY208" s="4"/>
      <c r="AZ208" s="4"/>
      <c r="BA208" s="4"/>
      <c r="BB208" s="4"/>
      <c r="BC208" s="4"/>
      <c r="BD208" s="4"/>
      <c r="BE208" s="4"/>
      <c r="BF208" s="4"/>
      <c r="BG208" s="4"/>
      <c r="BH208" s="4"/>
      <c r="BI208" s="4"/>
      <c r="BJ208" s="4"/>
      <c r="BK208" s="4"/>
      <c r="BL208" s="4"/>
      <c r="BM208" s="4"/>
    </row>
    <row r="209" spans="1:65" ht="29.1" customHeight="1">
      <c r="A209" s="230"/>
      <c r="B209" s="230"/>
      <c r="C209" s="230"/>
      <c r="D209" s="230"/>
      <c r="E209" s="4"/>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c r="AE209" s="4"/>
      <c r="AF209" s="4"/>
      <c r="AG209" s="4"/>
      <c r="AH209" s="4"/>
      <c r="AI209" s="4"/>
      <c r="AJ209" s="4"/>
      <c r="AK209" s="4"/>
      <c r="AL209" s="4"/>
      <c r="AM209" s="4"/>
      <c r="AN209" s="4"/>
      <c r="AO209" s="4"/>
      <c r="AP209" s="4"/>
      <c r="AQ209" s="4"/>
      <c r="AR209" s="4"/>
      <c r="AS209" s="4"/>
      <c r="AT209" s="4"/>
      <c r="AU209" s="4"/>
      <c r="AV209" s="4"/>
      <c r="AW209" s="4"/>
      <c r="AX209" s="4"/>
      <c r="AY209" s="4"/>
      <c r="AZ209" s="4"/>
      <c r="BA209" s="4"/>
      <c r="BB209" s="4"/>
      <c r="BC209" s="4"/>
      <c r="BD209" s="4"/>
      <c r="BE209" s="4"/>
      <c r="BF209" s="4"/>
      <c r="BG209" s="4"/>
      <c r="BH209" s="4"/>
      <c r="BI209" s="4"/>
      <c r="BJ209" s="4"/>
      <c r="BK209" s="4"/>
      <c r="BL209" s="4"/>
      <c r="BM209" s="4"/>
    </row>
    <row r="210" spans="1:65" ht="29.1" customHeight="1">
      <c r="A210" s="230"/>
      <c r="B210" s="230"/>
      <c r="C210" s="230"/>
      <c r="D210" s="230"/>
      <c r="E210" s="4"/>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c r="AE210" s="4"/>
      <c r="AF210" s="4"/>
      <c r="AG210" s="4"/>
      <c r="AH210" s="4"/>
      <c r="AI210" s="4"/>
      <c r="AJ210" s="4"/>
      <c r="AK210" s="4"/>
      <c r="AL210" s="4"/>
      <c r="AM210" s="4"/>
      <c r="AN210" s="4"/>
      <c r="AO210" s="4"/>
      <c r="AP210" s="4"/>
      <c r="AQ210" s="4"/>
      <c r="AR210" s="4"/>
      <c r="AS210" s="4"/>
      <c r="AT210" s="4"/>
      <c r="AU210" s="4"/>
      <c r="AV210" s="4"/>
      <c r="AW210" s="4"/>
      <c r="AX210" s="4"/>
      <c r="AY210" s="4"/>
      <c r="AZ210" s="4"/>
      <c r="BA210" s="4"/>
      <c r="BB210" s="4"/>
      <c r="BC210" s="4"/>
      <c r="BD210" s="4"/>
      <c r="BE210" s="4"/>
      <c r="BF210" s="4"/>
      <c r="BG210" s="4"/>
      <c r="BH210" s="4"/>
      <c r="BI210" s="4"/>
      <c r="BJ210" s="4"/>
      <c r="BK210" s="4"/>
      <c r="BL210" s="4"/>
      <c r="BM210" s="4"/>
    </row>
    <row r="211" spans="1:65" ht="29.1" customHeight="1">
      <c r="A211" s="230"/>
      <c r="B211" s="230"/>
      <c r="C211" s="230"/>
      <c r="D211" s="230"/>
      <c r="E211" s="4"/>
      <c r="F211" s="4"/>
      <c r="G211" s="4"/>
      <c r="H211" s="4"/>
      <c r="I211" s="4"/>
      <c r="J211" s="4"/>
      <c r="K211" s="4"/>
      <c r="L211" s="4"/>
      <c r="M211" s="4"/>
      <c r="N211" s="4"/>
      <c r="O211" s="4"/>
      <c r="P211" s="4"/>
      <c r="Q211" s="4"/>
      <c r="R211" s="4"/>
      <c r="S211" s="4"/>
      <c r="T211" s="4"/>
      <c r="U211" s="4"/>
      <c r="V211" s="4"/>
      <c r="W211" s="4"/>
      <c r="X211" s="4"/>
      <c r="Y211" s="4"/>
      <c r="Z211" s="4"/>
      <c r="AA211" s="4"/>
      <c r="AB211" s="4"/>
      <c r="AC211" s="4"/>
      <c r="AD211" s="4"/>
      <c r="AE211" s="4"/>
      <c r="AF211" s="4"/>
      <c r="AG211" s="4"/>
      <c r="AH211" s="4"/>
      <c r="AI211" s="4"/>
      <c r="AJ211" s="4"/>
      <c r="AK211" s="4"/>
      <c r="AL211" s="4"/>
      <c r="AM211" s="4"/>
      <c r="AN211" s="4"/>
      <c r="AO211" s="4"/>
      <c r="AP211" s="4"/>
      <c r="AQ211" s="4"/>
      <c r="AR211" s="4"/>
      <c r="AS211" s="4"/>
      <c r="AT211" s="4"/>
      <c r="AU211" s="4"/>
      <c r="AV211" s="4"/>
      <c r="AW211" s="4"/>
      <c r="AX211" s="4"/>
      <c r="AY211" s="4"/>
      <c r="AZ211" s="4"/>
      <c r="BA211" s="4"/>
      <c r="BB211" s="4"/>
      <c r="BC211" s="4"/>
      <c r="BD211" s="4"/>
      <c r="BE211" s="4"/>
      <c r="BF211" s="4"/>
      <c r="BG211" s="4"/>
      <c r="BH211" s="4"/>
      <c r="BI211" s="4"/>
      <c r="BJ211" s="4"/>
      <c r="BK211" s="4"/>
      <c r="BL211" s="4"/>
      <c r="BM211" s="4"/>
    </row>
    <row r="212" spans="1:65" ht="29.1" customHeight="1">
      <c r="A212" s="230"/>
      <c r="B212" s="230"/>
      <c r="C212" s="230"/>
      <c r="D212" s="230"/>
      <c r="E212" s="4"/>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c r="AE212" s="4"/>
      <c r="AF212" s="4"/>
      <c r="AG212" s="4"/>
      <c r="AH212" s="4"/>
      <c r="AI212" s="4"/>
      <c r="AJ212" s="4"/>
      <c r="AK212" s="4"/>
      <c r="AL212" s="4"/>
      <c r="AM212" s="4"/>
      <c r="AN212" s="4"/>
      <c r="AO212" s="4"/>
      <c r="AP212" s="4"/>
      <c r="AQ212" s="4"/>
      <c r="AR212" s="4"/>
      <c r="AS212" s="4"/>
      <c r="AT212" s="4"/>
      <c r="AU212" s="4"/>
      <c r="AV212" s="4"/>
      <c r="AW212" s="4"/>
      <c r="AX212" s="4"/>
      <c r="AY212" s="4"/>
      <c r="AZ212" s="4"/>
      <c r="BA212" s="4"/>
      <c r="BB212" s="4"/>
      <c r="BC212" s="4"/>
      <c r="BD212" s="4"/>
      <c r="BE212" s="4"/>
      <c r="BF212" s="4"/>
      <c r="BG212" s="4"/>
      <c r="BH212" s="4"/>
      <c r="BI212" s="4"/>
      <c r="BJ212" s="4"/>
      <c r="BK212" s="4"/>
      <c r="BL212" s="4"/>
      <c r="BM212" s="4"/>
    </row>
    <row r="213" spans="1:65" ht="29.1" customHeight="1">
      <c r="A213" s="230"/>
      <c r="B213" s="230"/>
      <c r="C213" s="230"/>
      <c r="D213" s="230"/>
      <c r="E213" s="4"/>
      <c r="F213" s="4"/>
      <c r="G213" s="4"/>
      <c r="H213" s="4"/>
      <c r="I213" s="4"/>
      <c r="J213" s="4"/>
      <c r="K213" s="4"/>
      <c r="L213" s="4"/>
      <c r="M213" s="4"/>
      <c r="N213" s="4"/>
      <c r="O213" s="4"/>
      <c r="P213" s="4"/>
      <c r="Q213" s="4"/>
      <c r="R213" s="4"/>
      <c r="S213" s="4"/>
      <c r="T213" s="4"/>
      <c r="U213" s="4"/>
      <c r="V213" s="4"/>
      <c r="W213" s="4"/>
      <c r="X213" s="4"/>
      <c r="Y213" s="4"/>
      <c r="Z213" s="4"/>
      <c r="AA213" s="4"/>
      <c r="AB213" s="4"/>
      <c r="AC213" s="4"/>
      <c r="AD213" s="4"/>
      <c r="AE213" s="4"/>
      <c r="AF213" s="4"/>
      <c r="AG213" s="4"/>
      <c r="AH213" s="4"/>
      <c r="AI213" s="4"/>
      <c r="AJ213" s="4"/>
      <c r="AK213" s="4"/>
      <c r="AL213" s="4"/>
      <c r="AM213" s="4"/>
      <c r="AN213" s="4"/>
      <c r="AO213" s="4"/>
      <c r="AP213" s="4"/>
      <c r="AQ213" s="4"/>
      <c r="AR213" s="4"/>
      <c r="AS213" s="4"/>
      <c r="AT213" s="4"/>
      <c r="AU213" s="4"/>
      <c r="AV213" s="4"/>
      <c r="AW213" s="4"/>
      <c r="AX213" s="4"/>
      <c r="AY213" s="4"/>
      <c r="AZ213" s="4"/>
      <c r="BA213" s="4"/>
      <c r="BB213" s="4"/>
      <c r="BC213" s="4"/>
      <c r="BD213" s="4"/>
      <c r="BE213" s="4"/>
      <c r="BF213" s="4"/>
      <c r="BG213" s="4"/>
      <c r="BH213" s="4"/>
      <c r="BI213" s="4"/>
      <c r="BJ213" s="4"/>
      <c r="BK213" s="4"/>
      <c r="BL213" s="4"/>
      <c r="BM213" s="4"/>
    </row>
    <row r="214" spans="1:65" ht="29.1" customHeight="1">
      <c r="A214" s="230"/>
      <c r="B214" s="230"/>
      <c r="C214" s="230"/>
      <c r="D214" s="230"/>
      <c r="E214" s="4"/>
      <c r="F214" s="4"/>
      <c r="G214" s="4"/>
      <c r="H214" s="4"/>
      <c r="I214" s="4"/>
      <c r="J214" s="4"/>
      <c r="K214" s="4"/>
      <c r="L214" s="4"/>
      <c r="M214" s="4"/>
      <c r="N214" s="4"/>
      <c r="O214" s="4"/>
      <c r="P214" s="4"/>
      <c r="Q214" s="4"/>
      <c r="R214" s="4"/>
      <c r="S214" s="4"/>
      <c r="T214" s="4"/>
      <c r="U214" s="4"/>
      <c r="V214" s="4"/>
      <c r="W214" s="4"/>
      <c r="X214" s="4"/>
      <c r="Y214" s="4"/>
      <c r="Z214" s="4"/>
      <c r="AA214" s="4"/>
      <c r="AB214" s="4"/>
      <c r="AC214" s="4"/>
      <c r="AD214" s="4"/>
      <c r="AE214" s="4"/>
      <c r="AF214" s="4"/>
      <c r="AG214" s="4"/>
      <c r="AH214" s="4"/>
      <c r="AI214" s="4"/>
      <c r="AJ214" s="4"/>
      <c r="AK214" s="4"/>
      <c r="AL214" s="4"/>
      <c r="AM214" s="4"/>
      <c r="AN214" s="4"/>
      <c r="AO214" s="4"/>
      <c r="AP214" s="4"/>
      <c r="AQ214" s="4"/>
      <c r="AR214" s="4"/>
      <c r="AS214" s="4"/>
      <c r="AT214" s="4"/>
      <c r="AU214" s="4"/>
      <c r="AV214" s="4"/>
      <c r="AW214" s="4"/>
      <c r="AX214" s="4"/>
      <c r="AY214" s="4"/>
      <c r="AZ214" s="4"/>
      <c r="BA214" s="4"/>
      <c r="BB214" s="4"/>
      <c r="BC214" s="4"/>
      <c r="BD214" s="4"/>
      <c r="BE214" s="4"/>
      <c r="BF214" s="4"/>
      <c r="BG214" s="4"/>
      <c r="BH214" s="4"/>
      <c r="BI214" s="4"/>
      <c r="BJ214" s="4"/>
      <c r="BK214" s="4"/>
      <c r="BL214" s="4"/>
      <c r="BM214" s="4"/>
    </row>
    <row r="215" spans="1:65" ht="29.1" customHeight="1">
      <c r="A215" s="230"/>
      <c r="B215" s="230"/>
      <c r="C215" s="230"/>
      <c r="D215" s="230"/>
      <c r="E215" s="4"/>
      <c r="F215" s="4"/>
      <c r="G215" s="4"/>
      <c r="H215" s="4"/>
      <c r="I215" s="4"/>
      <c r="J215" s="4"/>
      <c r="K215" s="4"/>
      <c r="L215" s="4"/>
      <c r="M215" s="4"/>
      <c r="N215" s="4"/>
      <c r="O215" s="4"/>
      <c r="P215" s="4"/>
      <c r="Q215" s="4"/>
      <c r="R215" s="4"/>
      <c r="S215" s="4"/>
      <c r="T215" s="4"/>
      <c r="U215" s="4"/>
      <c r="V215" s="4"/>
      <c r="W215" s="4"/>
      <c r="X215" s="4"/>
      <c r="Y215" s="4"/>
      <c r="Z215" s="4"/>
      <c r="AA215" s="4"/>
      <c r="AB215" s="4"/>
      <c r="AC215" s="4"/>
      <c r="AD215" s="4"/>
      <c r="AE215" s="4"/>
      <c r="AF215" s="4"/>
      <c r="AG215" s="4"/>
      <c r="AH215" s="4"/>
      <c r="AI215" s="4"/>
      <c r="AJ215" s="4"/>
      <c r="AK215" s="4"/>
      <c r="AL215" s="4"/>
      <c r="AM215" s="4"/>
      <c r="AN215" s="4"/>
      <c r="AO215" s="4"/>
      <c r="AP215" s="4"/>
      <c r="AQ215" s="4"/>
      <c r="AR215" s="4"/>
      <c r="AS215" s="4"/>
      <c r="AT215" s="4"/>
      <c r="AU215" s="4"/>
      <c r="AV215" s="4"/>
      <c r="AW215" s="4"/>
      <c r="AX215" s="4"/>
      <c r="AY215" s="4"/>
      <c r="AZ215" s="4"/>
      <c r="BA215" s="4"/>
      <c r="BB215" s="4"/>
      <c r="BC215" s="4"/>
      <c r="BD215" s="4"/>
      <c r="BE215" s="4"/>
      <c r="BF215" s="4"/>
      <c r="BG215" s="4"/>
      <c r="BH215" s="4"/>
      <c r="BI215" s="4"/>
      <c r="BJ215" s="4"/>
      <c r="BK215" s="4"/>
      <c r="BL215" s="4"/>
      <c r="BM215" s="4"/>
    </row>
    <row r="216" spans="1:65" ht="29.1" customHeight="1">
      <c r="A216" s="230"/>
      <c r="B216" s="230"/>
      <c r="C216" s="230"/>
      <c r="D216" s="230"/>
      <c r="E216" s="4"/>
      <c r="F216" s="4"/>
      <c r="G216" s="4"/>
      <c r="H216" s="4"/>
      <c r="I216" s="4"/>
      <c r="J216" s="4"/>
      <c r="K216" s="4"/>
      <c r="L216" s="4"/>
      <c r="M216" s="4"/>
      <c r="N216" s="4"/>
      <c r="O216" s="4"/>
      <c r="P216" s="4"/>
      <c r="Q216" s="4"/>
      <c r="R216" s="4"/>
      <c r="S216" s="4"/>
      <c r="T216" s="4"/>
      <c r="U216" s="4"/>
      <c r="V216" s="4"/>
      <c r="W216" s="4"/>
      <c r="X216" s="4"/>
      <c r="Y216" s="4"/>
      <c r="Z216" s="4"/>
      <c r="AA216" s="4"/>
      <c r="AB216" s="4"/>
      <c r="AC216" s="4"/>
      <c r="AD216" s="4"/>
      <c r="AE216" s="4"/>
      <c r="AF216" s="4"/>
      <c r="AG216" s="4"/>
      <c r="AH216" s="4"/>
      <c r="AI216" s="4"/>
      <c r="AJ216" s="4"/>
      <c r="AK216" s="4"/>
      <c r="AL216" s="4"/>
      <c r="AM216" s="4"/>
      <c r="AN216" s="4"/>
      <c r="AO216" s="4"/>
      <c r="AP216" s="4"/>
      <c r="AQ216" s="4"/>
      <c r="AR216" s="4"/>
      <c r="AS216" s="4"/>
      <c r="AT216" s="4"/>
      <c r="AU216" s="4"/>
      <c r="AV216" s="4"/>
      <c r="AW216" s="4"/>
      <c r="AX216" s="4"/>
      <c r="AY216" s="4"/>
      <c r="AZ216" s="4"/>
      <c r="BA216" s="4"/>
      <c r="BB216" s="4"/>
      <c r="BC216" s="4"/>
      <c r="BD216" s="4"/>
      <c r="BE216" s="4"/>
      <c r="BF216" s="4"/>
      <c r="BG216" s="4"/>
      <c r="BH216" s="4"/>
      <c r="BI216" s="4"/>
      <c r="BJ216" s="4"/>
      <c r="BK216" s="4"/>
      <c r="BL216" s="4"/>
      <c r="BM216" s="4"/>
    </row>
    <row r="217" spans="1:65" ht="29.1" customHeight="1">
      <c r="A217" s="230"/>
      <c r="B217" s="230"/>
      <c r="C217" s="230"/>
      <c r="D217" s="230"/>
      <c r="E217" s="4"/>
      <c r="F217" s="4"/>
      <c r="G217" s="4"/>
      <c r="H217" s="4"/>
      <c r="I217" s="4"/>
      <c r="J217" s="4"/>
      <c r="K217" s="4"/>
      <c r="L217" s="4"/>
      <c r="M217" s="4"/>
      <c r="N217" s="4"/>
      <c r="O217" s="4"/>
      <c r="P217" s="4"/>
      <c r="Q217" s="4"/>
      <c r="R217" s="4"/>
      <c r="S217" s="4"/>
      <c r="T217" s="4"/>
      <c r="U217" s="4"/>
      <c r="V217" s="4"/>
      <c r="W217" s="4"/>
      <c r="X217" s="4"/>
      <c r="Y217" s="4"/>
      <c r="Z217" s="4"/>
      <c r="AA217" s="4"/>
      <c r="AB217" s="4"/>
      <c r="AC217" s="4"/>
      <c r="AD217" s="4"/>
      <c r="AE217" s="4"/>
      <c r="AF217" s="4"/>
      <c r="AG217" s="4"/>
      <c r="AH217" s="4"/>
      <c r="AI217" s="4"/>
      <c r="AJ217" s="4"/>
      <c r="AK217" s="4"/>
      <c r="AL217" s="4"/>
      <c r="AM217" s="4"/>
      <c r="AN217" s="4"/>
      <c r="AO217" s="4"/>
      <c r="AP217" s="4"/>
      <c r="AQ217" s="4"/>
      <c r="AR217" s="4"/>
      <c r="AS217" s="4"/>
      <c r="AT217" s="4"/>
      <c r="AU217" s="4"/>
      <c r="AV217" s="4"/>
      <c r="AW217" s="4"/>
      <c r="AX217" s="4"/>
      <c r="AY217" s="4"/>
      <c r="AZ217" s="4"/>
      <c r="BA217" s="4"/>
      <c r="BB217" s="4"/>
      <c r="BC217" s="4"/>
      <c r="BD217" s="4"/>
      <c r="BE217" s="4"/>
      <c r="BF217" s="4"/>
      <c r="BG217" s="4"/>
      <c r="BH217" s="4"/>
      <c r="BI217" s="4"/>
      <c r="BJ217" s="4"/>
      <c r="BK217" s="4"/>
      <c r="BL217" s="4"/>
      <c r="BM217" s="4"/>
    </row>
    <row r="218" spans="1:65" ht="29.1" customHeight="1">
      <c r="A218" s="230"/>
      <c r="B218" s="230"/>
      <c r="C218" s="230"/>
      <c r="D218" s="230"/>
      <c r="E218" s="4"/>
      <c r="F218" s="4"/>
      <c r="G218" s="4"/>
      <c r="H218" s="4"/>
      <c r="I218" s="4"/>
      <c r="J218" s="4"/>
      <c r="K218" s="4"/>
      <c r="L218" s="4"/>
      <c r="M218" s="4"/>
      <c r="N218" s="4"/>
      <c r="O218" s="4"/>
      <c r="P218" s="4"/>
      <c r="Q218" s="4"/>
      <c r="R218" s="4"/>
      <c r="S218" s="4"/>
      <c r="T218" s="4"/>
      <c r="U218" s="4"/>
      <c r="V218" s="4"/>
      <c r="W218" s="4"/>
      <c r="X218" s="4"/>
      <c r="Y218" s="4"/>
      <c r="Z218" s="4"/>
      <c r="AA218" s="4"/>
      <c r="AB218" s="4"/>
      <c r="AC218" s="4"/>
      <c r="AD218" s="4"/>
      <c r="AE218" s="4"/>
      <c r="AF218" s="4"/>
      <c r="AG218" s="4"/>
      <c r="AH218" s="4"/>
      <c r="AI218" s="4"/>
      <c r="AJ218" s="4"/>
      <c r="AK218" s="4"/>
      <c r="AL218" s="4"/>
      <c r="AM218" s="4"/>
      <c r="AN218" s="4"/>
      <c r="AO218" s="4"/>
      <c r="AP218" s="4"/>
      <c r="AQ218" s="4"/>
      <c r="AR218" s="4"/>
      <c r="AS218" s="4"/>
      <c r="AT218" s="4"/>
      <c r="AU218" s="4"/>
      <c r="AV218" s="4"/>
      <c r="AW218" s="4"/>
      <c r="AX218" s="4"/>
      <c r="AY218" s="4"/>
      <c r="AZ218" s="4"/>
      <c r="BA218" s="4"/>
      <c r="BB218" s="4"/>
      <c r="BC218" s="4"/>
      <c r="BD218" s="4"/>
      <c r="BE218" s="4"/>
      <c r="BF218" s="4"/>
      <c r="BG218" s="4"/>
      <c r="BH218" s="4"/>
      <c r="BI218" s="4"/>
      <c r="BJ218" s="4"/>
      <c r="BK218" s="4"/>
      <c r="BL218" s="4"/>
      <c r="BM218" s="4"/>
    </row>
    <row r="219" spans="1:65" ht="29.1" customHeight="1">
      <c r="A219" s="230"/>
      <c r="B219" s="230"/>
      <c r="C219" s="230"/>
      <c r="D219" s="230"/>
      <c r="E219" s="4"/>
      <c r="F219" s="4"/>
      <c r="G219" s="4"/>
      <c r="H219" s="4"/>
      <c r="I219" s="4"/>
      <c r="J219" s="4"/>
      <c r="K219" s="4"/>
      <c r="L219" s="4"/>
      <c r="M219" s="4"/>
      <c r="N219" s="4"/>
      <c r="O219" s="4"/>
      <c r="P219" s="4"/>
      <c r="Q219" s="4"/>
      <c r="R219" s="4"/>
      <c r="S219" s="4"/>
      <c r="T219" s="4"/>
      <c r="U219" s="4"/>
      <c r="V219" s="4"/>
      <c r="W219" s="4"/>
      <c r="X219" s="4"/>
      <c r="Y219" s="4"/>
      <c r="Z219" s="4"/>
      <c r="AA219" s="4"/>
      <c r="AB219" s="4"/>
      <c r="AC219" s="4"/>
      <c r="AD219" s="4"/>
      <c r="AE219" s="4"/>
      <c r="AF219" s="4"/>
      <c r="AG219" s="4"/>
      <c r="AH219" s="4"/>
      <c r="AI219" s="4"/>
      <c r="AJ219" s="4"/>
      <c r="AK219" s="4"/>
      <c r="AL219" s="4"/>
      <c r="AM219" s="4"/>
      <c r="AN219" s="4"/>
      <c r="AO219" s="4"/>
      <c r="AP219" s="4"/>
      <c r="AQ219" s="4"/>
      <c r="AR219" s="4"/>
      <c r="AS219" s="4"/>
      <c r="AT219" s="4"/>
      <c r="AU219" s="4"/>
      <c r="AV219" s="4"/>
      <c r="AW219" s="4"/>
      <c r="AX219" s="4"/>
      <c r="AY219" s="4"/>
      <c r="AZ219" s="4"/>
      <c r="BA219" s="4"/>
      <c r="BB219" s="4"/>
      <c r="BC219" s="4"/>
      <c r="BD219" s="4"/>
      <c r="BE219" s="4"/>
      <c r="BF219" s="4"/>
      <c r="BG219" s="4"/>
      <c r="BH219" s="4"/>
      <c r="BI219" s="4"/>
      <c r="BJ219" s="4"/>
      <c r="BK219" s="4"/>
      <c r="BL219" s="4"/>
      <c r="BM219" s="4"/>
    </row>
    <row r="220" spans="1:65" ht="29.1" customHeight="1">
      <c r="A220" s="230"/>
      <c r="B220" s="230"/>
      <c r="C220" s="230"/>
      <c r="D220" s="230"/>
      <c r="E220" s="4"/>
      <c r="F220" s="4"/>
      <c r="G220" s="4"/>
      <c r="H220" s="4"/>
      <c r="I220" s="4"/>
      <c r="J220" s="4"/>
      <c r="K220" s="4"/>
      <c r="L220" s="4"/>
      <c r="M220" s="4"/>
      <c r="N220" s="4"/>
      <c r="O220" s="4"/>
      <c r="P220" s="4"/>
      <c r="Q220" s="4"/>
      <c r="R220" s="4"/>
      <c r="S220" s="4"/>
      <c r="T220" s="4"/>
      <c r="U220" s="4"/>
      <c r="V220" s="4"/>
      <c r="W220" s="4"/>
      <c r="X220" s="4"/>
      <c r="Y220" s="4"/>
      <c r="Z220" s="4"/>
      <c r="AA220" s="4"/>
      <c r="AB220" s="4"/>
      <c r="AC220" s="4"/>
      <c r="AD220" s="4"/>
      <c r="AE220" s="4"/>
      <c r="AF220" s="4"/>
      <c r="AG220" s="4"/>
      <c r="AH220" s="4"/>
      <c r="AI220" s="4"/>
      <c r="AJ220" s="4"/>
      <c r="AK220" s="4"/>
      <c r="AL220" s="4"/>
      <c r="AM220" s="4"/>
      <c r="AN220" s="4"/>
      <c r="AO220" s="4"/>
      <c r="AP220" s="4"/>
      <c r="AQ220" s="4"/>
      <c r="AR220" s="4"/>
      <c r="AS220" s="4"/>
      <c r="AT220" s="4"/>
      <c r="AU220" s="4"/>
      <c r="AV220" s="4"/>
      <c r="AW220" s="4"/>
      <c r="AX220" s="4"/>
      <c r="AY220" s="4"/>
      <c r="AZ220" s="4"/>
      <c r="BA220" s="4"/>
      <c r="BB220" s="4"/>
      <c r="BC220" s="4"/>
      <c r="BD220" s="4"/>
      <c r="BE220" s="4"/>
      <c r="BF220" s="4"/>
      <c r="BG220" s="4"/>
      <c r="BH220" s="4"/>
      <c r="BI220" s="4"/>
      <c r="BJ220" s="4"/>
      <c r="BK220" s="4"/>
      <c r="BL220" s="4"/>
      <c r="BM220" s="4"/>
    </row>
    <row r="221" spans="1:65" ht="29.1" customHeight="1">
      <c r="A221" s="230"/>
      <c r="B221" s="230"/>
      <c r="C221" s="230"/>
      <c r="D221" s="230"/>
      <c r="E221" s="4"/>
      <c r="F221" s="4"/>
      <c r="G221" s="4"/>
      <c r="H221" s="4"/>
      <c r="I221" s="4"/>
      <c r="J221" s="4"/>
      <c r="K221" s="4"/>
      <c r="L221" s="4"/>
      <c r="M221" s="4"/>
      <c r="N221" s="4"/>
      <c r="O221" s="4"/>
      <c r="P221" s="4"/>
      <c r="Q221" s="4"/>
      <c r="R221" s="4"/>
      <c r="S221" s="4"/>
      <c r="T221" s="4"/>
      <c r="U221" s="4"/>
      <c r="V221" s="4"/>
      <c r="W221" s="4"/>
      <c r="X221" s="4"/>
      <c r="Y221" s="4"/>
      <c r="Z221" s="4"/>
      <c r="AA221" s="4"/>
      <c r="AB221" s="4"/>
      <c r="AC221" s="4"/>
      <c r="AD221" s="4"/>
      <c r="AE221" s="4"/>
      <c r="AF221" s="4"/>
      <c r="AG221" s="4"/>
      <c r="AH221" s="4"/>
      <c r="AI221" s="4"/>
      <c r="AJ221" s="4"/>
      <c r="AK221" s="4"/>
      <c r="AL221" s="4"/>
      <c r="AM221" s="4"/>
      <c r="AN221" s="4"/>
      <c r="AO221" s="4"/>
      <c r="AP221" s="4"/>
      <c r="AQ221" s="4"/>
      <c r="AR221" s="4"/>
      <c r="AS221" s="4"/>
      <c r="AT221" s="4"/>
      <c r="AU221" s="4"/>
      <c r="AV221" s="4"/>
      <c r="AW221" s="4"/>
      <c r="AX221" s="4"/>
      <c r="AY221" s="4"/>
      <c r="AZ221" s="4"/>
      <c r="BA221" s="4"/>
      <c r="BB221" s="4"/>
      <c r="BC221" s="4"/>
      <c r="BD221" s="4"/>
      <c r="BE221" s="4"/>
      <c r="BF221" s="4"/>
      <c r="BG221" s="4"/>
      <c r="BH221" s="4"/>
      <c r="BI221" s="4"/>
      <c r="BJ221" s="4"/>
      <c r="BK221" s="4"/>
      <c r="BL221" s="4"/>
      <c r="BM221" s="4"/>
    </row>
    <row r="222" spans="1:65" ht="29.1" customHeight="1">
      <c r="A222" s="230"/>
      <c r="B222" s="230"/>
      <c r="C222" s="230"/>
      <c r="D222" s="230"/>
      <c r="E222" s="4"/>
      <c r="F222" s="4"/>
      <c r="G222" s="4"/>
      <c r="H222" s="4"/>
      <c r="I222" s="4"/>
      <c r="J222" s="4"/>
      <c r="K222" s="4"/>
      <c r="L222" s="4"/>
      <c r="M222" s="4"/>
      <c r="N222" s="4"/>
      <c r="O222" s="4"/>
      <c r="P222" s="4"/>
      <c r="Q222" s="4"/>
      <c r="R222" s="4"/>
      <c r="S222" s="4"/>
      <c r="T222" s="4"/>
      <c r="U222" s="4"/>
      <c r="V222" s="4"/>
      <c r="W222" s="4"/>
      <c r="X222" s="4"/>
      <c r="Y222" s="4"/>
      <c r="Z222" s="4"/>
      <c r="AA222" s="4"/>
      <c r="AB222" s="4"/>
      <c r="AC222" s="4"/>
      <c r="AD222" s="4"/>
      <c r="AE222" s="4"/>
      <c r="AF222" s="4"/>
      <c r="AG222" s="4"/>
      <c r="AH222" s="4"/>
      <c r="AI222" s="4"/>
      <c r="AJ222" s="4"/>
      <c r="AK222" s="4"/>
      <c r="AL222" s="4"/>
      <c r="AM222" s="4"/>
      <c r="AN222" s="4"/>
      <c r="AO222" s="4"/>
      <c r="AP222" s="4"/>
      <c r="AQ222" s="4"/>
      <c r="AR222" s="4"/>
      <c r="AS222" s="4"/>
      <c r="AT222" s="4"/>
      <c r="AU222" s="4"/>
      <c r="AV222" s="4"/>
      <c r="AW222" s="4"/>
      <c r="AX222" s="4"/>
      <c r="AY222" s="4"/>
      <c r="AZ222" s="4"/>
      <c r="BA222" s="4"/>
      <c r="BB222" s="4"/>
      <c r="BC222" s="4"/>
      <c r="BD222" s="4"/>
      <c r="BE222" s="4"/>
      <c r="BF222" s="4"/>
      <c r="BG222" s="4"/>
      <c r="BH222" s="4"/>
      <c r="BI222" s="4"/>
      <c r="BJ222" s="4"/>
      <c r="BK222" s="4"/>
      <c r="BL222" s="4"/>
      <c r="BM222" s="4"/>
    </row>
    <row r="223" spans="1:65" ht="29.1" customHeight="1">
      <c r="A223" s="230"/>
      <c r="B223" s="230"/>
      <c r="C223" s="230"/>
      <c r="D223" s="230"/>
      <c r="E223" s="4"/>
      <c r="F223" s="4"/>
      <c r="G223" s="4"/>
      <c r="H223" s="4"/>
      <c r="I223" s="4"/>
      <c r="J223" s="4"/>
      <c r="K223" s="4"/>
      <c r="L223" s="4"/>
      <c r="M223" s="4"/>
      <c r="N223" s="4"/>
      <c r="O223" s="4"/>
      <c r="P223" s="4"/>
      <c r="Q223" s="4"/>
      <c r="R223" s="4"/>
      <c r="S223" s="4"/>
      <c r="T223" s="4"/>
      <c r="U223" s="4"/>
      <c r="V223" s="4"/>
      <c r="W223" s="4"/>
      <c r="X223" s="4"/>
      <c r="Y223" s="4"/>
      <c r="Z223" s="4"/>
      <c r="AA223" s="4"/>
      <c r="AB223" s="4"/>
      <c r="AC223" s="4"/>
      <c r="AD223" s="4"/>
      <c r="AE223" s="4"/>
      <c r="AF223" s="4"/>
      <c r="AG223" s="4"/>
      <c r="AH223" s="4"/>
      <c r="AI223" s="4"/>
      <c r="AJ223" s="4"/>
      <c r="AK223" s="4"/>
      <c r="AL223" s="4"/>
      <c r="AM223" s="4"/>
      <c r="AN223" s="4"/>
      <c r="AO223" s="4"/>
      <c r="AP223" s="4"/>
      <c r="AQ223" s="4"/>
      <c r="AR223" s="4"/>
      <c r="AS223" s="4"/>
      <c r="AT223" s="4"/>
      <c r="AU223" s="4"/>
      <c r="AV223" s="4"/>
      <c r="AW223" s="4"/>
      <c r="AX223" s="4"/>
      <c r="AY223" s="4"/>
      <c r="AZ223" s="4"/>
      <c r="BA223" s="4"/>
      <c r="BB223" s="4"/>
      <c r="BC223" s="4"/>
      <c r="BD223" s="4"/>
      <c r="BE223" s="4"/>
      <c r="BF223" s="4"/>
      <c r="BG223" s="4"/>
      <c r="BH223" s="4"/>
      <c r="BI223" s="4"/>
      <c r="BJ223" s="4"/>
      <c r="BK223" s="4"/>
      <c r="BL223" s="4"/>
      <c r="BM223" s="4"/>
    </row>
    <row r="224" spans="1:65" ht="29.1" customHeight="1">
      <c r="A224" s="230"/>
      <c r="B224" s="230"/>
      <c r="C224" s="230"/>
      <c r="D224" s="230"/>
      <c r="E224" s="4"/>
      <c r="F224" s="4"/>
      <c r="G224" s="4"/>
      <c r="H224" s="4"/>
      <c r="I224" s="4"/>
      <c r="J224" s="4"/>
      <c r="K224" s="4"/>
      <c r="L224" s="4"/>
      <c r="M224" s="4"/>
      <c r="N224" s="4"/>
      <c r="O224" s="4"/>
      <c r="P224" s="4"/>
      <c r="Q224" s="4"/>
      <c r="R224" s="4"/>
      <c r="S224" s="4"/>
      <c r="T224" s="4"/>
      <c r="U224" s="4"/>
      <c r="V224" s="4"/>
      <c r="W224" s="4"/>
      <c r="X224" s="4"/>
      <c r="Y224" s="4"/>
      <c r="Z224" s="4"/>
      <c r="AA224" s="4"/>
      <c r="AB224" s="4"/>
      <c r="AC224" s="4"/>
      <c r="AD224" s="4"/>
      <c r="AE224" s="4"/>
      <c r="AF224" s="4"/>
      <c r="AG224" s="4"/>
      <c r="AH224" s="4"/>
      <c r="AI224" s="4"/>
      <c r="AJ224" s="4"/>
      <c r="AK224" s="4"/>
      <c r="AL224" s="4"/>
      <c r="AM224" s="4"/>
      <c r="AN224" s="4"/>
      <c r="AO224" s="4"/>
      <c r="AP224" s="4"/>
      <c r="AQ224" s="4"/>
      <c r="AR224" s="4"/>
      <c r="AS224" s="4"/>
      <c r="AT224" s="4"/>
      <c r="AU224" s="4"/>
      <c r="AV224" s="4"/>
      <c r="AW224" s="4"/>
      <c r="AX224" s="4"/>
      <c r="AY224" s="4"/>
      <c r="AZ224" s="4"/>
      <c r="BA224" s="4"/>
      <c r="BB224" s="4"/>
      <c r="BC224" s="4"/>
      <c r="BD224" s="4"/>
      <c r="BE224" s="4"/>
      <c r="BF224" s="4"/>
      <c r="BG224" s="4"/>
      <c r="BH224" s="4"/>
      <c r="BI224" s="4"/>
      <c r="BJ224" s="4"/>
      <c r="BK224" s="4"/>
      <c r="BL224" s="4"/>
      <c r="BM224" s="4"/>
    </row>
    <row r="225" spans="1:65" ht="29.1" customHeight="1">
      <c r="A225" s="230"/>
      <c r="B225" s="230"/>
      <c r="C225" s="230"/>
      <c r="D225" s="230"/>
      <c r="E225" s="4"/>
      <c r="F225" s="4"/>
      <c r="G225" s="4"/>
      <c r="H225" s="4"/>
      <c r="I225" s="4"/>
      <c r="J225" s="4"/>
      <c r="K225" s="4"/>
      <c r="L225" s="4"/>
      <c r="M225" s="4"/>
      <c r="N225" s="4"/>
      <c r="O225" s="4"/>
      <c r="P225" s="4"/>
      <c r="Q225" s="4"/>
      <c r="R225" s="4"/>
      <c r="S225" s="4"/>
      <c r="T225" s="4"/>
      <c r="U225" s="4"/>
      <c r="V225" s="4"/>
      <c r="W225" s="4"/>
      <c r="X225" s="4"/>
      <c r="Y225" s="4"/>
      <c r="Z225" s="4"/>
      <c r="AA225" s="4"/>
      <c r="AB225" s="4"/>
      <c r="AC225" s="4"/>
      <c r="AD225" s="4"/>
      <c r="AE225" s="4"/>
      <c r="AF225" s="4"/>
      <c r="AG225" s="4"/>
      <c r="AH225" s="4"/>
      <c r="AI225" s="4"/>
      <c r="AJ225" s="4"/>
      <c r="AK225" s="4"/>
      <c r="AL225" s="4"/>
      <c r="AM225" s="4"/>
      <c r="AN225" s="4"/>
      <c r="AO225" s="4"/>
      <c r="AP225" s="4"/>
      <c r="AQ225" s="4"/>
      <c r="AR225" s="4"/>
      <c r="AS225" s="4"/>
      <c r="AT225" s="4"/>
      <c r="AU225" s="4"/>
      <c r="AV225" s="4"/>
      <c r="AW225" s="4"/>
      <c r="AX225" s="4"/>
      <c r="AY225" s="4"/>
      <c r="AZ225" s="4"/>
      <c r="BA225" s="4"/>
      <c r="BB225" s="4"/>
      <c r="BC225" s="4"/>
      <c r="BD225" s="4"/>
      <c r="BE225" s="4"/>
      <c r="BF225" s="4"/>
      <c r="BG225" s="4"/>
      <c r="BH225" s="4"/>
      <c r="BI225" s="4"/>
      <c r="BJ225" s="4"/>
      <c r="BK225" s="4"/>
      <c r="BL225" s="4"/>
      <c r="BM225" s="4"/>
    </row>
    <row r="226" spans="1:65" ht="29.1" customHeight="1">
      <c r="A226" s="230"/>
      <c r="B226" s="230"/>
      <c r="C226" s="230"/>
      <c r="D226" s="230"/>
      <c r="E226" s="4"/>
      <c r="F226" s="4"/>
      <c r="G226" s="4"/>
      <c r="H226" s="4"/>
      <c r="I226" s="4"/>
      <c r="J226" s="4"/>
      <c r="K226" s="4"/>
      <c r="L226" s="4"/>
      <c r="M226" s="4"/>
      <c r="N226" s="4"/>
      <c r="O226" s="4"/>
      <c r="P226" s="4"/>
      <c r="Q226" s="4"/>
      <c r="R226" s="4"/>
      <c r="S226" s="4"/>
      <c r="T226" s="4"/>
      <c r="U226" s="4"/>
      <c r="V226" s="4"/>
      <c r="W226" s="4"/>
      <c r="X226" s="4"/>
      <c r="Y226" s="4"/>
      <c r="Z226" s="4"/>
      <c r="AA226" s="4"/>
      <c r="AB226" s="4"/>
      <c r="AC226" s="4"/>
      <c r="AD226" s="4"/>
      <c r="AE226" s="4"/>
      <c r="AF226" s="4"/>
      <c r="AG226" s="4"/>
      <c r="AH226" s="4"/>
      <c r="AI226" s="4"/>
      <c r="AJ226" s="4"/>
      <c r="AK226" s="4"/>
      <c r="AL226" s="4"/>
      <c r="AM226" s="4"/>
      <c r="AN226" s="4"/>
      <c r="AO226" s="4"/>
      <c r="AP226" s="4"/>
      <c r="AQ226" s="4"/>
      <c r="AR226" s="4"/>
      <c r="AS226" s="4"/>
      <c r="AT226" s="4"/>
      <c r="AU226" s="4"/>
      <c r="AV226" s="4"/>
      <c r="AW226" s="4"/>
      <c r="AX226" s="4"/>
      <c r="AY226" s="4"/>
      <c r="AZ226" s="4"/>
      <c r="BA226" s="4"/>
      <c r="BB226" s="4"/>
      <c r="BC226" s="4"/>
      <c r="BD226" s="4"/>
      <c r="BE226" s="4"/>
      <c r="BF226" s="4"/>
      <c r="BG226" s="4"/>
      <c r="BH226" s="4"/>
      <c r="BI226" s="4"/>
      <c r="BJ226" s="4"/>
      <c r="BK226" s="4"/>
      <c r="BL226" s="4"/>
      <c r="BM226" s="4"/>
    </row>
    <row r="227" spans="1:65" ht="29.1" customHeight="1">
      <c r="A227" s="230"/>
      <c r="B227" s="230"/>
      <c r="C227" s="230"/>
      <c r="D227" s="230"/>
      <c r="E227" s="4"/>
      <c r="F227" s="4"/>
      <c r="G227" s="4"/>
      <c r="H227" s="4"/>
      <c r="I227" s="4"/>
      <c r="J227" s="4"/>
      <c r="K227" s="4"/>
      <c r="L227" s="4"/>
      <c r="M227" s="4"/>
      <c r="N227" s="4"/>
      <c r="O227" s="4"/>
      <c r="P227" s="4"/>
      <c r="Q227" s="4"/>
      <c r="R227" s="4"/>
      <c r="S227" s="4"/>
      <c r="T227" s="4"/>
      <c r="U227" s="4"/>
      <c r="V227" s="4"/>
      <c r="W227" s="4"/>
      <c r="X227" s="4"/>
      <c r="Y227" s="4"/>
      <c r="Z227" s="4"/>
      <c r="AA227" s="4"/>
      <c r="AB227" s="4"/>
      <c r="AC227" s="4"/>
      <c r="AD227" s="4"/>
      <c r="AE227" s="4"/>
      <c r="AF227" s="4"/>
      <c r="AG227" s="4"/>
      <c r="AH227" s="4"/>
      <c r="AI227" s="4"/>
      <c r="AJ227" s="4"/>
      <c r="AK227" s="4"/>
      <c r="AL227" s="4"/>
      <c r="AM227" s="4"/>
      <c r="AN227" s="4"/>
      <c r="AO227" s="4"/>
      <c r="AP227" s="4"/>
      <c r="AQ227" s="4"/>
      <c r="AR227" s="4"/>
      <c r="AS227" s="4"/>
      <c r="AT227" s="4"/>
      <c r="AU227" s="4"/>
      <c r="AV227" s="4"/>
      <c r="AW227" s="4"/>
      <c r="AX227" s="4"/>
      <c r="AY227" s="4"/>
      <c r="AZ227" s="4"/>
      <c r="BA227" s="4"/>
      <c r="BB227" s="4"/>
      <c r="BC227" s="4"/>
      <c r="BD227" s="4"/>
      <c r="BE227" s="4"/>
      <c r="BF227" s="4"/>
      <c r="BG227" s="4"/>
      <c r="BH227" s="4"/>
      <c r="BI227" s="4"/>
      <c r="BJ227" s="4"/>
      <c r="BK227" s="4"/>
      <c r="BL227" s="4"/>
      <c r="BM227" s="4"/>
    </row>
    <row r="228" spans="1:65" ht="29.1" customHeight="1">
      <c r="A228" s="230"/>
      <c r="B228" s="230"/>
      <c r="C228" s="230"/>
      <c r="D228" s="230"/>
      <c r="E228" s="4"/>
      <c r="F228" s="4"/>
      <c r="G228" s="4"/>
      <c r="H228" s="4"/>
      <c r="I228" s="4"/>
      <c r="J228" s="4"/>
      <c r="K228" s="4"/>
      <c r="L228" s="4"/>
      <c r="M228" s="4"/>
      <c r="N228" s="4"/>
      <c r="O228" s="4"/>
      <c r="P228" s="4"/>
      <c r="Q228" s="4"/>
      <c r="R228" s="4"/>
      <c r="S228" s="4"/>
      <c r="T228" s="4"/>
      <c r="U228" s="4"/>
      <c r="V228" s="4"/>
      <c r="W228" s="4"/>
      <c r="X228" s="4"/>
      <c r="Y228" s="4"/>
      <c r="Z228" s="4"/>
      <c r="AA228" s="4"/>
      <c r="AB228" s="4"/>
      <c r="AC228" s="4"/>
      <c r="AD228" s="4"/>
      <c r="AE228" s="4"/>
      <c r="AF228" s="4"/>
      <c r="AG228" s="4"/>
      <c r="AH228" s="4"/>
      <c r="AI228" s="4"/>
      <c r="AJ228" s="4"/>
      <c r="AK228" s="4"/>
      <c r="AL228" s="4"/>
      <c r="AM228" s="4"/>
      <c r="AN228" s="4"/>
      <c r="AO228" s="4"/>
      <c r="AP228" s="4"/>
      <c r="AQ228" s="4"/>
      <c r="AR228" s="4"/>
      <c r="AS228" s="4"/>
      <c r="AT228" s="4"/>
      <c r="AU228" s="4"/>
      <c r="AV228" s="4"/>
      <c r="AW228" s="4"/>
      <c r="AX228" s="4"/>
      <c r="AY228" s="4"/>
      <c r="AZ228" s="4"/>
      <c r="BA228" s="4"/>
      <c r="BB228" s="4"/>
      <c r="BC228" s="4"/>
      <c r="BD228" s="4"/>
      <c r="BE228" s="4"/>
      <c r="BF228" s="4"/>
      <c r="BG228" s="4"/>
      <c r="BH228" s="4"/>
      <c r="BI228" s="4"/>
      <c r="BJ228" s="4"/>
      <c r="BK228" s="4"/>
      <c r="BL228" s="4"/>
      <c r="BM228" s="4"/>
    </row>
    <row r="229" spans="1:65" ht="29.1" customHeight="1">
      <c r="A229" s="230"/>
      <c r="B229" s="230"/>
      <c r="C229" s="230"/>
      <c r="D229" s="230"/>
      <c r="E229" s="4"/>
      <c r="F229" s="4"/>
      <c r="G229" s="4"/>
      <c r="H229" s="4"/>
      <c r="I229" s="4"/>
      <c r="J229" s="4"/>
      <c r="K229" s="4"/>
      <c r="L229" s="4"/>
      <c r="M229" s="4"/>
      <c r="N229" s="4"/>
      <c r="O229" s="4"/>
      <c r="P229" s="4"/>
      <c r="Q229" s="4"/>
      <c r="R229" s="4"/>
      <c r="S229" s="4"/>
      <c r="T229" s="4"/>
      <c r="U229" s="4"/>
      <c r="V229" s="4"/>
      <c r="W229" s="4"/>
      <c r="X229" s="4"/>
      <c r="Y229" s="4"/>
      <c r="Z229" s="4"/>
      <c r="AA229" s="4"/>
      <c r="AB229" s="4"/>
      <c r="AC229" s="4"/>
      <c r="AD229" s="4"/>
      <c r="AE229" s="4"/>
      <c r="AF229" s="4"/>
      <c r="AG229" s="4"/>
      <c r="AH229" s="4"/>
      <c r="AI229" s="4"/>
      <c r="AJ229" s="4"/>
      <c r="AK229" s="4"/>
      <c r="AL229" s="4"/>
      <c r="AM229" s="4"/>
      <c r="AN229" s="4"/>
      <c r="AO229" s="4"/>
      <c r="AP229" s="4"/>
      <c r="AQ229" s="4"/>
      <c r="AR229" s="4"/>
      <c r="AS229" s="4"/>
      <c r="AT229" s="4"/>
      <c r="AU229" s="4"/>
      <c r="AV229" s="4"/>
      <c r="AW229" s="4"/>
      <c r="AX229" s="4"/>
      <c r="AY229" s="4"/>
      <c r="AZ229" s="4"/>
      <c r="BA229" s="4"/>
      <c r="BB229" s="4"/>
      <c r="BC229" s="4"/>
      <c r="BD229" s="4"/>
      <c r="BE229" s="4"/>
      <c r="BF229" s="4"/>
      <c r="BG229" s="4"/>
      <c r="BH229" s="4"/>
      <c r="BI229" s="4"/>
      <c r="BJ229" s="4"/>
      <c r="BK229" s="4"/>
      <c r="BL229" s="4"/>
      <c r="BM229" s="4"/>
    </row>
    <row r="230" spans="1:65" ht="29.1" customHeight="1">
      <c r="A230" s="230"/>
      <c r="B230" s="230"/>
      <c r="C230" s="230"/>
      <c r="D230" s="230"/>
      <c r="E230" s="4"/>
      <c r="F230" s="4"/>
      <c r="G230" s="4"/>
      <c r="H230" s="4"/>
      <c r="I230" s="4"/>
      <c r="J230" s="4"/>
      <c r="K230" s="4"/>
      <c r="L230" s="4"/>
      <c r="M230" s="4"/>
      <c r="N230" s="4"/>
      <c r="O230" s="4"/>
      <c r="P230" s="4"/>
      <c r="Q230" s="4"/>
      <c r="R230" s="4"/>
      <c r="S230" s="4"/>
      <c r="T230" s="4"/>
      <c r="U230" s="4"/>
      <c r="V230" s="4"/>
      <c r="W230" s="4"/>
      <c r="X230" s="4"/>
      <c r="Y230" s="4"/>
      <c r="Z230" s="4"/>
      <c r="AA230" s="4"/>
      <c r="AB230" s="4"/>
      <c r="AC230" s="4"/>
      <c r="AD230" s="4"/>
      <c r="AE230" s="4"/>
      <c r="AF230" s="4"/>
      <c r="AG230" s="4"/>
      <c r="AH230" s="4"/>
      <c r="AI230" s="4"/>
      <c r="AJ230" s="4"/>
      <c r="AK230" s="4"/>
      <c r="AL230" s="4"/>
      <c r="AM230" s="4"/>
      <c r="AN230" s="4"/>
      <c r="AO230" s="4"/>
      <c r="AP230" s="4"/>
      <c r="AQ230" s="4"/>
      <c r="AR230" s="4"/>
      <c r="AS230" s="4"/>
      <c r="AT230" s="4"/>
      <c r="AU230" s="4"/>
      <c r="AV230" s="4"/>
      <c r="AW230" s="4"/>
      <c r="AX230" s="4"/>
      <c r="AY230" s="4"/>
      <c r="AZ230" s="4"/>
      <c r="BA230" s="4"/>
      <c r="BB230" s="4"/>
      <c r="BC230" s="4"/>
      <c r="BD230" s="4"/>
      <c r="BE230" s="4"/>
      <c r="BF230" s="4"/>
      <c r="BG230" s="4"/>
      <c r="BH230" s="4"/>
      <c r="BI230" s="4"/>
      <c r="BJ230" s="4"/>
      <c r="BK230" s="4"/>
      <c r="BL230" s="4"/>
      <c r="BM230" s="4"/>
    </row>
    <row r="231" spans="1:65" ht="29.1" customHeight="1">
      <c r="A231" s="230"/>
      <c r="B231" s="230"/>
      <c r="C231" s="230"/>
      <c r="D231" s="230"/>
      <c r="E231" s="4"/>
      <c r="F231" s="4"/>
      <c r="G231" s="4"/>
      <c r="H231" s="4"/>
      <c r="I231" s="4"/>
      <c r="J231" s="4"/>
      <c r="K231" s="4"/>
      <c r="L231" s="4"/>
      <c r="M231" s="4"/>
      <c r="N231" s="4"/>
      <c r="O231" s="4"/>
      <c r="P231" s="4"/>
      <c r="Q231" s="4"/>
      <c r="R231" s="4"/>
      <c r="S231" s="4"/>
      <c r="T231" s="4"/>
      <c r="U231" s="4"/>
      <c r="V231" s="4"/>
      <c r="W231" s="4"/>
      <c r="X231" s="4"/>
      <c r="Y231" s="4"/>
      <c r="Z231" s="4"/>
      <c r="AA231" s="4"/>
      <c r="AB231" s="4"/>
      <c r="AC231" s="4"/>
      <c r="AD231" s="4"/>
      <c r="AE231" s="4"/>
      <c r="AF231" s="4"/>
      <c r="AG231" s="4"/>
      <c r="AH231" s="4"/>
      <c r="AI231" s="4"/>
      <c r="AJ231" s="4"/>
      <c r="AK231" s="4"/>
      <c r="AL231" s="4"/>
      <c r="AM231" s="4"/>
      <c r="AN231" s="4"/>
      <c r="AO231" s="4"/>
      <c r="AP231" s="4"/>
      <c r="AQ231" s="4"/>
      <c r="AR231" s="4"/>
      <c r="AS231" s="4"/>
      <c r="AT231" s="4"/>
      <c r="AU231" s="4"/>
      <c r="AV231" s="4"/>
      <c r="AW231" s="4"/>
      <c r="AX231" s="4"/>
      <c r="AY231" s="4"/>
      <c r="AZ231" s="4"/>
      <c r="BA231" s="4"/>
      <c r="BB231" s="4"/>
      <c r="BC231" s="4"/>
      <c r="BD231" s="4"/>
      <c r="BE231" s="4"/>
      <c r="BF231" s="4"/>
      <c r="BG231" s="4"/>
      <c r="BH231" s="4"/>
      <c r="BI231" s="4"/>
      <c r="BJ231" s="4"/>
      <c r="BK231" s="4"/>
      <c r="BL231" s="4"/>
      <c r="BM231" s="4"/>
    </row>
    <row r="232" spans="1:65" ht="29.1" customHeight="1">
      <c r="A232" s="230"/>
      <c r="B232" s="230"/>
      <c r="C232" s="230"/>
      <c r="D232" s="230"/>
      <c r="E232" s="4"/>
      <c r="F232" s="4"/>
      <c r="G232" s="4"/>
      <c r="H232" s="4"/>
      <c r="I232" s="4"/>
      <c r="J232" s="4"/>
      <c r="K232" s="4"/>
      <c r="L232" s="4"/>
      <c r="M232" s="4"/>
      <c r="N232" s="4"/>
      <c r="O232" s="4"/>
      <c r="P232" s="4"/>
      <c r="Q232" s="4"/>
      <c r="R232" s="4"/>
      <c r="S232" s="4"/>
      <c r="T232" s="4"/>
      <c r="U232" s="4"/>
      <c r="V232" s="4"/>
      <c r="W232" s="4"/>
      <c r="X232" s="4"/>
      <c r="Y232" s="4"/>
      <c r="Z232" s="4"/>
      <c r="AA232" s="4"/>
      <c r="AB232" s="4"/>
      <c r="AC232" s="4"/>
      <c r="AD232" s="4"/>
      <c r="AE232" s="4"/>
      <c r="AF232" s="4"/>
      <c r="AG232" s="4"/>
      <c r="AH232" s="4"/>
      <c r="AI232" s="4"/>
      <c r="AJ232" s="4"/>
      <c r="AK232" s="4"/>
      <c r="AL232" s="4"/>
      <c r="AM232" s="4"/>
      <c r="AN232" s="4"/>
      <c r="AO232" s="4"/>
      <c r="AP232" s="4"/>
      <c r="AQ232" s="4"/>
      <c r="AR232" s="4"/>
      <c r="AS232" s="4"/>
      <c r="AT232" s="4"/>
      <c r="AU232" s="4"/>
      <c r="AV232" s="4"/>
      <c r="AW232" s="4"/>
      <c r="AX232" s="4"/>
      <c r="AY232" s="4"/>
      <c r="AZ232" s="4"/>
      <c r="BA232" s="4"/>
      <c r="BB232" s="4"/>
      <c r="BC232" s="4"/>
      <c r="BD232" s="4"/>
      <c r="BE232" s="4"/>
      <c r="BF232" s="4"/>
      <c r="BG232" s="4"/>
      <c r="BH232" s="4"/>
      <c r="BI232" s="4"/>
      <c r="BJ232" s="4"/>
      <c r="BK232" s="4"/>
      <c r="BL232" s="4"/>
      <c r="BM232" s="4"/>
    </row>
    <row r="233" spans="1:65" ht="29.1" customHeight="1">
      <c r="A233" s="230"/>
      <c r="B233" s="230"/>
      <c r="C233" s="230"/>
      <c r="D233" s="230"/>
      <c r="E233" s="4"/>
      <c r="F233" s="4"/>
      <c r="G233" s="4"/>
      <c r="H233" s="4"/>
      <c r="I233" s="4"/>
      <c r="J233" s="4"/>
      <c r="K233" s="4"/>
      <c r="L233" s="4"/>
      <c r="M233" s="4"/>
      <c r="N233" s="4"/>
      <c r="O233" s="4"/>
      <c r="P233" s="4"/>
      <c r="Q233" s="4"/>
      <c r="R233" s="4"/>
      <c r="S233" s="4"/>
      <c r="T233" s="4"/>
      <c r="U233" s="4"/>
      <c r="V233" s="4"/>
      <c r="W233" s="4"/>
      <c r="X233" s="4"/>
      <c r="Y233" s="4"/>
      <c r="Z233" s="4"/>
      <c r="AA233" s="4"/>
      <c r="AB233" s="4"/>
      <c r="AC233" s="4"/>
      <c r="AD233" s="4"/>
      <c r="AE233" s="4"/>
      <c r="AF233" s="4"/>
      <c r="AG233" s="4"/>
      <c r="AH233" s="4"/>
      <c r="AI233" s="4"/>
      <c r="AJ233" s="4"/>
      <c r="AK233" s="4"/>
      <c r="AL233" s="4"/>
      <c r="AM233" s="4"/>
      <c r="AN233" s="4"/>
      <c r="AO233" s="4"/>
      <c r="AP233" s="4"/>
      <c r="AQ233" s="4"/>
      <c r="AR233" s="4"/>
      <c r="AS233" s="4"/>
      <c r="AT233" s="4"/>
      <c r="AU233" s="4"/>
      <c r="AV233" s="4"/>
      <c r="AW233" s="4"/>
      <c r="AX233" s="4"/>
      <c r="AY233" s="4"/>
      <c r="AZ233" s="4"/>
      <c r="BA233" s="4"/>
      <c r="BB233" s="4"/>
      <c r="BC233" s="4"/>
      <c r="BD233" s="4"/>
      <c r="BE233" s="4"/>
      <c r="BF233" s="4"/>
      <c r="BG233" s="4"/>
      <c r="BH233" s="4"/>
      <c r="BI233" s="4"/>
      <c r="BJ233" s="4"/>
      <c r="BK233" s="4"/>
      <c r="BL233" s="4"/>
      <c r="BM233" s="4"/>
    </row>
    <row r="234" spans="1:65" ht="29.1" customHeight="1">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c r="AA234" s="4"/>
      <c r="AB234" s="4"/>
      <c r="AC234" s="4"/>
      <c r="AD234" s="4"/>
      <c r="AE234" s="4"/>
      <c r="AF234" s="4"/>
      <c r="AG234" s="4"/>
      <c r="AH234" s="4"/>
      <c r="AI234" s="4"/>
      <c r="AJ234" s="4"/>
      <c r="AK234" s="4"/>
      <c r="AL234" s="4"/>
      <c r="AM234" s="4"/>
      <c r="AN234" s="4"/>
      <c r="AO234" s="4"/>
      <c r="AP234" s="4"/>
      <c r="AQ234" s="4"/>
      <c r="AR234" s="4"/>
      <c r="AS234" s="4"/>
      <c r="AT234" s="4"/>
      <c r="AU234" s="4"/>
      <c r="AV234" s="4"/>
      <c r="AW234" s="4"/>
      <c r="AX234" s="4"/>
      <c r="AY234" s="4"/>
      <c r="AZ234" s="4"/>
      <c r="BA234" s="4"/>
      <c r="BB234" s="4"/>
      <c r="BC234" s="4"/>
      <c r="BD234" s="4"/>
      <c r="BE234" s="4"/>
      <c r="BF234" s="4"/>
      <c r="BG234" s="4"/>
      <c r="BH234" s="4"/>
      <c r="BI234" s="4"/>
      <c r="BJ234" s="4"/>
      <c r="BK234" s="4"/>
      <c r="BL234" s="4"/>
      <c r="BM234" s="4"/>
    </row>
    <row r="235" spans="1:65" ht="29.1" customHeight="1">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c r="AA235" s="4"/>
      <c r="AB235" s="4"/>
      <c r="AC235" s="4"/>
      <c r="AD235" s="4"/>
      <c r="AE235" s="4"/>
      <c r="AF235" s="4"/>
      <c r="AG235" s="4"/>
      <c r="AH235" s="4"/>
      <c r="AI235" s="4"/>
      <c r="AJ235" s="4"/>
      <c r="AK235" s="4"/>
      <c r="AL235" s="4"/>
      <c r="AM235" s="4"/>
      <c r="AN235" s="4"/>
      <c r="AO235" s="4"/>
      <c r="AP235" s="4"/>
      <c r="AQ235" s="4"/>
      <c r="AR235" s="4"/>
      <c r="AS235" s="4"/>
      <c r="AT235" s="4"/>
      <c r="AU235" s="4"/>
      <c r="AV235" s="4"/>
      <c r="AW235" s="4"/>
      <c r="AX235" s="4"/>
      <c r="AY235" s="4"/>
      <c r="AZ235" s="4"/>
      <c r="BA235" s="4"/>
      <c r="BB235" s="4"/>
      <c r="BC235" s="4"/>
      <c r="BD235" s="4"/>
      <c r="BE235" s="4"/>
      <c r="BF235" s="4"/>
      <c r="BG235" s="4"/>
      <c r="BH235" s="4"/>
      <c r="BI235" s="4"/>
      <c r="BJ235" s="4"/>
      <c r="BK235" s="4"/>
      <c r="BL235" s="4"/>
      <c r="BM235" s="4"/>
    </row>
    <row r="236" spans="1:65" ht="29.1" customHeight="1">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c r="AA236" s="4"/>
      <c r="AB236" s="4"/>
      <c r="AC236" s="4"/>
      <c r="AD236" s="4"/>
      <c r="AE236" s="4"/>
      <c r="AF236" s="4"/>
      <c r="AG236" s="4"/>
      <c r="AH236" s="4"/>
      <c r="AI236" s="4"/>
      <c r="AJ236" s="4"/>
      <c r="AK236" s="4"/>
      <c r="AL236" s="4"/>
      <c r="AM236" s="4"/>
      <c r="AN236" s="4"/>
      <c r="AO236" s="4"/>
      <c r="AP236" s="4"/>
      <c r="AQ236" s="4"/>
      <c r="AR236" s="4"/>
      <c r="AS236" s="4"/>
      <c r="AT236" s="4"/>
      <c r="AU236" s="4"/>
      <c r="AV236" s="4"/>
      <c r="AW236" s="4"/>
      <c r="AX236" s="4"/>
      <c r="AY236" s="4"/>
      <c r="AZ236" s="4"/>
      <c r="BA236" s="4"/>
      <c r="BB236" s="4"/>
      <c r="BC236" s="4"/>
      <c r="BD236" s="4"/>
      <c r="BE236" s="4"/>
      <c r="BF236" s="4"/>
      <c r="BG236" s="4"/>
      <c r="BH236" s="4"/>
      <c r="BI236" s="4"/>
      <c r="BJ236" s="4"/>
      <c r="BK236" s="4"/>
      <c r="BL236" s="4"/>
      <c r="BM236" s="4"/>
    </row>
    <row r="237" spans="1:65" ht="29.1" customHeight="1">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c r="AA237" s="4"/>
      <c r="AB237" s="4"/>
      <c r="AC237" s="4"/>
      <c r="AD237" s="4"/>
      <c r="AE237" s="4"/>
      <c r="AF237" s="4"/>
      <c r="AG237" s="4"/>
      <c r="AH237" s="4"/>
      <c r="AI237" s="4"/>
      <c r="AJ237" s="4"/>
      <c r="AK237" s="4"/>
      <c r="AL237" s="4"/>
      <c r="AM237" s="4"/>
      <c r="AN237" s="4"/>
      <c r="AO237" s="4"/>
      <c r="AP237" s="4"/>
      <c r="AQ237" s="4"/>
      <c r="AR237" s="4"/>
      <c r="AS237" s="4"/>
      <c r="AT237" s="4"/>
      <c r="AU237" s="4"/>
      <c r="AV237" s="4"/>
      <c r="AW237" s="4"/>
      <c r="AX237" s="4"/>
      <c r="AY237" s="4"/>
      <c r="AZ237" s="4"/>
      <c r="BA237" s="4"/>
      <c r="BB237" s="4"/>
      <c r="BC237" s="4"/>
      <c r="BD237" s="4"/>
      <c r="BE237" s="4"/>
      <c r="BF237" s="4"/>
      <c r="BG237" s="4"/>
      <c r="BH237" s="4"/>
      <c r="BI237" s="4"/>
      <c r="BJ237" s="4"/>
      <c r="BK237" s="4"/>
      <c r="BL237" s="4"/>
      <c r="BM237" s="4"/>
    </row>
    <row r="238" spans="1:65" ht="29.1" customHeight="1">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c r="AA238" s="4"/>
      <c r="AB238" s="4"/>
      <c r="AC238" s="4"/>
      <c r="AD238" s="4"/>
      <c r="AE238" s="4"/>
      <c r="AF238" s="4"/>
      <c r="AG238" s="4"/>
      <c r="AH238" s="4"/>
      <c r="AI238" s="4"/>
      <c r="AJ238" s="4"/>
      <c r="AK238" s="4"/>
      <c r="AL238" s="4"/>
      <c r="AM238" s="4"/>
      <c r="AN238" s="4"/>
      <c r="AO238" s="4"/>
      <c r="AP238" s="4"/>
      <c r="AQ238" s="4"/>
      <c r="AR238" s="4"/>
      <c r="AS238" s="4"/>
      <c r="AT238" s="4"/>
      <c r="AU238" s="4"/>
      <c r="AV238" s="4"/>
      <c r="AW238" s="4"/>
      <c r="AX238" s="4"/>
      <c r="AY238" s="4"/>
      <c r="AZ238" s="4"/>
      <c r="BA238" s="4"/>
      <c r="BB238" s="4"/>
      <c r="BC238" s="4"/>
      <c r="BD238" s="4"/>
      <c r="BE238" s="4"/>
      <c r="BF238" s="4"/>
      <c r="BG238" s="4"/>
      <c r="BH238" s="4"/>
      <c r="BI238" s="4"/>
      <c r="BJ238" s="4"/>
      <c r="BK238" s="4"/>
      <c r="BL238" s="4"/>
      <c r="BM238" s="4"/>
    </row>
    <row r="239" spans="1:65" ht="29.1" customHeight="1">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c r="AA239" s="4"/>
      <c r="AB239" s="4"/>
      <c r="AC239" s="4"/>
      <c r="AD239" s="4"/>
      <c r="AE239" s="4"/>
      <c r="AF239" s="4"/>
      <c r="AG239" s="4"/>
      <c r="AH239" s="4"/>
      <c r="AI239" s="4"/>
      <c r="AJ239" s="4"/>
      <c r="AK239" s="4"/>
      <c r="AL239" s="4"/>
      <c r="AM239" s="4"/>
      <c r="AN239" s="4"/>
      <c r="AO239" s="4"/>
      <c r="AP239" s="4"/>
      <c r="AQ239" s="4"/>
      <c r="AR239" s="4"/>
      <c r="AS239" s="4"/>
      <c r="AT239" s="4"/>
      <c r="AU239" s="4"/>
      <c r="AV239" s="4"/>
      <c r="AW239" s="4"/>
      <c r="AX239" s="4"/>
      <c r="AY239" s="4"/>
      <c r="AZ239" s="4"/>
      <c r="BA239" s="4"/>
      <c r="BB239" s="4"/>
      <c r="BC239" s="4"/>
      <c r="BD239" s="4"/>
      <c r="BE239" s="4"/>
      <c r="BF239" s="4"/>
      <c r="BG239" s="4"/>
      <c r="BH239" s="4"/>
      <c r="BI239" s="4"/>
      <c r="BJ239" s="4"/>
      <c r="BK239" s="4"/>
      <c r="BL239" s="4"/>
      <c r="BM239" s="4"/>
    </row>
    <row r="240" spans="1:65" ht="29.1" customHeight="1">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c r="AA240" s="4"/>
      <c r="AB240" s="4"/>
      <c r="AC240" s="4"/>
      <c r="AD240" s="4"/>
      <c r="AE240" s="4"/>
      <c r="AF240" s="4"/>
      <c r="AG240" s="4"/>
      <c r="AH240" s="4"/>
      <c r="AI240" s="4"/>
      <c r="AJ240" s="4"/>
      <c r="AK240" s="4"/>
      <c r="AL240" s="4"/>
      <c r="AM240" s="4"/>
      <c r="AN240" s="4"/>
      <c r="AO240" s="4"/>
      <c r="AP240" s="4"/>
      <c r="AQ240" s="4"/>
      <c r="AR240" s="4"/>
      <c r="AS240" s="4"/>
      <c r="AT240" s="4"/>
      <c r="AU240" s="4"/>
      <c r="AV240" s="4"/>
      <c r="AW240" s="4"/>
      <c r="AX240" s="4"/>
      <c r="AY240" s="4"/>
      <c r="AZ240" s="4"/>
      <c r="BA240" s="4"/>
      <c r="BB240" s="4"/>
      <c r="BC240" s="4"/>
      <c r="BD240" s="4"/>
      <c r="BE240" s="4"/>
      <c r="BF240" s="4"/>
      <c r="BG240" s="4"/>
      <c r="BH240" s="4"/>
      <c r="BI240" s="4"/>
      <c r="BJ240" s="4"/>
      <c r="BK240" s="4"/>
      <c r="BL240" s="4"/>
      <c r="BM240" s="4"/>
    </row>
    <row r="241" spans="1:65" ht="29.1" customHeight="1">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c r="AA241" s="4"/>
      <c r="AB241" s="4"/>
      <c r="AC241" s="4"/>
      <c r="AD241" s="4"/>
      <c r="AE241" s="4"/>
      <c r="AF241" s="4"/>
      <c r="AG241" s="4"/>
      <c r="AH241" s="4"/>
      <c r="AI241" s="4"/>
      <c r="AJ241" s="4"/>
      <c r="AK241" s="4"/>
      <c r="AL241" s="4"/>
      <c r="AM241" s="4"/>
      <c r="AN241" s="4"/>
      <c r="AO241" s="4"/>
      <c r="AP241" s="4"/>
      <c r="AQ241" s="4"/>
      <c r="AR241" s="4"/>
      <c r="AS241" s="4"/>
      <c r="AT241" s="4"/>
      <c r="AU241" s="4"/>
      <c r="AV241" s="4"/>
      <c r="AW241" s="4"/>
      <c r="AX241" s="4"/>
      <c r="AY241" s="4"/>
      <c r="AZ241" s="4"/>
      <c r="BA241" s="4"/>
      <c r="BB241" s="4"/>
      <c r="BC241" s="4"/>
      <c r="BD241" s="4"/>
      <c r="BE241" s="4"/>
      <c r="BF241" s="4"/>
      <c r="BG241" s="4"/>
      <c r="BH241" s="4"/>
      <c r="BI241" s="4"/>
      <c r="BJ241" s="4"/>
      <c r="BK241" s="4"/>
      <c r="BL241" s="4"/>
      <c r="BM241" s="4"/>
    </row>
    <row r="242" spans="1:65" ht="29.1" customHeight="1">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c r="AA242" s="4"/>
      <c r="AB242" s="4"/>
      <c r="AC242" s="4"/>
      <c r="AD242" s="4"/>
      <c r="AE242" s="4"/>
      <c r="AF242" s="4"/>
      <c r="AG242" s="4"/>
      <c r="AH242" s="4"/>
      <c r="AI242" s="4"/>
      <c r="AJ242" s="4"/>
      <c r="AK242" s="4"/>
      <c r="AL242" s="4"/>
      <c r="AM242" s="4"/>
      <c r="AN242" s="4"/>
      <c r="AO242" s="4"/>
      <c r="AP242" s="4"/>
      <c r="AQ242" s="4"/>
      <c r="AR242" s="4"/>
      <c r="AS242" s="4"/>
      <c r="AT242" s="4"/>
      <c r="AU242" s="4"/>
      <c r="AV242" s="4"/>
      <c r="AW242" s="4"/>
      <c r="AX242" s="4"/>
      <c r="AY242" s="4"/>
      <c r="AZ242" s="4"/>
      <c r="BA242" s="4"/>
      <c r="BB242" s="4"/>
      <c r="BC242" s="4"/>
      <c r="BD242" s="4"/>
      <c r="BE242" s="4"/>
      <c r="BF242" s="4"/>
      <c r="BG242" s="4"/>
      <c r="BH242" s="4"/>
      <c r="BI242" s="4"/>
      <c r="BJ242" s="4"/>
      <c r="BK242" s="4"/>
      <c r="BL242" s="4"/>
      <c r="BM242" s="4"/>
    </row>
    <row r="243" spans="1:65" ht="29.1" customHeight="1">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c r="AA243" s="4"/>
      <c r="AB243" s="4"/>
      <c r="AC243" s="4"/>
      <c r="AD243" s="4"/>
      <c r="AE243" s="4"/>
      <c r="AF243" s="4"/>
      <c r="AG243" s="4"/>
      <c r="AH243" s="4"/>
      <c r="AI243" s="4"/>
      <c r="AJ243" s="4"/>
      <c r="AK243" s="4"/>
      <c r="AL243" s="4"/>
      <c r="AM243" s="4"/>
      <c r="AN243" s="4"/>
      <c r="AO243" s="4"/>
      <c r="AP243" s="4"/>
      <c r="AQ243" s="4"/>
      <c r="AR243" s="4"/>
      <c r="AS243" s="4"/>
      <c r="AT243" s="4"/>
      <c r="AU243" s="4"/>
      <c r="AV243" s="4"/>
      <c r="AW243" s="4"/>
      <c r="AX243" s="4"/>
      <c r="AY243" s="4"/>
      <c r="AZ243" s="4"/>
      <c r="BA243" s="4"/>
      <c r="BB243" s="4"/>
      <c r="BC243" s="4"/>
      <c r="BD243" s="4"/>
      <c r="BE243" s="4"/>
      <c r="BF243" s="4"/>
      <c r="BG243" s="4"/>
      <c r="BH243" s="4"/>
      <c r="BI243" s="4"/>
      <c r="BJ243" s="4"/>
      <c r="BK243" s="4"/>
      <c r="BL243" s="4"/>
      <c r="BM243" s="4"/>
    </row>
    <row r="244" spans="1:65" ht="29.1" customHeight="1">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c r="AA244" s="4"/>
      <c r="AB244" s="4"/>
      <c r="AC244" s="4"/>
      <c r="AD244" s="4"/>
      <c r="AE244" s="4"/>
      <c r="AF244" s="4"/>
      <c r="AG244" s="4"/>
      <c r="AH244" s="4"/>
      <c r="AI244" s="4"/>
      <c r="AJ244" s="4"/>
      <c r="AK244" s="4"/>
      <c r="AL244" s="4"/>
      <c r="AM244" s="4"/>
      <c r="AN244" s="4"/>
      <c r="AO244" s="4"/>
      <c r="AP244" s="4"/>
      <c r="AQ244" s="4"/>
      <c r="AR244" s="4"/>
      <c r="AS244" s="4"/>
      <c r="AT244" s="4"/>
      <c r="AU244" s="4"/>
      <c r="AV244" s="4"/>
      <c r="AW244" s="4"/>
      <c r="AX244" s="4"/>
      <c r="AY244" s="4"/>
      <c r="AZ244" s="4"/>
      <c r="BA244" s="4"/>
      <c r="BB244" s="4"/>
      <c r="BC244" s="4"/>
      <c r="BD244" s="4"/>
      <c r="BE244" s="4"/>
      <c r="BF244" s="4"/>
      <c r="BG244" s="4"/>
      <c r="BH244" s="4"/>
      <c r="BI244" s="4"/>
      <c r="BJ244" s="4"/>
      <c r="BK244" s="4"/>
      <c r="BL244" s="4"/>
      <c r="BM244" s="4"/>
    </row>
    <row r="245" spans="1:65" ht="29.1" customHeight="1">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c r="AA245" s="4"/>
      <c r="AB245" s="4"/>
      <c r="AC245" s="4"/>
      <c r="AD245" s="4"/>
      <c r="AE245" s="4"/>
      <c r="AF245" s="4"/>
      <c r="AG245" s="4"/>
      <c r="AH245" s="4"/>
      <c r="AI245" s="4"/>
      <c r="AJ245" s="4"/>
      <c r="AK245" s="4"/>
      <c r="AL245" s="4"/>
      <c r="AM245" s="4"/>
      <c r="AN245" s="4"/>
      <c r="AO245" s="4"/>
      <c r="AP245" s="4"/>
      <c r="AQ245" s="4"/>
      <c r="AR245" s="4"/>
      <c r="AS245" s="4"/>
      <c r="AT245" s="4"/>
      <c r="AU245" s="4"/>
      <c r="AV245" s="4"/>
      <c r="AW245" s="4"/>
      <c r="AX245" s="4"/>
      <c r="AY245" s="4"/>
      <c r="AZ245" s="4"/>
      <c r="BA245" s="4"/>
      <c r="BB245" s="4"/>
      <c r="BC245" s="4"/>
      <c r="BD245" s="4"/>
      <c r="BE245" s="4"/>
      <c r="BF245" s="4"/>
      <c r="BG245" s="4"/>
      <c r="BH245" s="4"/>
      <c r="BI245" s="4"/>
      <c r="BJ245" s="4"/>
      <c r="BK245" s="4"/>
      <c r="BL245" s="4"/>
      <c r="BM245" s="4"/>
    </row>
    <row r="246" spans="1:65" ht="29.1" customHeight="1">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c r="AA246" s="4"/>
      <c r="AB246" s="4"/>
      <c r="AC246" s="4"/>
      <c r="AD246" s="4"/>
      <c r="AE246" s="4"/>
      <c r="AF246" s="4"/>
      <c r="AG246" s="4"/>
      <c r="AH246" s="4"/>
      <c r="AI246" s="4"/>
      <c r="AJ246" s="4"/>
      <c r="AK246" s="4"/>
      <c r="AL246" s="4"/>
      <c r="AM246" s="4"/>
      <c r="AN246" s="4"/>
      <c r="AO246" s="4"/>
      <c r="AP246" s="4"/>
      <c r="AQ246" s="4"/>
      <c r="AR246" s="4"/>
      <c r="AS246" s="4"/>
      <c r="AT246" s="4"/>
      <c r="AU246" s="4"/>
      <c r="AV246" s="4"/>
      <c r="AW246" s="4"/>
      <c r="AX246" s="4"/>
      <c r="AY246" s="4"/>
      <c r="AZ246" s="4"/>
      <c r="BA246" s="4"/>
      <c r="BB246" s="4"/>
      <c r="BC246" s="4"/>
      <c r="BD246" s="4"/>
      <c r="BE246" s="4"/>
      <c r="BF246" s="4"/>
      <c r="BG246" s="4"/>
      <c r="BH246" s="4"/>
      <c r="BI246" s="4"/>
      <c r="BJ246" s="4"/>
      <c r="BK246" s="4"/>
      <c r="BL246" s="4"/>
      <c r="BM246" s="4"/>
    </row>
    <row r="247" spans="1:65" ht="29.1" customHeight="1">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c r="AA247" s="4"/>
      <c r="AB247" s="4"/>
      <c r="AC247" s="4"/>
      <c r="AD247" s="4"/>
      <c r="AE247" s="4"/>
      <c r="AF247" s="4"/>
      <c r="AG247" s="4"/>
      <c r="AH247" s="4"/>
      <c r="AI247" s="4"/>
      <c r="AJ247" s="4"/>
      <c r="AK247" s="4"/>
      <c r="AL247" s="4"/>
      <c r="AM247" s="4"/>
      <c r="AN247" s="4"/>
      <c r="AO247" s="4"/>
      <c r="AP247" s="4"/>
      <c r="AQ247" s="4"/>
      <c r="AR247" s="4"/>
      <c r="AS247" s="4"/>
      <c r="AT247" s="4"/>
      <c r="AU247" s="4"/>
      <c r="AV247" s="4"/>
      <c r="AW247" s="4"/>
      <c r="AX247" s="4"/>
      <c r="AY247" s="4"/>
      <c r="AZ247" s="4"/>
      <c r="BA247" s="4"/>
      <c r="BB247" s="4"/>
      <c r="BC247" s="4"/>
      <c r="BD247" s="4"/>
      <c r="BE247" s="4"/>
      <c r="BF247" s="4"/>
      <c r="BG247" s="4"/>
      <c r="BH247" s="4"/>
      <c r="BI247" s="4"/>
      <c r="BJ247" s="4"/>
      <c r="BK247" s="4"/>
      <c r="BL247" s="4"/>
      <c r="BM247" s="4"/>
    </row>
    <row r="248" spans="1:65" ht="29.1" customHeight="1">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c r="AA248" s="4"/>
      <c r="AB248" s="4"/>
      <c r="AC248" s="4"/>
      <c r="AD248" s="4"/>
      <c r="AE248" s="4"/>
      <c r="AF248" s="4"/>
      <c r="AG248" s="4"/>
      <c r="AH248" s="4"/>
      <c r="AI248" s="4"/>
      <c r="AJ248" s="4"/>
      <c r="AK248" s="4"/>
      <c r="AL248" s="4"/>
      <c r="AM248" s="4"/>
      <c r="AN248" s="4"/>
      <c r="AO248" s="4"/>
      <c r="AP248" s="4"/>
      <c r="AQ248" s="4"/>
      <c r="AR248" s="4"/>
      <c r="AS248" s="4"/>
      <c r="AT248" s="4"/>
      <c r="AU248" s="4"/>
      <c r="AV248" s="4"/>
      <c r="AW248" s="4"/>
      <c r="AX248" s="4"/>
      <c r="AY248" s="4"/>
      <c r="AZ248" s="4"/>
      <c r="BA248" s="4"/>
      <c r="BB248" s="4"/>
      <c r="BC248" s="4"/>
      <c r="BD248" s="4"/>
      <c r="BE248" s="4"/>
      <c r="BF248" s="4"/>
      <c r="BG248" s="4"/>
      <c r="BH248" s="4"/>
      <c r="BI248" s="4"/>
      <c r="BJ248" s="4"/>
      <c r="BK248" s="4"/>
      <c r="BL248" s="4"/>
      <c r="BM248" s="4"/>
    </row>
    <row r="249" spans="1:65" ht="29.1" customHeight="1">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c r="AA249" s="4"/>
      <c r="AB249" s="4"/>
      <c r="AC249" s="4"/>
      <c r="AD249" s="4"/>
      <c r="AE249" s="4"/>
      <c r="AF249" s="4"/>
      <c r="AG249" s="4"/>
      <c r="AH249" s="4"/>
      <c r="AI249" s="4"/>
      <c r="AJ249" s="4"/>
      <c r="AK249" s="4"/>
      <c r="AL249" s="4"/>
      <c r="AM249" s="4"/>
      <c r="AN249" s="4"/>
      <c r="AO249" s="4"/>
      <c r="AP249" s="4"/>
      <c r="AQ249" s="4"/>
      <c r="AR249" s="4"/>
      <c r="AS249" s="4"/>
      <c r="AT249" s="4"/>
      <c r="AU249" s="4"/>
      <c r="AV249" s="4"/>
      <c r="AW249" s="4"/>
      <c r="AX249" s="4"/>
      <c r="AY249" s="4"/>
      <c r="AZ249" s="4"/>
      <c r="BA249" s="4"/>
      <c r="BB249" s="4"/>
      <c r="BC249" s="4"/>
      <c r="BD249" s="4"/>
      <c r="BE249" s="4"/>
      <c r="BF249" s="4"/>
      <c r="BG249" s="4"/>
      <c r="BH249" s="4"/>
      <c r="BI249" s="4"/>
      <c r="BJ249" s="4"/>
      <c r="BK249" s="4"/>
      <c r="BL249" s="4"/>
      <c r="BM249" s="4"/>
    </row>
    <row r="250" spans="1:65" ht="29.1" customHeight="1">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c r="AA250" s="4"/>
      <c r="AB250" s="4"/>
      <c r="AC250" s="4"/>
      <c r="AD250" s="4"/>
      <c r="AE250" s="4"/>
      <c r="AF250" s="4"/>
      <c r="AG250" s="4"/>
      <c r="AH250" s="4"/>
      <c r="AI250" s="4"/>
      <c r="AJ250" s="4"/>
      <c r="AK250" s="4"/>
      <c r="AL250" s="4"/>
      <c r="AM250" s="4"/>
      <c r="AN250" s="4"/>
      <c r="AO250" s="4"/>
      <c r="AP250" s="4"/>
      <c r="AQ250" s="4"/>
      <c r="AR250" s="4"/>
      <c r="AS250" s="4"/>
      <c r="AT250" s="4"/>
      <c r="AU250" s="4"/>
      <c r="AV250" s="4"/>
      <c r="AW250" s="4"/>
      <c r="AX250" s="4"/>
      <c r="AY250" s="4"/>
      <c r="AZ250" s="4"/>
      <c r="BA250" s="4"/>
      <c r="BB250" s="4"/>
      <c r="BC250" s="4"/>
      <c r="BD250" s="4"/>
      <c r="BE250" s="4"/>
      <c r="BF250" s="4"/>
      <c r="BG250" s="4"/>
      <c r="BH250" s="4"/>
      <c r="BI250" s="4"/>
      <c r="BJ250" s="4"/>
      <c r="BK250" s="4"/>
      <c r="BL250" s="4"/>
      <c r="BM250" s="4"/>
    </row>
    <row r="251" spans="1:65" ht="29.1" customHeight="1">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c r="AA251" s="4"/>
      <c r="AB251" s="4"/>
      <c r="AC251" s="4"/>
      <c r="AD251" s="4"/>
      <c r="AE251" s="4"/>
      <c r="AF251" s="4"/>
      <c r="AG251" s="4"/>
      <c r="AH251" s="4"/>
      <c r="AI251" s="4"/>
      <c r="AJ251" s="4"/>
      <c r="AK251" s="4"/>
      <c r="AL251" s="4"/>
      <c r="AM251" s="4"/>
      <c r="AN251" s="4"/>
      <c r="AO251" s="4"/>
      <c r="AP251" s="4"/>
      <c r="AQ251" s="4"/>
      <c r="AR251" s="4"/>
      <c r="AS251" s="4"/>
      <c r="AT251" s="4"/>
      <c r="AU251" s="4"/>
      <c r="AV251" s="4"/>
      <c r="AW251" s="4"/>
      <c r="AX251" s="4"/>
      <c r="AY251" s="4"/>
      <c r="AZ251" s="4"/>
      <c r="BA251" s="4"/>
      <c r="BB251" s="4"/>
      <c r="BC251" s="4"/>
      <c r="BD251" s="4"/>
      <c r="BE251" s="4"/>
      <c r="BF251" s="4"/>
      <c r="BG251" s="4"/>
      <c r="BH251" s="4"/>
      <c r="BI251" s="4"/>
      <c r="BJ251" s="4"/>
      <c r="BK251" s="4"/>
      <c r="BL251" s="4"/>
      <c r="BM251" s="4"/>
    </row>
    <row r="252" spans="1:65" ht="29.1" customHeight="1">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c r="AA252" s="4"/>
      <c r="AB252" s="4"/>
      <c r="AC252" s="4"/>
      <c r="AD252" s="4"/>
      <c r="AE252" s="4"/>
      <c r="AF252" s="4"/>
      <c r="AG252" s="4"/>
      <c r="AH252" s="4"/>
      <c r="AI252" s="4"/>
      <c r="AJ252" s="4"/>
      <c r="AK252" s="4"/>
      <c r="AL252" s="4"/>
      <c r="AM252" s="4"/>
      <c r="AN252" s="4"/>
      <c r="AO252" s="4"/>
      <c r="AP252" s="4"/>
      <c r="AQ252" s="4"/>
      <c r="AR252" s="4"/>
      <c r="AS252" s="4"/>
      <c r="AT252" s="4"/>
      <c r="AU252" s="4"/>
      <c r="AV252" s="4"/>
      <c r="AW252" s="4"/>
      <c r="AX252" s="4"/>
      <c r="AY252" s="4"/>
      <c r="AZ252" s="4"/>
      <c r="BA252" s="4"/>
      <c r="BB252" s="4"/>
      <c r="BC252" s="4"/>
      <c r="BD252" s="4"/>
      <c r="BE252" s="4"/>
      <c r="BF252" s="4"/>
      <c r="BG252" s="4"/>
      <c r="BH252" s="4"/>
      <c r="BI252" s="4"/>
      <c r="BJ252" s="4"/>
      <c r="BK252" s="4"/>
      <c r="BL252" s="4"/>
      <c r="BM252" s="4"/>
    </row>
    <row r="253" spans="1:65" ht="29.1" customHeight="1">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c r="AA253" s="4"/>
      <c r="AB253" s="4"/>
      <c r="AC253" s="4"/>
      <c r="AD253" s="4"/>
      <c r="AE253" s="4"/>
      <c r="AF253" s="4"/>
      <c r="AG253" s="4"/>
      <c r="AH253" s="4"/>
      <c r="AI253" s="4"/>
      <c r="AJ253" s="4"/>
      <c r="AK253" s="4"/>
      <c r="AL253" s="4"/>
      <c r="AM253" s="4"/>
      <c r="AN253" s="4"/>
      <c r="AO253" s="4"/>
      <c r="AP253" s="4"/>
      <c r="AQ253" s="4"/>
      <c r="AR253" s="4"/>
      <c r="AS253" s="4"/>
      <c r="AT253" s="4"/>
      <c r="AU253" s="4"/>
      <c r="AV253" s="4"/>
      <c r="AW253" s="4"/>
      <c r="AX253" s="4"/>
      <c r="AY253" s="4"/>
      <c r="AZ253" s="4"/>
      <c r="BA253" s="4"/>
      <c r="BB253" s="4"/>
      <c r="BC253" s="4"/>
      <c r="BD253" s="4"/>
      <c r="BE253" s="4"/>
      <c r="BF253" s="4"/>
      <c r="BG253" s="4"/>
      <c r="BH253" s="4"/>
      <c r="BI253" s="4"/>
      <c r="BJ253" s="4"/>
      <c r="BK253" s="4"/>
      <c r="BL253" s="4"/>
      <c r="BM253" s="4"/>
    </row>
    <row r="254" spans="1:65" ht="29.1" customHeight="1">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c r="AA254" s="4"/>
      <c r="AB254" s="4"/>
      <c r="AC254" s="4"/>
      <c r="AD254" s="4"/>
      <c r="AE254" s="4"/>
      <c r="AF254" s="4"/>
      <c r="AG254" s="4"/>
      <c r="AH254" s="4"/>
      <c r="AI254" s="4"/>
      <c r="AJ254" s="4"/>
      <c r="AK254" s="4"/>
      <c r="AL254" s="4"/>
      <c r="AM254" s="4"/>
      <c r="AN254" s="4"/>
      <c r="AO254" s="4"/>
      <c r="AP254" s="4"/>
      <c r="AQ254" s="4"/>
      <c r="AR254" s="4"/>
      <c r="AS254" s="4"/>
      <c r="AT254" s="4"/>
      <c r="AU254" s="4"/>
      <c r="AV254" s="4"/>
      <c r="AW254" s="4"/>
      <c r="AX254" s="4"/>
      <c r="AY254" s="4"/>
      <c r="AZ254" s="4"/>
      <c r="BA254" s="4"/>
      <c r="BB254" s="4"/>
      <c r="BC254" s="4"/>
      <c r="BD254" s="4"/>
      <c r="BE254" s="4"/>
      <c r="BF254" s="4"/>
      <c r="BG254" s="4"/>
      <c r="BH254" s="4"/>
      <c r="BI254" s="4"/>
      <c r="BJ254" s="4"/>
      <c r="BK254" s="4"/>
      <c r="BL254" s="4"/>
      <c r="BM254" s="4"/>
    </row>
    <row r="255" spans="1:65" ht="29.1" customHeight="1">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c r="AA255" s="4"/>
      <c r="AB255" s="4"/>
      <c r="AC255" s="4"/>
      <c r="AD255" s="4"/>
      <c r="AE255" s="4"/>
      <c r="AF255" s="4"/>
      <c r="AG255" s="4"/>
      <c r="AH255" s="4"/>
      <c r="AI255" s="4"/>
      <c r="AJ255" s="4"/>
      <c r="AK255" s="4"/>
      <c r="AL255" s="4"/>
      <c r="AM255" s="4"/>
      <c r="AN255" s="4"/>
      <c r="AO255" s="4"/>
      <c r="AP255" s="4"/>
      <c r="AQ255" s="4"/>
      <c r="AR255" s="4"/>
      <c r="AS255" s="4"/>
      <c r="AT255" s="4"/>
      <c r="AU255" s="4"/>
      <c r="AV255" s="4"/>
      <c r="AW255" s="4"/>
      <c r="AX255" s="4"/>
      <c r="AY255" s="4"/>
      <c r="AZ255" s="4"/>
      <c r="BA255" s="4"/>
      <c r="BB255" s="4"/>
      <c r="BC255" s="4"/>
      <c r="BD255" s="4"/>
      <c r="BE255" s="4"/>
      <c r="BF255" s="4"/>
      <c r="BG255" s="4"/>
      <c r="BH255" s="4"/>
      <c r="BI255" s="4"/>
      <c r="BJ255" s="4"/>
      <c r="BK255" s="4"/>
      <c r="BL255" s="4"/>
      <c r="BM255" s="4"/>
    </row>
    <row r="256" spans="1:65" ht="29.1" customHeight="1">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c r="AA256" s="4"/>
      <c r="AB256" s="4"/>
      <c r="AC256" s="4"/>
      <c r="AD256" s="4"/>
      <c r="AE256" s="4"/>
      <c r="AF256" s="4"/>
      <c r="AG256" s="4"/>
      <c r="AH256" s="4"/>
      <c r="AI256" s="4"/>
      <c r="AJ256" s="4"/>
      <c r="AK256" s="4"/>
      <c r="AL256" s="4"/>
      <c r="AM256" s="4"/>
      <c r="AN256" s="4"/>
      <c r="AO256" s="4"/>
      <c r="AP256" s="4"/>
      <c r="AQ256" s="4"/>
      <c r="AR256" s="4"/>
      <c r="AS256" s="4"/>
      <c r="AT256" s="4"/>
      <c r="AU256" s="4"/>
      <c r="AV256" s="4"/>
      <c r="AW256" s="4"/>
      <c r="AX256" s="4"/>
      <c r="AY256" s="4"/>
      <c r="AZ256" s="4"/>
      <c r="BA256" s="4"/>
      <c r="BB256" s="4"/>
      <c r="BC256" s="4"/>
      <c r="BD256" s="4"/>
      <c r="BE256" s="4"/>
      <c r="BF256" s="4"/>
      <c r="BG256" s="4"/>
      <c r="BH256" s="4"/>
      <c r="BI256" s="4"/>
      <c r="BJ256" s="4"/>
      <c r="BK256" s="4"/>
      <c r="BL256" s="4"/>
      <c r="BM256" s="4"/>
    </row>
    <row r="257" spans="1:65" ht="29.1" customHeight="1">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c r="AA257" s="4"/>
      <c r="AB257" s="4"/>
      <c r="AC257" s="4"/>
      <c r="AD257" s="4"/>
      <c r="AE257" s="4"/>
      <c r="AF257" s="4"/>
      <c r="AG257" s="4"/>
      <c r="AH257" s="4"/>
      <c r="AI257" s="4"/>
      <c r="AJ257" s="4"/>
      <c r="AK257" s="4"/>
      <c r="AL257" s="4"/>
      <c r="AM257" s="4"/>
      <c r="AN257" s="4"/>
      <c r="AO257" s="4"/>
      <c r="AP257" s="4"/>
      <c r="AQ257" s="4"/>
      <c r="AR257" s="4"/>
      <c r="AS257" s="4"/>
      <c r="AT257" s="4"/>
      <c r="AU257" s="4"/>
      <c r="AV257" s="4"/>
      <c r="AW257" s="4"/>
      <c r="AX257" s="4"/>
      <c r="AY257" s="4"/>
      <c r="AZ257" s="4"/>
      <c r="BA257" s="4"/>
      <c r="BB257" s="4"/>
      <c r="BC257" s="4"/>
      <c r="BD257" s="4"/>
      <c r="BE257" s="4"/>
      <c r="BF257" s="4"/>
      <c r="BG257" s="4"/>
      <c r="BH257" s="4"/>
      <c r="BI257" s="4"/>
      <c r="BJ257" s="4"/>
      <c r="BK257" s="4"/>
      <c r="BL257" s="4"/>
      <c r="BM257" s="4"/>
    </row>
    <row r="258" spans="1:65" ht="29.1" customHeight="1">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c r="AA258" s="4"/>
      <c r="AB258" s="4"/>
      <c r="AC258" s="4"/>
      <c r="AD258" s="4"/>
      <c r="AE258" s="4"/>
      <c r="AF258" s="4"/>
      <c r="AG258" s="4"/>
      <c r="AH258" s="4"/>
      <c r="AI258" s="4"/>
      <c r="AJ258" s="4"/>
      <c r="AK258" s="4"/>
      <c r="AL258" s="4"/>
      <c r="AM258" s="4"/>
      <c r="AN258" s="4"/>
      <c r="AO258" s="4"/>
      <c r="AP258" s="4"/>
      <c r="AQ258" s="4"/>
      <c r="AR258" s="4"/>
      <c r="AS258" s="4"/>
      <c r="AT258" s="4"/>
      <c r="AU258" s="4"/>
      <c r="AV258" s="4"/>
      <c r="AW258" s="4"/>
      <c r="AX258" s="4"/>
      <c r="AY258" s="4"/>
      <c r="AZ258" s="4"/>
      <c r="BA258" s="4"/>
      <c r="BB258" s="4"/>
      <c r="BC258" s="4"/>
      <c r="BD258" s="4"/>
      <c r="BE258" s="4"/>
      <c r="BF258" s="4"/>
      <c r="BG258" s="4"/>
      <c r="BH258" s="4"/>
      <c r="BI258" s="4"/>
      <c r="BJ258" s="4"/>
      <c r="BK258" s="4"/>
      <c r="BL258" s="4"/>
      <c r="BM258" s="4"/>
    </row>
    <row r="259" spans="1:65" ht="29.1" customHeight="1">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c r="AA259" s="4"/>
      <c r="AB259" s="4"/>
      <c r="AC259" s="4"/>
      <c r="AD259" s="4"/>
      <c r="AE259" s="4"/>
      <c r="AF259" s="4"/>
      <c r="AG259" s="4"/>
      <c r="AH259" s="4"/>
      <c r="AI259" s="4"/>
      <c r="AJ259" s="4"/>
      <c r="AK259" s="4"/>
      <c r="AL259" s="4"/>
      <c r="AM259" s="4"/>
      <c r="AN259" s="4"/>
      <c r="AO259" s="4"/>
      <c r="AP259" s="4"/>
      <c r="AQ259" s="4"/>
      <c r="AR259" s="4"/>
      <c r="AS259" s="4"/>
      <c r="AT259" s="4"/>
      <c r="AU259" s="4"/>
      <c r="AV259" s="4"/>
      <c r="AW259" s="4"/>
      <c r="AX259" s="4"/>
      <c r="AY259" s="4"/>
      <c r="AZ259" s="4"/>
      <c r="BA259" s="4"/>
      <c r="BB259" s="4"/>
      <c r="BC259" s="4"/>
      <c r="BD259" s="4"/>
      <c r="BE259" s="4"/>
      <c r="BF259" s="4"/>
      <c r="BG259" s="4"/>
      <c r="BH259" s="4"/>
      <c r="BI259" s="4"/>
      <c r="BJ259" s="4"/>
      <c r="BK259" s="4"/>
      <c r="BL259" s="4"/>
      <c r="BM259" s="4"/>
    </row>
    <row r="260" spans="1:65" ht="29.1" customHeight="1">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c r="AA260" s="4"/>
      <c r="AB260" s="4"/>
      <c r="AC260" s="4"/>
      <c r="AD260" s="4"/>
      <c r="AE260" s="4"/>
      <c r="AF260" s="4"/>
      <c r="AG260" s="4"/>
      <c r="AH260" s="4"/>
      <c r="AI260" s="4"/>
      <c r="AJ260" s="4"/>
      <c r="AK260" s="4"/>
      <c r="AL260" s="4"/>
      <c r="AM260" s="4"/>
      <c r="AN260" s="4"/>
      <c r="AO260" s="4"/>
      <c r="AP260" s="4"/>
      <c r="AQ260" s="4"/>
      <c r="AR260" s="4"/>
      <c r="AS260" s="4"/>
      <c r="AT260" s="4"/>
      <c r="AU260" s="4"/>
      <c r="AV260" s="4"/>
      <c r="AW260" s="4"/>
      <c r="AX260" s="4"/>
      <c r="AY260" s="4"/>
      <c r="AZ260" s="4"/>
      <c r="BA260" s="4"/>
      <c r="BB260" s="4"/>
      <c r="BC260" s="4"/>
      <c r="BD260" s="4"/>
      <c r="BE260" s="4"/>
      <c r="BF260" s="4"/>
      <c r="BG260" s="4"/>
      <c r="BH260" s="4"/>
      <c r="BI260" s="4"/>
      <c r="BJ260" s="4"/>
      <c r="BK260" s="4"/>
      <c r="BL260" s="4"/>
      <c r="BM260" s="4"/>
    </row>
    <row r="261" spans="1:65" ht="29.1" customHeight="1">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c r="AA261" s="4"/>
      <c r="AB261" s="4"/>
      <c r="AC261" s="4"/>
      <c r="AD261" s="4"/>
      <c r="AE261" s="4"/>
      <c r="AF261" s="4"/>
      <c r="AG261" s="4"/>
      <c r="AH261" s="4"/>
      <c r="AI261" s="4"/>
      <c r="AJ261" s="4"/>
      <c r="AK261" s="4"/>
      <c r="AL261" s="4"/>
      <c r="AM261" s="4"/>
      <c r="AN261" s="4"/>
      <c r="AO261" s="4"/>
      <c r="AP261" s="4"/>
      <c r="AQ261" s="4"/>
      <c r="AR261" s="4"/>
      <c r="AS261" s="4"/>
      <c r="AT261" s="4"/>
      <c r="AU261" s="4"/>
      <c r="AV261" s="4"/>
      <c r="AW261" s="4"/>
      <c r="AX261" s="4"/>
      <c r="AY261" s="4"/>
      <c r="AZ261" s="4"/>
      <c r="BA261" s="4"/>
      <c r="BB261" s="4"/>
      <c r="BC261" s="4"/>
      <c r="BD261" s="4"/>
      <c r="BE261" s="4"/>
      <c r="BF261" s="4"/>
      <c r="BG261" s="4"/>
      <c r="BH261" s="4"/>
      <c r="BI261" s="4"/>
      <c r="BJ261" s="4"/>
      <c r="BK261" s="4"/>
      <c r="BL261" s="4"/>
      <c r="BM261" s="4"/>
    </row>
    <row r="262" spans="1:65" ht="29.1" customHeight="1">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c r="AA262" s="4"/>
      <c r="AB262" s="4"/>
      <c r="AC262" s="4"/>
      <c r="AD262" s="4"/>
      <c r="AE262" s="4"/>
      <c r="AF262" s="4"/>
      <c r="AG262" s="4"/>
      <c r="AH262" s="4"/>
      <c r="AI262" s="4"/>
      <c r="AJ262" s="4"/>
      <c r="AK262" s="4"/>
      <c r="AL262" s="4"/>
      <c r="AM262" s="4"/>
      <c r="AN262" s="4"/>
      <c r="AO262" s="4"/>
      <c r="AP262" s="4"/>
      <c r="AQ262" s="4"/>
      <c r="AR262" s="4"/>
      <c r="AS262" s="4"/>
      <c r="AT262" s="4"/>
      <c r="AU262" s="4"/>
      <c r="AV262" s="4"/>
      <c r="AW262" s="4"/>
      <c r="AX262" s="4"/>
      <c r="AY262" s="4"/>
      <c r="AZ262" s="4"/>
      <c r="BA262" s="4"/>
      <c r="BB262" s="4"/>
      <c r="BC262" s="4"/>
      <c r="BD262" s="4"/>
      <c r="BE262" s="4"/>
      <c r="BF262" s="4"/>
      <c r="BG262" s="4"/>
      <c r="BH262" s="4"/>
      <c r="BI262" s="4"/>
      <c r="BJ262" s="4"/>
      <c r="BK262" s="4"/>
      <c r="BL262" s="4"/>
      <c r="BM262" s="4"/>
    </row>
    <row r="263" spans="1:65" ht="29.1" customHeight="1">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c r="AA263" s="4"/>
      <c r="AB263" s="4"/>
      <c r="AC263" s="4"/>
      <c r="AD263" s="4"/>
      <c r="AE263" s="4"/>
      <c r="AF263" s="4"/>
      <c r="AG263" s="4"/>
      <c r="AH263" s="4"/>
      <c r="AI263" s="4"/>
      <c r="AJ263" s="4"/>
      <c r="AK263" s="4"/>
      <c r="AL263" s="4"/>
      <c r="AM263" s="4"/>
      <c r="AN263" s="4"/>
      <c r="AO263" s="4"/>
      <c r="AP263" s="4"/>
      <c r="AQ263" s="4"/>
      <c r="AR263" s="4"/>
      <c r="AS263" s="4"/>
      <c r="AT263" s="4"/>
      <c r="AU263" s="4"/>
      <c r="AV263" s="4"/>
      <c r="AW263" s="4"/>
      <c r="AX263" s="4"/>
      <c r="AY263" s="4"/>
      <c r="AZ263" s="4"/>
      <c r="BA263" s="4"/>
      <c r="BB263" s="4"/>
      <c r="BC263" s="4"/>
      <c r="BD263" s="4"/>
      <c r="BE263" s="4"/>
      <c r="BF263" s="4"/>
      <c r="BG263" s="4"/>
      <c r="BH263" s="4"/>
      <c r="BI263" s="4"/>
      <c r="BJ263" s="4"/>
      <c r="BK263" s="4"/>
      <c r="BL263" s="4"/>
      <c r="BM263" s="4"/>
    </row>
    <row r="264" spans="1:65" ht="29.1" customHeight="1">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c r="AA264" s="4"/>
      <c r="AB264" s="4"/>
      <c r="AC264" s="4"/>
      <c r="AD264" s="4"/>
      <c r="AE264" s="4"/>
      <c r="AF264" s="4"/>
      <c r="AG264" s="4"/>
      <c r="AH264" s="4"/>
      <c r="AI264" s="4"/>
      <c r="AJ264" s="4"/>
      <c r="AK264" s="4"/>
      <c r="AL264" s="4"/>
      <c r="AM264" s="4"/>
      <c r="AN264" s="4"/>
      <c r="AO264" s="4"/>
      <c r="AP264" s="4"/>
      <c r="AQ264" s="4"/>
      <c r="AR264" s="4"/>
      <c r="AS264" s="4"/>
      <c r="AT264" s="4"/>
      <c r="AU264" s="4"/>
      <c r="AV264" s="4"/>
      <c r="AW264" s="4"/>
      <c r="AX264" s="4"/>
      <c r="AY264" s="4"/>
      <c r="AZ264" s="4"/>
      <c r="BA264" s="4"/>
      <c r="BB264" s="4"/>
      <c r="BC264" s="4"/>
      <c r="BD264" s="4"/>
      <c r="BE264" s="4"/>
      <c r="BF264" s="4"/>
      <c r="BG264" s="4"/>
      <c r="BH264" s="4"/>
      <c r="BI264" s="4"/>
      <c r="BJ264" s="4"/>
      <c r="BK264" s="4"/>
      <c r="BL264" s="4"/>
      <c r="BM264" s="4"/>
    </row>
    <row r="265" spans="1:65" ht="29.1" customHeight="1">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c r="AA265" s="4"/>
      <c r="AB265" s="4"/>
      <c r="AC265" s="4"/>
      <c r="AD265" s="4"/>
      <c r="AE265" s="4"/>
      <c r="AF265" s="4"/>
      <c r="AG265" s="4"/>
      <c r="AH265" s="4"/>
      <c r="AI265" s="4"/>
      <c r="AJ265" s="4"/>
      <c r="AK265" s="4"/>
      <c r="AL265" s="4"/>
      <c r="AM265" s="4"/>
      <c r="AN265" s="4"/>
      <c r="AO265" s="4"/>
      <c r="AP265" s="4"/>
      <c r="AQ265" s="4"/>
      <c r="AR265" s="4"/>
      <c r="AS265" s="4"/>
      <c r="AT265" s="4"/>
      <c r="AU265" s="4"/>
      <c r="AV265" s="4"/>
      <c r="AW265" s="4"/>
      <c r="AX265" s="4"/>
      <c r="AY265" s="4"/>
      <c r="AZ265" s="4"/>
      <c r="BA265" s="4"/>
      <c r="BB265" s="4"/>
      <c r="BC265" s="4"/>
      <c r="BD265" s="4"/>
      <c r="BE265" s="4"/>
      <c r="BF265" s="4"/>
      <c r="BG265" s="4"/>
      <c r="BH265" s="4"/>
      <c r="BI265" s="4"/>
      <c r="BJ265" s="4"/>
      <c r="BK265" s="4"/>
      <c r="BL265" s="4"/>
      <c r="BM265" s="4"/>
    </row>
    <row r="266" spans="1:65" ht="29.1" customHeight="1">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c r="AA266" s="4"/>
      <c r="AB266" s="4"/>
      <c r="AC266" s="4"/>
      <c r="AD266" s="4"/>
      <c r="AE266" s="4"/>
      <c r="AF266" s="4"/>
      <c r="AG266" s="4"/>
      <c r="AH266" s="4"/>
      <c r="AI266" s="4"/>
      <c r="AJ266" s="4"/>
      <c r="AK266" s="4"/>
      <c r="AL266" s="4"/>
      <c r="AM266" s="4"/>
      <c r="AN266" s="4"/>
      <c r="AO266" s="4"/>
      <c r="AP266" s="4"/>
      <c r="AQ266" s="4"/>
      <c r="AR266" s="4"/>
      <c r="AS266" s="4"/>
      <c r="AT266" s="4"/>
      <c r="AU266" s="4"/>
      <c r="AV266" s="4"/>
      <c r="AW266" s="4"/>
      <c r="AX266" s="4"/>
      <c r="AY266" s="4"/>
      <c r="AZ266" s="4"/>
      <c r="BA266" s="4"/>
      <c r="BB266" s="4"/>
      <c r="BC266" s="4"/>
      <c r="BD266" s="4"/>
      <c r="BE266" s="4"/>
      <c r="BF266" s="4"/>
      <c r="BG266" s="4"/>
      <c r="BH266" s="4"/>
      <c r="BI266" s="4"/>
      <c r="BJ266" s="4"/>
      <c r="BK266" s="4"/>
      <c r="BL266" s="4"/>
      <c r="BM266" s="4"/>
    </row>
    <row r="267" spans="1:65" ht="29.1" customHeight="1">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c r="AA267" s="4"/>
      <c r="AB267" s="4"/>
      <c r="AC267" s="4"/>
      <c r="AD267" s="4"/>
      <c r="AE267" s="4"/>
      <c r="AF267" s="4"/>
      <c r="AG267" s="4"/>
      <c r="AH267" s="4"/>
      <c r="AI267" s="4"/>
      <c r="AJ267" s="4"/>
      <c r="AK267" s="4"/>
      <c r="AL267" s="4"/>
      <c r="AM267" s="4"/>
      <c r="AN267" s="4"/>
      <c r="AO267" s="4"/>
      <c r="AP267" s="4"/>
      <c r="AQ267" s="4"/>
      <c r="AR267" s="4"/>
      <c r="AS267" s="4"/>
      <c r="AT267" s="4"/>
      <c r="AU267" s="4"/>
      <c r="AV267" s="4"/>
      <c r="AW267" s="4"/>
      <c r="AX267" s="4"/>
      <c r="AY267" s="4"/>
      <c r="AZ267" s="4"/>
      <c r="BA267" s="4"/>
      <c r="BB267" s="4"/>
      <c r="BC267" s="4"/>
      <c r="BD267" s="4"/>
      <c r="BE267" s="4"/>
      <c r="BF267" s="4"/>
      <c r="BG267" s="4"/>
      <c r="BH267" s="4"/>
      <c r="BI267" s="4"/>
      <c r="BJ267" s="4"/>
      <c r="BK267" s="4"/>
      <c r="BL267" s="4"/>
      <c r="BM267" s="4"/>
    </row>
    <row r="268" spans="1:65" ht="29.1" customHeight="1">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c r="AA268" s="4"/>
      <c r="AB268" s="4"/>
      <c r="AC268" s="4"/>
      <c r="AD268" s="4"/>
      <c r="AE268" s="4"/>
      <c r="AF268" s="4"/>
      <c r="AG268" s="4"/>
      <c r="AH268" s="4"/>
      <c r="AI268" s="4"/>
      <c r="AJ268" s="4"/>
      <c r="AK268" s="4"/>
      <c r="AL268" s="4"/>
      <c r="AM268" s="4"/>
      <c r="AN268" s="4"/>
      <c r="AO268" s="4"/>
      <c r="AP268" s="4"/>
      <c r="AQ268" s="4"/>
      <c r="AR268" s="4"/>
      <c r="AS268" s="4"/>
      <c r="AT268" s="4"/>
      <c r="AU268" s="4"/>
      <c r="AV268" s="4"/>
      <c r="AW268" s="4"/>
      <c r="AX268" s="4"/>
      <c r="AY268" s="4"/>
      <c r="AZ268" s="4"/>
      <c r="BA268" s="4"/>
      <c r="BB268" s="4"/>
      <c r="BC268" s="4"/>
      <c r="BD268" s="4"/>
      <c r="BE268" s="4"/>
      <c r="BF268" s="4"/>
      <c r="BG268" s="4"/>
      <c r="BH268" s="4"/>
      <c r="BI268" s="4"/>
      <c r="BJ268" s="4"/>
      <c r="BK268" s="4"/>
      <c r="BL268" s="4"/>
      <c r="BM268" s="4"/>
    </row>
    <row r="269" spans="1:65" ht="29.1" customHeight="1">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c r="AA269" s="4"/>
      <c r="AB269" s="4"/>
      <c r="AC269" s="4"/>
      <c r="AD269" s="4"/>
      <c r="AE269" s="4"/>
      <c r="AF269" s="4"/>
      <c r="AG269" s="4"/>
      <c r="AH269" s="4"/>
      <c r="AI269" s="4"/>
      <c r="AJ269" s="4"/>
      <c r="AK269" s="4"/>
      <c r="AL269" s="4"/>
      <c r="AM269" s="4"/>
      <c r="AN269" s="4"/>
      <c r="AO269" s="4"/>
      <c r="AP269" s="4"/>
      <c r="AQ269" s="4"/>
      <c r="AR269" s="4"/>
      <c r="AS269" s="4"/>
      <c r="AT269" s="4"/>
      <c r="AU269" s="4"/>
      <c r="AV269" s="4"/>
      <c r="AW269" s="4"/>
      <c r="AX269" s="4"/>
      <c r="AY269" s="4"/>
      <c r="AZ269" s="4"/>
      <c r="BA269" s="4"/>
      <c r="BB269" s="4"/>
      <c r="BC269" s="4"/>
      <c r="BD269" s="4"/>
      <c r="BE269" s="4"/>
      <c r="BF269" s="4"/>
      <c r="BG269" s="4"/>
      <c r="BH269" s="4"/>
      <c r="BI269" s="4"/>
      <c r="BJ269" s="4"/>
      <c r="BK269" s="4"/>
      <c r="BL269" s="4"/>
      <c r="BM269" s="4"/>
    </row>
    <row r="270" spans="1:65" ht="29.1" customHeight="1">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c r="AA270" s="4"/>
      <c r="AB270" s="4"/>
      <c r="AC270" s="4"/>
      <c r="AD270" s="4"/>
      <c r="AE270" s="4"/>
      <c r="AF270" s="4"/>
      <c r="AG270" s="4"/>
      <c r="AH270" s="4"/>
      <c r="AI270" s="4"/>
      <c r="AJ270" s="4"/>
      <c r="AK270" s="4"/>
      <c r="AL270" s="4"/>
      <c r="AM270" s="4"/>
      <c r="AN270" s="4"/>
      <c r="AO270" s="4"/>
      <c r="AP270" s="4"/>
      <c r="AQ270" s="4"/>
      <c r="AR270" s="4"/>
      <c r="AS270" s="4"/>
      <c r="AT270" s="4"/>
      <c r="AU270" s="4"/>
      <c r="AV270" s="4"/>
      <c r="AW270" s="4"/>
      <c r="AX270" s="4"/>
      <c r="AY270" s="4"/>
      <c r="AZ270" s="4"/>
      <c r="BA270" s="4"/>
      <c r="BB270" s="4"/>
      <c r="BC270" s="4"/>
      <c r="BD270" s="4"/>
      <c r="BE270" s="4"/>
      <c r="BF270" s="4"/>
      <c r="BG270" s="4"/>
      <c r="BH270" s="4"/>
      <c r="BI270" s="4"/>
      <c r="BJ270" s="4"/>
      <c r="BK270" s="4"/>
      <c r="BL270" s="4"/>
      <c r="BM270" s="4"/>
    </row>
    <row r="271" spans="1:65" ht="29.1" customHeight="1">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c r="AA271" s="4"/>
      <c r="AB271" s="4"/>
      <c r="AC271" s="4"/>
      <c r="AD271" s="4"/>
      <c r="AE271" s="4"/>
      <c r="AF271" s="4"/>
      <c r="AG271" s="4"/>
      <c r="AH271" s="4"/>
      <c r="AI271" s="4"/>
      <c r="AJ271" s="4"/>
      <c r="AK271" s="4"/>
      <c r="AL271" s="4"/>
      <c r="AM271" s="4"/>
      <c r="AN271" s="4"/>
      <c r="AO271" s="4"/>
      <c r="AP271" s="4"/>
      <c r="AQ271" s="4"/>
      <c r="AR271" s="4"/>
      <c r="AS271" s="4"/>
      <c r="AT271" s="4"/>
      <c r="AU271" s="4"/>
      <c r="AV271" s="4"/>
      <c r="AW271" s="4"/>
      <c r="AX271" s="4"/>
      <c r="AY271" s="4"/>
      <c r="AZ271" s="4"/>
      <c r="BA271" s="4"/>
      <c r="BB271" s="4"/>
      <c r="BC271" s="4"/>
      <c r="BD271" s="4"/>
      <c r="BE271" s="4"/>
      <c r="BF271" s="4"/>
      <c r="BG271" s="4"/>
      <c r="BH271" s="4"/>
      <c r="BI271" s="4"/>
      <c r="BJ271" s="4"/>
      <c r="BK271" s="4"/>
      <c r="BL271" s="4"/>
      <c r="BM271" s="4"/>
    </row>
    <row r="272" spans="1:65" ht="29.1" customHeight="1">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c r="AA272" s="4"/>
      <c r="AB272" s="4"/>
      <c r="AC272" s="4"/>
      <c r="AD272" s="4"/>
      <c r="AE272" s="4"/>
      <c r="AF272" s="4"/>
      <c r="AG272" s="4"/>
      <c r="AH272" s="4"/>
      <c r="AI272" s="4"/>
      <c r="AJ272" s="4"/>
      <c r="AK272" s="4"/>
      <c r="AL272" s="4"/>
      <c r="AM272" s="4"/>
      <c r="AN272" s="4"/>
      <c r="AO272" s="4"/>
      <c r="AP272" s="4"/>
      <c r="AQ272" s="4"/>
      <c r="AR272" s="4"/>
      <c r="AS272" s="4"/>
      <c r="AT272" s="4"/>
      <c r="AU272" s="4"/>
      <c r="AV272" s="4"/>
      <c r="AW272" s="4"/>
      <c r="AX272" s="4"/>
      <c r="AY272" s="4"/>
      <c r="AZ272" s="4"/>
      <c r="BA272" s="4"/>
      <c r="BB272" s="4"/>
      <c r="BC272" s="4"/>
      <c r="BD272" s="4"/>
      <c r="BE272" s="4"/>
      <c r="BF272" s="4"/>
      <c r="BG272" s="4"/>
      <c r="BH272" s="4"/>
      <c r="BI272" s="4"/>
      <c r="BJ272" s="4"/>
      <c r="BK272" s="4"/>
      <c r="BL272" s="4"/>
      <c r="BM272" s="4"/>
    </row>
    <row r="273" spans="1:65" ht="29.1" customHeight="1">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c r="AA273" s="4"/>
      <c r="AB273" s="4"/>
      <c r="AC273" s="4"/>
      <c r="AD273" s="4"/>
      <c r="AE273" s="4"/>
      <c r="AF273" s="4"/>
      <c r="AG273" s="4"/>
      <c r="AH273" s="4"/>
      <c r="AI273" s="4"/>
      <c r="AJ273" s="4"/>
      <c r="AK273" s="4"/>
      <c r="AL273" s="4"/>
      <c r="AM273" s="4"/>
      <c r="AN273" s="4"/>
      <c r="AO273" s="4"/>
      <c r="AP273" s="4"/>
      <c r="AQ273" s="4"/>
      <c r="AR273" s="4"/>
      <c r="AS273" s="4"/>
      <c r="AT273" s="4"/>
      <c r="AU273" s="4"/>
      <c r="AV273" s="4"/>
      <c r="AW273" s="4"/>
      <c r="AX273" s="4"/>
      <c r="AY273" s="4"/>
      <c r="AZ273" s="4"/>
      <c r="BA273" s="4"/>
      <c r="BB273" s="4"/>
      <c r="BC273" s="4"/>
      <c r="BD273" s="4"/>
      <c r="BE273" s="4"/>
      <c r="BF273" s="4"/>
      <c r="BG273" s="4"/>
      <c r="BH273" s="4"/>
      <c r="BI273" s="4"/>
      <c r="BJ273" s="4"/>
      <c r="BK273" s="4"/>
      <c r="BL273" s="4"/>
      <c r="BM273" s="4"/>
    </row>
    <row r="274" spans="1:65" ht="29.1" customHeight="1">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c r="AA274" s="4"/>
      <c r="AB274" s="4"/>
      <c r="AC274" s="4"/>
      <c r="AD274" s="4"/>
      <c r="AE274" s="4"/>
      <c r="AF274" s="4"/>
      <c r="AG274" s="4"/>
      <c r="AH274" s="4"/>
      <c r="AI274" s="4"/>
      <c r="AJ274" s="4"/>
      <c r="AK274" s="4"/>
      <c r="AL274" s="4"/>
      <c r="AM274" s="4"/>
      <c r="AN274" s="4"/>
      <c r="AO274" s="4"/>
      <c r="AP274" s="4"/>
      <c r="AQ274" s="4"/>
      <c r="AR274" s="4"/>
      <c r="AS274" s="4"/>
      <c r="AT274" s="4"/>
      <c r="AU274" s="4"/>
      <c r="AV274" s="4"/>
      <c r="AW274" s="4"/>
      <c r="AX274" s="4"/>
      <c r="AY274" s="4"/>
      <c r="AZ274" s="4"/>
      <c r="BA274" s="4"/>
      <c r="BB274" s="4"/>
      <c r="BC274" s="4"/>
      <c r="BD274" s="4"/>
      <c r="BE274" s="4"/>
      <c r="BF274" s="4"/>
      <c r="BG274" s="4"/>
      <c r="BH274" s="4"/>
      <c r="BI274" s="4"/>
      <c r="BJ274" s="4"/>
      <c r="BK274" s="4"/>
      <c r="BL274" s="4"/>
      <c r="BM274" s="4"/>
    </row>
    <row r="275" spans="1:65" ht="29.1" customHeight="1">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c r="AA275" s="4"/>
      <c r="AB275" s="4"/>
      <c r="AC275" s="4"/>
      <c r="AD275" s="4"/>
      <c r="AE275" s="4"/>
      <c r="AF275" s="4"/>
      <c r="AG275" s="4"/>
      <c r="AH275" s="4"/>
      <c r="AI275" s="4"/>
      <c r="AJ275" s="4"/>
      <c r="AK275" s="4"/>
      <c r="AL275" s="4"/>
      <c r="AM275" s="4"/>
      <c r="AN275" s="4"/>
      <c r="AO275" s="4"/>
      <c r="AP275" s="4"/>
      <c r="AQ275" s="4"/>
      <c r="AR275" s="4"/>
      <c r="AS275" s="4"/>
      <c r="AT275" s="4"/>
      <c r="AU275" s="4"/>
      <c r="AV275" s="4"/>
      <c r="AW275" s="4"/>
      <c r="AX275" s="4"/>
      <c r="AY275" s="4"/>
      <c r="AZ275" s="4"/>
      <c r="BA275" s="4"/>
      <c r="BB275" s="4"/>
      <c r="BC275" s="4"/>
      <c r="BD275" s="4"/>
      <c r="BE275" s="4"/>
      <c r="BF275" s="4"/>
      <c r="BG275" s="4"/>
      <c r="BH275" s="4"/>
      <c r="BI275" s="4"/>
      <c r="BJ275" s="4"/>
      <c r="BK275" s="4"/>
      <c r="BL275" s="4"/>
      <c r="BM275" s="4"/>
    </row>
    <row r="276" spans="1:65" ht="29.1" customHeight="1">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c r="AA276" s="4"/>
      <c r="AB276" s="4"/>
      <c r="AC276" s="4"/>
      <c r="AD276" s="4"/>
      <c r="AE276" s="4"/>
      <c r="AF276" s="4"/>
      <c r="AG276" s="4"/>
      <c r="AH276" s="4"/>
      <c r="AI276" s="4"/>
      <c r="AJ276" s="4"/>
      <c r="AK276" s="4"/>
      <c r="AL276" s="4"/>
      <c r="AM276" s="4"/>
      <c r="AN276" s="4"/>
      <c r="AO276" s="4"/>
      <c r="AP276" s="4"/>
      <c r="AQ276" s="4"/>
      <c r="AR276" s="4"/>
      <c r="AS276" s="4"/>
      <c r="AT276" s="4"/>
      <c r="AU276" s="4"/>
      <c r="AV276" s="4"/>
      <c r="AW276" s="4"/>
      <c r="AX276" s="4"/>
      <c r="AY276" s="4"/>
      <c r="AZ276" s="4"/>
      <c r="BA276" s="4"/>
      <c r="BB276" s="4"/>
      <c r="BC276" s="4"/>
      <c r="BD276" s="4"/>
      <c r="BE276" s="4"/>
      <c r="BF276" s="4"/>
      <c r="BG276" s="4"/>
      <c r="BH276" s="4"/>
      <c r="BI276" s="4"/>
      <c r="BJ276" s="4"/>
      <c r="BK276" s="4"/>
      <c r="BL276" s="4"/>
      <c r="BM276" s="4"/>
    </row>
    <row r="277" spans="1:65" ht="29.1" customHeight="1">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c r="AA277" s="4"/>
      <c r="AB277" s="4"/>
      <c r="AC277" s="4"/>
      <c r="AD277" s="4"/>
      <c r="AE277" s="4"/>
      <c r="AF277" s="4"/>
      <c r="AG277" s="4"/>
      <c r="AH277" s="4"/>
      <c r="AI277" s="4"/>
      <c r="AJ277" s="4"/>
      <c r="AK277" s="4"/>
      <c r="AL277" s="4"/>
      <c r="AM277" s="4"/>
      <c r="AN277" s="4"/>
      <c r="AO277" s="4"/>
      <c r="AP277" s="4"/>
      <c r="AQ277" s="4"/>
      <c r="AR277" s="4"/>
      <c r="AS277" s="4"/>
      <c r="AT277" s="4"/>
      <c r="AU277" s="4"/>
      <c r="AV277" s="4"/>
      <c r="AW277" s="4"/>
      <c r="AX277" s="4"/>
      <c r="AY277" s="4"/>
      <c r="AZ277" s="4"/>
      <c r="BA277" s="4"/>
      <c r="BB277" s="4"/>
      <c r="BC277" s="4"/>
      <c r="BD277" s="4"/>
      <c r="BE277" s="4"/>
      <c r="BF277" s="4"/>
      <c r="BG277" s="4"/>
      <c r="BH277" s="4"/>
      <c r="BI277" s="4"/>
      <c r="BJ277" s="4"/>
      <c r="BK277" s="4"/>
      <c r="BL277" s="4"/>
      <c r="BM277" s="4"/>
    </row>
    <row r="278" spans="1:65" ht="29.1" customHeight="1">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c r="AA278" s="4"/>
      <c r="AB278" s="4"/>
      <c r="AC278" s="4"/>
      <c r="AD278" s="4"/>
      <c r="AE278" s="4"/>
      <c r="AF278" s="4"/>
      <c r="AG278" s="4"/>
      <c r="AH278" s="4"/>
      <c r="AI278" s="4"/>
      <c r="AJ278" s="4"/>
      <c r="AK278" s="4"/>
      <c r="AL278" s="4"/>
      <c r="AM278" s="4"/>
      <c r="AN278" s="4"/>
      <c r="AO278" s="4"/>
      <c r="AP278" s="4"/>
      <c r="AQ278" s="4"/>
      <c r="AR278" s="4"/>
      <c r="AS278" s="4"/>
      <c r="AT278" s="4"/>
      <c r="AU278" s="4"/>
      <c r="AV278" s="4"/>
      <c r="AW278" s="4"/>
      <c r="AX278" s="4"/>
      <c r="AY278" s="4"/>
      <c r="AZ278" s="4"/>
      <c r="BA278" s="4"/>
      <c r="BB278" s="4"/>
      <c r="BC278" s="4"/>
      <c r="BD278" s="4"/>
      <c r="BE278" s="4"/>
      <c r="BF278" s="4"/>
      <c r="BG278" s="4"/>
      <c r="BH278" s="4"/>
      <c r="BI278" s="4"/>
      <c r="BJ278" s="4"/>
      <c r="BK278" s="4"/>
      <c r="BL278" s="4"/>
      <c r="BM278" s="4"/>
    </row>
    <row r="279" spans="1:65" ht="29.1" customHeight="1">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c r="AA279" s="4"/>
      <c r="AB279" s="4"/>
      <c r="AC279" s="4"/>
      <c r="AD279" s="4"/>
      <c r="AE279" s="4"/>
      <c r="AF279" s="4"/>
      <c r="AG279" s="4"/>
      <c r="AH279" s="4"/>
      <c r="AI279" s="4"/>
      <c r="AJ279" s="4"/>
      <c r="AK279" s="4"/>
      <c r="AL279" s="4"/>
      <c r="AM279" s="4"/>
      <c r="AN279" s="4"/>
      <c r="AO279" s="4"/>
      <c r="AP279" s="4"/>
      <c r="AQ279" s="4"/>
      <c r="AR279" s="4"/>
      <c r="AS279" s="4"/>
      <c r="AT279" s="4"/>
      <c r="AU279" s="4"/>
      <c r="AV279" s="4"/>
      <c r="AW279" s="4"/>
      <c r="AX279" s="4"/>
      <c r="AY279" s="4"/>
      <c r="AZ279" s="4"/>
      <c r="BA279" s="4"/>
      <c r="BB279" s="4"/>
      <c r="BC279" s="4"/>
      <c r="BD279" s="4"/>
      <c r="BE279" s="4"/>
      <c r="BF279" s="4"/>
      <c r="BG279" s="4"/>
      <c r="BH279" s="4"/>
      <c r="BI279" s="4"/>
      <c r="BJ279" s="4"/>
      <c r="BK279" s="4"/>
      <c r="BL279" s="4"/>
      <c r="BM279" s="4"/>
    </row>
    <row r="280" spans="1:65" ht="29.1" customHeight="1">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c r="AA280" s="4"/>
      <c r="AB280" s="4"/>
      <c r="AC280" s="4"/>
      <c r="AD280" s="4"/>
      <c r="AE280" s="4"/>
      <c r="AF280" s="4"/>
      <c r="AG280" s="4"/>
      <c r="AH280" s="4"/>
      <c r="AI280" s="4"/>
      <c r="AJ280" s="4"/>
      <c r="AK280" s="4"/>
      <c r="AL280" s="4"/>
      <c r="AM280" s="4"/>
      <c r="AN280" s="4"/>
      <c r="AO280" s="4"/>
      <c r="AP280" s="4"/>
      <c r="AQ280" s="4"/>
      <c r="AR280" s="4"/>
      <c r="AS280" s="4"/>
      <c r="AT280" s="4"/>
      <c r="AU280" s="4"/>
      <c r="AV280" s="4"/>
      <c r="AW280" s="4"/>
      <c r="AX280" s="4"/>
      <c r="AY280" s="4"/>
      <c r="AZ280" s="4"/>
      <c r="BA280" s="4"/>
      <c r="BB280" s="4"/>
      <c r="BC280" s="4"/>
      <c r="BD280" s="4"/>
      <c r="BE280" s="4"/>
      <c r="BF280" s="4"/>
      <c r="BG280" s="4"/>
      <c r="BH280" s="4"/>
      <c r="BI280" s="4"/>
      <c r="BJ280" s="4"/>
      <c r="BK280" s="4"/>
      <c r="BL280" s="4"/>
      <c r="BM280" s="4"/>
    </row>
    <row r="281" spans="1:65" ht="29.1" customHeight="1">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c r="AA281" s="4"/>
      <c r="AB281" s="4"/>
      <c r="AC281" s="4"/>
      <c r="AD281" s="4"/>
      <c r="AE281" s="4"/>
      <c r="AF281" s="4"/>
      <c r="AG281" s="4"/>
      <c r="AH281" s="4"/>
      <c r="AI281" s="4"/>
      <c r="AJ281" s="4"/>
      <c r="AK281" s="4"/>
      <c r="AL281" s="4"/>
      <c r="AM281" s="4"/>
      <c r="AN281" s="4"/>
      <c r="AO281" s="4"/>
      <c r="AP281" s="4"/>
      <c r="AQ281" s="4"/>
      <c r="AR281" s="4"/>
      <c r="AS281" s="4"/>
      <c r="AT281" s="4"/>
      <c r="AU281" s="4"/>
      <c r="AV281" s="4"/>
      <c r="AW281" s="4"/>
      <c r="AX281" s="4"/>
      <c r="AY281" s="4"/>
      <c r="AZ281" s="4"/>
      <c r="BA281" s="4"/>
      <c r="BB281" s="4"/>
      <c r="BC281" s="4"/>
      <c r="BD281" s="4"/>
      <c r="BE281" s="4"/>
      <c r="BF281" s="4"/>
      <c r="BG281" s="4"/>
      <c r="BH281" s="4"/>
      <c r="BI281" s="4"/>
      <c r="BJ281" s="4"/>
      <c r="BK281" s="4"/>
      <c r="BL281" s="4"/>
      <c r="BM281" s="4"/>
    </row>
    <row r="282" spans="1:65" ht="29.1" customHeight="1">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c r="AA282" s="4"/>
      <c r="AB282" s="4"/>
      <c r="AC282" s="4"/>
      <c r="AD282" s="4"/>
      <c r="AE282" s="4"/>
      <c r="AF282" s="4"/>
      <c r="AG282" s="4"/>
      <c r="AH282" s="4"/>
      <c r="AI282" s="4"/>
      <c r="AJ282" s="4"/>
      <c r="AK282" s="4"/>
      <c r="AL282" s="4"/>
      <c r="AM282" s="4"/>
      <c r="AN282" s="4"/>
      <c r="AO282" s="4"/>
      <c r="AP282" s="4"/>
      <c r="AQ282" s="4"/>
      <c r="AR282" s="4"/>
      <c r="AS282" s="4"/>
      <c r="AT282" s="4"/>
      <c r="AU282" s="4"/>
      <c r="AV282" s="4"/>
      <c r="AW282" s="4"/>
      <c r="AX282" s="4"/>
      <c r="AY282" s="4"/>
      <c r="AZ282" s="4"/>
      <c r="BA282" s="4"/>
      <c r="BB282" s="4"/>
      <c r="BC282" s="4"/>
      <c r="BD282" s="4"/>
      <c r="BE282" s="4"/>
      <c r="BF282" s="4"/>
      <c r="BG282" s="4"/>
      <c r="BH282" s="4"/>
      <c r="BI282" s="4"/>
      <c r="BJ282" s="4"/>
      <c r="BK282" s="4"/>
      <c r="BL282" s="4"/>
      <c r="BM282" s="4"/>
    </row>
    <row r="283" spans="1:65" ht="29.1" customHeight="1">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c r="AA283" s="4"/>
      <c r="AB283" s="4"/>
      <c r="AC283" s="4"/>
      <c r="AD283" s="4"/>
      <c r="AE283" s="4"/>
      <c r="AF283" s="4"/>
      <c r="AG283" s="4"/>
      <c r="AH283" s="4"/>
      <c r="AI283" s="4"/>
      <c r="AJ283" s="4"/>
      <c r="AK283" s="4"/>
      <c r="AL283" s="4"/>
      <c r="AM283" s="4"/>
      <c r="AN283" s="4"/>
      <c r="AO283" s="4"/>
      <c r="AP283" s="4"/>
      <c r="AQ283" s="4"/>
      <c r="AR283" s="4"/>
      <c r="AS283" s="4"/>
      <c r="AT283" s="4"/>
      <c r="AU283" s="4"/>
      <c r="AV283" s="4"/>
      <c r="AW283" s="4"/>
      <c r="AX283" s="4"/>
      <c r="AY283" s="4"/>
      <c r="AZ283" s="4"/>
      <c r="BA283" s="4"/>
      <c r="BB283" s="4"/>
      <c r="BC283" s="4"/>
      <c r="BD283" s="4"/>
      <c r="BE283" s="4"/>
      <c r="BF283" s="4"/>
      <c r="BG283" s="4"/>
      <c r="BH283" s="4"/>
      <c r="BI283" s="4"/>
      <c r="BJ283" s="4"/>
      <c r="BK283" s="4"/>
      <c r="BL283" s="4"/>
      <c r="BM283" s="4"/>
    </row>
    <row r="284" spans="1:65" ht="29.1" customHeight="1">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c r="AA284" s="4"/>
      <c r="AB284" s="4"/>
      <c r="AC284" s="4"/>
      <c r="AD284" s="4"/>
      <c r="AE284" s="4"/>
      <c r="AF284" s="4"/>
      <c r="AG284" s="4"/>
      <c r="AH284" s="4"/>
      <c r="AI284" s="4"/>
      <c r="AJ284" s="4"/>
      <c r="AK284" s="4"/>
      <c r="AL284" s="4"/>
      <c r="AM284" s="4"/>
      <c r="AN284" s="4"/>
      <c r="AO284" s="4"/>
      <c r="AP284" s="4"/>
      <c r="AQ284" s="4"/>
      <c r="AR284" s="4"/>
      <c r="AS284" s="4"/>
      <c r="AT284" s="4"/>
      <c r="AU284" s="4"/>
      <c r="AV284" s="4"/>
      <c r="AW284" s="4"/>
      <c r="AX284" s="4"/>
      <c r="AY284" s="4"/>
      <c r="AZ284" s="4"/>
      <c r="BA284" s="4"/>
      <c r="BB284" s="4"/>
      <c r="BC284" s="4"/>
      <c r="BD284" s="4"/>
      <c r="BE284" s="4"/>
      <c r="BF284" s="4"/>
      <c r="BG284" s="4"/>
      <c r="BH284" s="4"/>
      <c r="BI284" s="4"/>
      <c r="BJ284" s="4"/>
      <c r="BK284" s="4"/>
      <c r="BL284" s="4"/>
      <c r="BM284" s="4"/>
    </row>
    <row r="285" spans="1:65" ht="29.1" customHeight="1">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c r="AA285" s="4"/>
      <c r="AB285" s="4"/>
      <c r="AC285" s="4"/>
      <c r="AD285" s="4"/>
      <c r="AE285" s="4"/>
      <c r="AF285" s="4"/>
      <c r="AG285" s="4"/>
      <c r="AH285" s="4"/>
      <c r="AI285" s="4"/>
      <c r="AJ285" s="4"/>
      <c r="AK285" s="4"/>
      <c r="AL285" s="4"/>
      <c r="AM285" s="4"/>
      <c r="AN285" s="4"/>
      <c r="AO285" s="4"/>
      <c r="AP285" s="4"/>
      <c r="AQ285" s="4"/>
      <c r="AR285" s="4"/>
      <c r="AS285" s="4"/>
      <c r="AT285" s="4"/>
      <c r="AU285" s="4"/>
      <c r="AV285" s="4"/>
      <c r="AW285" s="4"/>
      <c r="AX285" s="4"/>
      <c r="AY285" s="4"/>
      <c r="AZ285" s="4"/>
      <c r="BA285" s="4"/>
      <c r="BB285" s="4"/>
      <c r="BC285" s="4"/>
      <c r="BD285" s="4"/>
      <c r="BE285" s="4"/>
      <c r="BF285" s="4"/>
      <c r="BG285" s="4"/>
      <c r="BH285" s="4"/>
      <c r="BI285" s="4"/>
      <c r="BJ285" s="4"/>
      <c r="BK285" s="4"/>
      <c r="BL285" s="4"/>
      <c r="BM285" s="4"/>
    </row>
    <row r="286" spans="1:65" ht="29.1" customHeight="1">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c r="AA286" s="4"/>
      <c r="AB286" s="4"/>
      <c r="AC286" s="4"/>
      <c r="AD286" s="4"/>
      <c r="AE286" s="4"/>
      <c r="AF286" s="4"/>
      <c r="AG286" s="4"/>
      <c r="AH286" s="4"/>
      <c r="AI286" s="4"/>
      <c r="AJ286" s="4"/>
      <c r="AK286" s="4"/>
      <c r="AL286" s="4"/>
      <c r="AM286" s="4"/>
      <c r="AN286" s="4"/>
      <c r="AO286" s="4"/>
      <c r="AP286" s="4"/>
      <c r="AQ286" s="4"/>
      <c r="AR286" s="4"/>
      <c r="AS286" s="4"/>
      <c r="AT286" s="4"/>
      <c r="AU286" s="4"/>
      <c r="AV286" s="4"/>
      <c r="AW286" s="4"/>
      <c r="AX286" s="4"/>
      <c r="AY286" s="4"/>
      <c r="AZ286" s="4"/>
      <c r="BA286" s="4"/>
      <c r="BB286" s="4"/>
      <c r="BC286" s="4"/>
      <c r="BD286" s="4"/>
      <c r="BE286" s="4"/>
      <c r="BF286" s="4"/>
      <c r="BG286" s="4"/>
      <c r="BH286" s="4"/>
      <c r="BI286" s="4"/>
      <c r="BJ286" s="4"/>
      <c r="BK286" s="4"/>
      <c r="BL286" s="4"/>
      <c r="BM286" s="4"/>
    </row>
    <row r="287" spans="1:65" ht="29.1" customHeight="1">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c r="AA287" s="4"/>
      <c r="AB287" s="4"/>
      <c r="AC287" s="4"/>
      <c r="AD287" s="4"/>
      <c r="AE287" s="4"/>
      <c r="AF287" s="4"/>
      <c r="AG287" s="4"/>
      <c r="AH287" s="4"/>
      <c r="AI287" s="4"/>
      <c r="AJ287" s="4"/>
      <c r="AK287" s="4"/>
      <c r="AL287" s="4"/>
      <c r="AM287" s="4"/>
      <c r="AN287" s="4"/>
      <c r="AO287" s="4"/>
      <c r="AP287" s="4"/>
      <c r="AQ287" s="4"/>
      <c r="AR287" s="4"/>
      <c r="AS287" s="4"/>
      <c r="AT287" s="4"/>
      <c r="AU287" s="4"/>
      <c r="AV287" s="4"/>
      <c r="AW287" s="4"/>
      <c r="AX287" s="4"/>
      <c r="AY287" s="4"/>
      <c r="AZ287" s="4"/>
      <c r="BA287" s="4"/>
      <c r="BB287" s="4"/>
      <c r="BC287" s="4"/>
      <c r="BD287" s="4"/>
      <c r="BE287" s="4"/>
      <c r="BF287" s="4"/>
      <c r="BG287" s="4"/>
      <c r="BH287" s="4"/>
      <c r="BI287" s="4"/>
      <c r="BJ287" s="4"/>
      <c r="BK287" s="4"/>
      <c r="BL287" s="4"/>
      <c r="BM287" s="4"/>
    </row>
    <row r="288" spans="1:65" ht="29.1" customHeight="1">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c r="AA288" s="4"/>
      <c r="AB288" s="4"/>
      <c r="AC288" s="4"/>
      <c r="AD288" s="4"/>
      <c r="AE288" s="4"/>
      <c r="AF288" s="4"/>
      <c r="AG288" s="4"/>
      <c r="AH288" s="4"/>
      <c r="AI288" s="4"/>
      <c r="AJ288" s="4"/>
      <c r="AK288" s="4"/>
      <c r="AL288" s="4"/>
      <c r="AM288" s="4"/>
      <c r="AN288" s="4"/>
      <c r="AO288" s="4"/>
      <c r="AP288" s="4"/>
      <c r="AQ288" s="4"/>
      <c r="AR288" s="4"/>
      <c r="AS288" s="4"/>
      <c r="AT288" s="4"/>
      <c r="AU288" s="4"/>
      <c r="AV288" s="4"/>
      <c r="AW288" s="4"/>
      <c r="AX288" s="4"/>
      <c r="AY288" s="4"/>
      <c r="AZ288" s="4"/>
      <c r="BA288" s="4"/>
      <c r="BB288" s="4"/>
      <c r="BC288" s="4"/>
      <c r="BD288" s="4"/>
      <c r="BE288" s="4"/>
      <c r="BF288" s="4"/>
      <c r="BG288" s="4"/>
      <c r="BH288" s="4"/>
      <c r="BI288" s="4"/>
      <c r="BJ288" s="4"/>
      <c r="BK288" s="4"/>
      <c r="BL288" s="4"/>
      <c r="BM288" s="4"/>
    </row>
    <row r="289" spans="1:65" ht="29.1" customHeight="1">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c r="AA289" s="4"/>
      <c r="AB289" s="4"/>
      <c r="AC289" s="4"/>
      <c r="AD289" s="4"/>
      <c r="AE289" s="4"/>
      <c r="AF289" s="4"/>
      <c r="AG289" s="4"/>
      <c r="AH289" s="4"/>
      <c r="AI289" s="4"/>
      <c r="AJ289" s="4"/>
      <c r="AK289" s="4"/>
      <c r="AL289" s="4"/>
      <c r="AM289" s="4"/>
      <c r="AN289" s="4"/>
      <c r="AO289" s="4"/>
      <c r="AP289" s="4"/>
      <c r="AQ289" s="4"/>
      <c r="AR289" s="4"/>
      <c r="AS289" s="4"/>
      <c r="AT289" s="4"/>
      <c r="AU289" s="4"/>
      <c r="AV289" s="4"/>
      <c r="AW289" s="4"/>
      <c r="AX289" s="4"/>
      <c r="AY289" s="4"/>
      <c r="AZ289" s="4"/>
      <c r="BA289" s="4"/>
      <c r="BB289" s="4"/>
      <c r="BC289" s="4"/>
      <c r="BD289" s="4"/>
      <c r="BE289" s="4"/>
      <c r="BF289" s="4"/>
      <c r="BG289" s="4"/>
      <c r="BH289" s="4"/>
      <c r="BI289" s="4"/>
      <c r="BJ289" s="4"/>
      <c r="BK289" s="4"/>
      <c r="BL289" s="4"/>
      <c r="BM289" s="4"/>
    </row>
    <row r="290" spans="1:65" ht="29.1" customHeight="1">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c r="AA290" s="4"/>
      <c r="AB290" s="4"/>
      <c r="AC290" s="4"/>
      <c r="AD290" s="4"/>
      <c r="AE290" s="4"/>
      <c r="AF290" s="4"/>
      <c r="AG290" s="4"/>
      <c r="AH290" s="4"/>
      <c r="AI290" s="4"/>
      <c r="AJ290" s="4"/>
      <c r="AK290" s="4"/>
      <c r="AL290" s="4"/>
      <c r="AM290" s="4"/>
      <c r="AN290" s="4"/>
      <c r="AO290" s="4"/>
      <c r="AP290" s="4"/>
      <c r="AQ290" s="4"/>
      <c r="AR290" s="4"/>
      <c r="AS290" s="4"/>
      <c r="AT290" s="4"/>
      <c r="AU290" s="4"/>
      <c r="AV290" s="4"/>
      <c r="AW290" s="4"/>
      <c r="AX290" s="4"/>
      <c r="AY290" s="4"/>
      <c r="AZ290" s="4"/>
      <c r="BA290" s="4"/>
      <c r="BB290" s="4"/>
      <c r="BC290" s="4"/>
      <c r="BD290" s="4"/>
      <c r="BE290" s="4"/>
      <c r="BF290" s="4"/>
      <c r="BG290" s="4"/>
      <c r="BH290" s="4"/>
      <c r="BI290" s="4"/>
      <c r="BJ290" s="4"/>
      <c r="BK290" s="4"/>
      <c r="BL290" s="4"/>
      <c r="BM290" s="4"/>
    </row>
    <row r="291" spans="1:65" ht="29.1" customHeight="1">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c r="AA291" s="4"/>
      <c r="AB291" s="4"/>
      <c r="AC291" s="4"/>
      <c r="AD291" s="4"/>
      <c r="AE291" s="4"/>
      <c r="AF291" s="4"/>
      <c r="AG291" s="4"/>
      <c r="AH291" s="4"/>
      <c r="AI291" s="4"/>
      <c r="AJ291" s="4"/>
      <c r="AK291" s="4"/>
      <c r="AL291" s="4"/>
      <c r="AM291" s="4"/>
      <c r="AN291" s="4"/>
      <c r="AO291" s="4"/>
      <c r="AP291" s="4"/>
      <c r="AQ291" s="4"/>
      <c r="AR291" s="4"/>
      <c r="AS291" s="4"/>
      <c r="AT291" s="4"/>
      <c r="AU291" s="4"/>
      <c r="AV291" s="4"/>
      <c r="AW291" s="4"/>
      <c r="AX291" s="4"/>
      <c r="AY291" s="4"/>
      <c r="AZ291" s="4"/>
      <c r="BA291" s="4"/>
      <c r="BB291" s="4"/>
      <c r="BC291" s="4"/>
      <c r="BD291" s="4"/>
      <c r="BE291" s="4"/>
      <c r="BF291" s="4"/>
      <c r="BG291" s="4"/>
      <c r="BH291" s="4"/>
      <c r="BI291" s="4"/>
      <c r="BJ291" s="4"/>
      <c r="BK291" s="4"/>
      <c r="BL291" s="4"/>
      <c r="BM291" s="4"/>
    </row>
    <row r="292" spans="1:65" ht="29.1" customHeight="1">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c r="AA292" s="4"/>
      <c r="AB292" s="4"/>
      <c r="AC292" s="4"/>
      <c r="AD292" s="4"/>
      <c r="AE292" s="4"/>
      <c r="AF292" s="4"/>
      <c r="AG292" s="4"/>
      <c r="AH292" s="4"/>
      <c r="AI292" s="4"/>
      <c r="AJ292" s="4"/>
      <c r="AK292" s="4"/>
      <c r="AL292" s="4"/>
      <c r="AM292" s="4"/>
      <c r="AN292" s="4"/>
      <c r="AO292" s="4"/>
      <c r="AP292" s="4"/>
      <c r="AQ292" s="4"/>
      <c r="AR292" s="4"/>
      <c r="AS292" s="4"/>
      <c r="AT292" s="4"/>
      <c r="AU292" s="4"/>
      <c r="AV292" s="4"/>
      <c r="AW292" s="4"/>
      <c r="AX292" s="4"/>
      <c r="AY292" s="4"/>
      <c r="AZ292" s="4"/>
      <c r="BA292" s="4"/>
      <c r="BB292" s="4"/>
      <c r="BC292" s="4"/>
      <c r="BD292" s="4"/>
      <c r="BE292" s="4"/>
      <c r="BF292" s="4"/>
      <c r="BG292" s="4"/>
      <c r="BH292" s="4"/>
      <c r="BI292" s="4"/>
      <c r="BJ292" s="4"/>
      <c r="BK292" s="4"/>
      <c r="BL292" s="4"/>
      <c r="BM292" s="4"/>
    </row>
    <row r="293" spans="1:65" ht="29.1" customHeight="1">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c r="AA293" s="4"/>
      <c r="AB293" s="4"/>
      <c r="AC293" s="4"/>
      <c r="AD293" s="4"/>
      <c r="AE293" s="4"/>
      <c r="AF293" s="4"/>
      <c r="AG293" s="4"/>
      <c r="AH293" s="4"/>
      <c r="AI293" s="4"/>
      <c r="AJ293" s="4"/>
      <c r="AK293" s="4"/>
      <c r="AL293" s="4"/>
      <c r="AM293" s="4"/>
      <c r="AN293" s="4"/>
      <c r="AO293" s="4"/>
      <c r="AP293" s="4"/>
      <c r="AQ293" s="4"/>
      <c r="AR293" s="4"/>
      <c r="AS293" s="4"/>
      <c r="AT293" s="4"/>
      <c r="AU293" s="4"/>
      <c r="AV293" s="4"/>
      <c r="AW293" s="4"/>
      <c r="AX293" s="4"/>
      <c r="AY293" s="4"/>
      <c r="AZ293" s="4"/>
      <c r="BA293" s="4"/>
      <c r="BB293" s="4"/>
      <c r="BC293" s="4"/>
      <c r="BD293" s="4"/>
      <c r="BE293" s="4"/>
      <c r="BF293" s="4"/>
      <c r="BG293" s="4"/>
      <c r="BH293" s="4"/>
      <c r="BI293" s="4"/>
      <c r="BJ293" s="4"/>
      <c r="BK293" s="4"/>
      <c r="BL293" s="4"/>
      <c r="BM293" s="4"/>
    </row>
    <row r="294" spans="1:65" ht="29.1" customHeight="1">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c r="AA294" s="4"/>
      <c r="AB294" s="4"/>
      <c r="AC294" s="4"/>
      <c r="AD294" s="4"/>
      <c r="AE294" s="4"/>
      <c r="AF294" s="4"/>
      <c r="AG294" s="4"/>
      <c r="AH294" s="4"/>
      <c r="AI294" s="4"/>
      <c r="AJ294" s="4"/>
      <c r="AK294" s="4"/>
      <c r="AL294" s="4"/>
      <c r="AM294" s="4"/>
      <c r="AN294" s="4"/>
      <c r="AO294" s="4"/>
      <c r="AP294" s="4"/>
      <c r="AQ294" s="4"/>
      <c r="AR294" s="4"/>
      <c r="AS294" s="4"/>
      <c r="AT294" s="4"/>
      <c r="AU294" s="4"/>
      <c r="AV294" s="4"/>
      <c r="AW294" s="4"/>
      <c r="AX294" s="4"/>
      <c r="AY294" s="4"/>
      <c r="AZ294" s="4"/>
      <c r="BA294" s="4"/>
      <c r="BB294" s="4"/>
      <c r="BC294" s="4"/>
      <c r="BD294" s="4"/>
      <c r="BE294" s="4"/>
      <c r="BF294" s="4"/>
      <c r="BG294" s="4"/>
      <c r="BH294" s="4"/>
      <c r="BI294" s="4"/>
      <c r="BJ294" s="4"/>
      <c r="BK294" s="4"/>
      <c r="BL294" s="4"/>
      <c r="BM294" s="4"/>
    </row>
    <row r="295" spans="1:65" ht="29.1" customHeight="1">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c r="AA295" s="4"/>
      <c r="AB295" s="4"/>
      <c r="AC295" s="4"/>
      <c r="AD295" s="4"/>
      <c r="AE295" s="4"/>
      <c r="AF295" s="4"/>
      <c r="AG295" s="4"/>
      <c r="AH295" s="4"/>
      <c r="AI295" s="4"/>
      <c r="AJ295" s="4"/>
      <c r="AK295" s="4"/>
      <c r="AL295" s="4"/>
      <c r="AM295" s="4"/>
      <c r="AN295" s="4"/>
      <c r="AO295" s="4"/>
      <c r="AP295" s="4"/>
      <c r="AQ295" s="4"/>
      <c r="AR295" s="4"/>
      <c r="AS295" s="4"/>
      <c r="AT295" s="4"/>
      <c r="AU295" s="4"/>
      <c r="AV295" s="4"/>
      <c r="AW295" s="4"/>
      <c r="AX295" s="4"/>
      <c r="AY295" s="4"/>
      <c r="AZ295" s="4"/>
      <c r="BA295" s="4"/>
      <c r="BB295" s="4"/>
      <c r="BC295" s="4"/>
      <c r="BD295" s="4"/>
      <c r="BE295" s="4"/>
      <c r="BF295" s="4"/>
      <c r="BG295" s="4"/>
      <c r="BH295" s="4"/>
      <c r="BI295" s="4"/>
      <c r="BJ295" s="4"/>
      <c r="BK295" s="4"/>
      <c r="BL295" s="4"/>
      <c r="BM295" s="4"/>
    </row>
    <row r="296" spans="1:65" ht="29.1" customHeight="1">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c r="AA296" s="4"/>
      <c r="AB296" s="4"/>
      <c r="AC296" s="4"/>
      <c r="AD296" s="4"/>
      <c r="AE296" s="4"/>
      <c r="AF296" s="4"/>
      <c r="AG296" s="4"/>
      <c r="AH296" s="4"/>
      <c r="AI296" s="4"/>
      <c r="AJ296" s="4"/>
      <c r="AK296" s="4"/>
      <c r="AL296" s="4"/>
      <c r="AM296" s="4"/>
      <c r="AN296" s="4"/>
      <c r="AO296" s="4"/>
      <c r="AP296" s="4"/>
      <c r="AQ296" s="4"/>
      <c r="AR296" s="4"/>
      <c r="AS296" s="4"/>
      <c r="AT296" s="4"/>
      <c r="AU296" s="4"/>
      <c r="AV296" s="4"/>
      <c r="AW296" s="4"/>
      <c r="AX296" s="4"/>
      <c r="AY296" s="4"/>
      <c r="AZ296" s="4"/>
      <c r="BA296" s="4"/>
      <c r="BB296" s="4"/>
      <c r="BC296" s="4"/>
      <c r="BD296" s="4"/>
      <c r="BE296" s="4"/>
      <c r="BF296" s="4"/>
      <c r="BG296" s="4"/>
      <c r="BH296" s="4"/>
      <c r="BI296" s="4"/>
      <c r="BJ296" s="4"/>
      <c r="BK296" s="4"/>
      <c r="BL296" s="4"/>
      <c r="BM296" s="4"/>
    </row>
    <row r="297" spans="1:65" ht="29.1" customHeight="1">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c r="AA297" s="4"/>
      <c r="AB297" s="4"/>
      <c r="AC297" s="4"/>
      <c r="AD297" s="4"/>
      <c r="AE297" s="4"/>
      <c r="AF297" s="4"/>
      <c r="AG297" s="4"/>
      <c r="AH297" s="4"/>
      <c r="AI297" s="4"/>
      <c r="AJ297" s="4"/>
      <c r="AK297" s="4"/>
      <c r="AL297" s="4"/>
      <c r="AM297" s="4"/>
      <c r="AN297" s="4"/>
      <c r="AO297" s="4"/>
      <c r="AP297" s="4"/>
      <c r="AQ297" s="4"/>
      <c r="AR297" s="4"/>
      <c r="AS297" s="4"/>
      <c r="AT297" s="4"/>
      <c r="AU297" s="4"/>
      <c r="AV297" s="4"/>
      <c r="AW297" s="4"/>
      <c r="AX297" s="4"/>
      <c r="AY297" s="4"/>
      <c r="AZ297" s="4"/>
      <c r="BA297" s="4"/>
      <c r="BB297" s="4"/>
      <c r="BC297" s="4"/>
      <c r="BD297" s="4"/>
      <c r="BE297" s="4"/>
      <c r="BF297" s="4"/>
      <c r="BG297" s="4"/>
      <c r="BH297" s="4"/>
      <c r="BI297" s="4"/>
      <c r="BJ297" s="4"/>
      <c r="BK297" s="4"/>
      <c r="BL297" s="4"/>
      <c r="BM297" s="4"/>
    </row>
    <row r="298" spans="1:65" ht="29.1" customHeight="1">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c r="AA298" s="4"/>
      <c r="AB298" s="4"/>
      <c r="AC298" s="4"/>
      <c r="AD298" s="4"/>
      <c r="AE298" s="4"/>
      <c r="AF298" s="4"/>
      <c r="AG298" s="4"/>
      <c r="AH298" s="4"/>
      <c r="AI298" s="4"/>
      <c r="AJ298" s="4"/>
      <c r="AK298" s="4"/>
      <c r="AL298" s="4"/>
      <c r="AM298" s="4"/>
      <c r="AN298" s="4"/>
      <c r="AO298" s="4"/>
      <c r="AP298" s="4"/>
      <c r="AQ298" s="4"/>
      <c r="AR298" s="4"/>
      <c r="AS298" s="4"/>
      <c r="AT298" s="4"/>
      <c r="AU298" s="4"/>
      <c r="AV298" s="4"/>
      <c r="AW298" s="4"/>
      <c r="AX298" s="4"/>
      <c r="AY298" s="4"/>
      <c r="AZ298" s="4"/>
      <c r="BA298" s="4"/>
      <c r="BB298" s="4"/>
      <c r="BC298" s="4"/>
      <c r="BD298" s="4"/>
      <c r="BE298" s="4"/>
      <c r="BF298" s="4"/>
      <c r="BG298" s="4"/>
      <c r="BH298" s="4"/>
      <c r="BI298" s="4"/>
      <c r="BJ298" s="4"/>
      <c r="BK298" s="4"/>
      <c r="BL298" s="4"/>
      <c r="BM298" s="4"/>
    </row>
    <row r="299" spans="1:65" ht="29.1" customHeight="1">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c r="AA299" s="4"/>
      <c r="AB299" s="4"/>
      <c r="AC299" s="4"/>
      <c r="AD299" s="4"/>
      <c r="AE299" s="4"/>
      <c r="AF299" s="4"/>
      <c r="AG299" s="4"/>
      <c r="AH299" s="4"/>
      <c r="AI299" s="4"/>
      <c r="AJ299" s="4"/>
      <c r="AK299" s="4"/>
      <c r="AL299" s="4"/>
      <c r="AM299" s="4"/>
      <c r="AN299" s="4"/>
      <c r="AO299" s="4"/>
      <c r="AP299" s="4"/>
      <c r="AQ299" s="4"/>
      <c r="AR299" s="4"/>
      <c r="AS299" s="4"/>
      <c r="AT299" s="4"/>
      <c r="AU299" s="4"/>
      <c r="AV299" s="4"/>
      <c r="AW299" s="4"/>
      <c r="AX299" s="4"/>
      <c r="AY299" s="4"/>
      <c r="AZ299" s="4"/>
      <c r="BA299" s="4"/>
      <c r="BB299" s="4"/>
      <c r="BC299" s="4"/>
      <c r="BD299" s="4"/>
      <c r="BE299" s="4"/>
      <c r="BF299" s="4"/>
      <c r="BG299" s="4"/>
      <c r="BH299" s="4"/>
      <c r="BI299" s="4"/>
      <c r="BJ299" s="4"/>
      <c r="BK299" s="4"/>
      <c r="BL299" s="4"/>
      <c r="BM299" s="4"/>
    </row>
    <row r="300" spans="1:65" ht="29.1" customHeight="1">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c r="AA300" s="4"/>
      <c r="AB300" s="4"/>
      <c r="AC300" s="4"/>
      <c r="AD300" s="4"/>
      <c r="AE300" s="4"/>
      <c r="AF300" s="4"/>
      <c r="AG300" s="4"/>
      <c r="AH300" s="4"/>
      <c r="AI300" s="4"/>
      <c r="AJ300" s="4"/>
      <c r="AK300" s="4"/>
      <c r="AL300" s="4"/>
      <c r="AM300" s="4"/>
      <c r="AN300" s="4"/>
      <c r="AO300" s="4"/>
      <c r="AP300" s="4"/>
      <c r="AQ300" s="4"/>
      <c r="AR300" s="4"/>
      <c r="AS300" s="4"/>
      <c r="AT300" s="4"/>
      <c r="AU300" s="4"/>
      <c r="AV300" s="4"/>
      <c r="AW300" s="4"/>
      <c r="AX300" s="4"/>
      <c r="AY300" s="4"/>
      <c r="AZ300" s="4"/>
      <c r="BA300" s="4"/>
      <c r="BB300" s="4"/>
      <c r="BC300" s="4"/>
      <c r="BD300" s="4"/>
      <c r="BE300" s="4"/>
      <c r="BF300" s="4"/>
      <c r="BG300" s="4"/>
      <c r="BH300" s="4"/>
      <c r="BI300" s="4"/>
      <c r="BJ300" s="4"/>
      <c r="BK300" s="4"/>
      <c r="BL300" s="4"/>
      <c r="BM300" s="4"/>
    </row>
    <row r="301" spans="1:65" ht="29.1" customHeight="1">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c r="AA301" s="4"/>
      <c r="AB301" s="4"/>
      <c r="AC301" s="4"/>
      <c r="AD301" s="4"/>
      <c r="AE301" s="4"/>
      <c r="AF301" s="4"/>
      <c r="AG301" s="4"/>
      <c r="AH301" s="4"/>
      <c r="AI301" s="4"/>
      <c r="AJ301" s="4"/>
      <c r="AK301" s="4"/>
      <c r="AL301" s="4"/>
      <c r="AM301" s="4"/>
      <c r="AN301" s="4"/>
      <c r="AO301" s="4"/>
      <c r="AP301" s="4"/>
      <c r="AQ301" s="4"/>
      <c r="AR301" s="4"/>
      <c r="AS301" s="4"/>
      <c r="AT301" s="4"/>
      <c r="AU301" s="4"/>
      <c r="AV301" s="4"/>
      <c r="AW301" s="4"/>
      <c r="AX301" s="4"/>
      <c r="AY301" s="4"/>
      <c r="AZ301" s="4"/>
      <c r="BA301" s="4"/>
      <c r="BB301" s="4"/>
      <c r="BC301" s="4"/>
      <c r="BD301" s="4"/>
      <c r="BE301" s="4"/>
      <c r="BF301" s="4"/>
      <c r="BG301" s="4"/>
      <c r="BH301" s="4"/>
      <c r="BI301" s="4"/>
      <c r="BJ301" s="4"/>
      <c r="BK301" s="4"/>
      <c r="BL301" s="4"/>
      <c r="BM301" s="4"/>
    </row>
    <row r="302" spans="1:65" ht="29.1" customHeight="1">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c r="AA302" s="4"/>
      <c r="AB302" s="4"/>
      <c r="AC302" s="4"/>
      <c r="AD302" s="4"/>
      <c r="AE302" s="4"/>
      <c r="AF302" s="4"/>
      <c r="AG302" s="4"/>
      <c r="AH302" s="4"/>
      <c r="AI302" s="4"/>
      <c r="AJ302" s="4"/>
      <c r="AK302" s="4"/>
      <c r="AL302" s="4"/>
      <c r="AM302" s="4"/>
      <c r="AN302" s="4"/>
      <c r="AO302" s="4"/>
      <c r="AP302" s="4"/>
      <c r="AQ302" s="4"/>
      <c r="AR302" s="4"/>
      <c r="AS302" s="4"/>
      <c r="AT302" s="4"/>
      <c r="AU302" s="4"/>
      <c r="AV302" s="4"/>
      <c r="AW302" s="4"/>
      <c r="AX302" s="4"/>
      <c r="AY302" s="4"/>
      <c r="AZ302" s="4"/>
      <c r="BA302" s="4"/>
      <c r="BB302" s="4"/>
      <c r="BC302" s="4"/>
      <c r="BD302" s="4"/>
      <c r="BE302" s="4"/>
      <c r="BF302" s="4"/>
      <c r="BG302" s="4"/>
      <c r="BH302" s="4"/>
      <c r="BI302" s="4"/>
      <c r="BJ302" s="4"/>
      <c r="BK302" s="4"/>
      <c r="BL302" s="4"/>
      <c r="BM302" s="4"/>
    </row>
    <row r="303" spans="1:65" ht="29.1" customHeight="1">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c r="AA303" s="4"/>
      <c r="AB303" s="4"/>
      <c r="AC303" s="4"/>
      <c r="AD303" s="4"/>
      <c r="AE303" s="4"/>
      <c r="AF303" s="4"/>
      <c r="AG303" s="4"/>
      <c r="AH303" s="4"/>
      <c r="AI303" s="4"/>
      <c r="AJ303" s="4"/>
      <c r="AK303" s="4"/>
      <c r="AL303" s="4"/>
      <c r="AM303" s="4"/>
      <c r="AN303" s="4"/>
      <c r="AO303" s="4"/>
      <c r="AP303" s="4"/>
      <c r="AQ303" s="4"/>
      <c r="AR303" s="4"/>
      <c r="AS303" s="4"/>
      <c r="AT303" s="4"/>
      <c r="AU303" s="4"/>
      <c r="AV303" s="4"/>
      <c r="AW303" s="4"/>
      <c r="AX303" s="4"/>
      <c r="AY303" s="4"/>
      <c r="AZ303" s="4"/>
      <c r="BA303" s="4"/>
      <c r="BB303" s="4"/>
      <c r="BC303" s="4"/>
      <c r="BD303" s="4"/>
      <c r="BE303" s="4"/>
      <c r="BF303" s="4"/>
      <c r="BG303" s="4"/>
      <c r="BH303" s="4"/>
      <c r="BI303" s="4"/>
      <c r="BJ303" s="4"/>
      <c r="BK303" s="4"/>
      <c r="BL303" s="4"/>
      <c r="BM303" s="4"/>
    </row>
    <row r="304" spans="1:65" ht="29.1" customHeight="1">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c r="AA304" s="4"/>
      <c r="AB304" s="4"/>
      <c r="AC304" s="4"/>
      <c r="AD304" s="4"/>
      <c r="AE304" s="4"/>
      <c r="AF304" s="4"/>
      <c r="AG304" s="4"/>
      <c r="AH304" s="4"/>
      <c r="AI304" s="4"/>
      <c r="AJ304" s="4"/>
      <c r="AK304" s="4"/>
      <c r="AL304" s="4"/>
      <c r="AM304" s="4"/>
      <c r="AN304" s="4"/>
      <c r="AO304" s="4"/>
      <c r="AP304" s="4"/>
      <c r="AQ304" s="4"/>
      <c r="AR304" s="4"/>
      <c r="AS304" s="4"/>
      <c r="AT304" s="4"/>
      <c r="AU304" s="4"/>
      <c r="AV304" s="4"/>
      <c r="AW304" s="4"/>
      <c r="AX304" s="4"/>
      <c r="AY304" s="4"/>
      <c r="AZ304" s="4"/>
      <c r="BA304" s="4"/>
      <c r="BB304" s="4"/>
      <c r="BC304" s="4"/>
      <c r="BD304" s="4"/>
      <c r="BE304" s="4"/>
      <c r="BF304" s="4"/>
      <c r="BG304" s="4"/>
      <c r="BH304" s="4"/>
      <c r="BI304" s="4"/>
      <c r="BJ304" s="4"/>
      <c r="BK304" s="4"/>
      <c r="BL304" s="4"/>
      <c r="BM304" s="4"/>
    </row>
    <row r="305" spans="1:65" ht="29.1" customHeight="1">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c r="AA305" s="4"/>
      <c r="AB305" s="4"/>
      <c r="AC305" s="4"/>
      <c r="AD305" s="4"/>
      <c r="AE305" s="4"/>
      <c r="AF305" s="4"/>
      <c r="AG305" s="4"/>
      <c r="AH305" s="4"/>
      <c r="AI305" s="4"/>
      <c r="AJ305" s="4"/>
      <c r="AK305" s="4"/>
      <c r="AL305" s="4"/>
      <c r="AM305" s="4"/>
      <c r="AN305" s="4"/>
      <c r="AO305" s="4"/>
      <c r="AP305" s="4"/>
      <c r="AQ305" s="4"/>
      <c r="AR305" s="4"/>
      <c r="AS305" s="4"/>
      <c r="AT305" s="4"/>
      <c r="AU305" s="4"/>
      <c r="AV305" s="4"/>
      <c r="AW305" s="4"/>
      <c r="AX305" s="4"/>
      <c r="AY305" s="4"/>
      <c r="AZ305" s="4"/>
      <c r="BA305" s="4"/>
      <c r="BB305" s="4"/>
      <c r="BC305" s="4"/>
      <c r="BD305" s="4"/>
      <c r="BE305" s="4"/>
      <c r="BF305" s="4"/>
      <c r="BG305" s="4"/>
      <c r="BH305" s="4"/>
      <c r="BI305" s="4"/>
      <c r="BJ305" s="4"/>
      <c r="BK305" s="4"/>
      <c r="BL305" s="4"/>
      <c r="BM305" s="4"/>
    </row>
    <row r="306" spans="1:65" ht="29.1" customHeight="1">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c r="AA306" s="4"/>
      <c r="AB306" s="4"/>
      <c r="AC306" s="4"/>
      <c r="AD306" s="4"/>
      <c r="AE306" s="4"/>
      <c r="AF306" s="4"/>
      <c r="AG306" s="4"/>
      <c r="AH306" s="4"/>
      <c r="AI306" s="4"/>
      <c r="AJ306" s="4"/>
      <c r="AK306" s="4"/>
      <c r="AL306" s="4"/>
      <c r="AM306" s="4"/>
      <c r="AN306" s="4"/>
      <c r="AO306" s="4"/>
      <c r="AP306" s="4"/>
      <c r="AQ306" s="4"/>
      <c r="AR306" s="4"/>
      <c r="AS306" s="4"/>
      <c r="AT306" s="4"/>
      <c r="AU306" s="4"/>
      <c r="AV306" s="4"/>
      <c r="AW306" s="4"/>
      <c r="AX306" s="4"/>
      <c r="AY306" s="4"/>
      <c r="AZ306" s="4"/>
      <c r="BA306" s="4"/>
      <c r="BB306" s="4"/>
      <c r="BC306" s="4"/>
      <c r="BD306" s="4"/>
      <c r="BE306" s="4"/>
      <c r="BF306" s="4"/>
      <c r="BG306" s="4"/>
      <c r="BH306" s="4"/>
      <c r="BI306" s="4"/>
      <c r="BJ306" s="4"/>
      <c r="BK306" s="4"/>
      <c r="BL306" s="4"/>
      <c r="BM306" s="4"/>
    </row>
    <row r="307" spans="1:65" ht="29.1" customHeight="1">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c r="AA307" s="4"/>
      <c r="AB307" s="4"/>
      <c r="AC307" s="4"/>
      <c r="AD307" s="4"/>
      <c r="AE307" s="4"/>
      <c r="AF307" s="4"/>
      <c r="AG307" s="4"/>
      <c r="AH307" s="4"/>
      <c r="AI307" s="4"/>
      <c r="AJ307" s="4"/>
      <c r="AK307" s="4"/>
      <c r="AL307" s="4"/>
      <c r="AM307" s="4"/>
      <c r="AN307" s="4"/>
      <c r="AO307" s="4"/>
      <c r="AP307" s="4"/>
      <c r="AQ307" s="4"/>
      <c r="AR307" s="4"/>
      <c r="AS307" s="4"/>
      <c r="AT307" s="4"/>
      <c r="AU307" s="4"/>
      <c r="AV307" s="4"/>
      <c r="AW307" s="4"/>
      <c r="AX307" s="4"/>
      <c r="AY307" s="4"/>
      <c r="AZ307" s="4"/>
      <c r="BA307" s="4"/>
      <c r="BB307" s="4"/>
      <c r="BC307" s="4"/>
      <c r="BD307" s="4"/>
      <c r="BE307" s="4"/>
      <c r="BF307" s="4"/>
      <c r="BG307" s="4"/>
      <c r="BH307" s="4"/>
      <c r="BI307" s="4"/>
      <c r="BJ307" s="4"/>
      <c r="BK307" s="4"/>
      <c r="BL307" s="4"/>
      <c r="BM307" s="4"/>
    </row>
    <row r="308" spans="1:65" ht="29.1" customHeight="1">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c r="AA308" s="4"/>
      <c r="AB308" s="4"/>
      <c r="AC308" s="4"/>
      <c r="AD308" s="4"/>
      <c r="AE308" s="4"/>
      <c r="AF308" s="4"/>
      <c r="AG308" s="4"/>
      <c r="AH308" s="4"/>
      <c r="AI308" s="4"/>
      <c r="AJ308" s="4"/>
      <c r="AK308" s="4"/>
      <c r="AL308" s="4"/>
      <c r="AM308" s="4"/>
      <c r="AN308" s="4"/>
      <c r="AO308" s="4"/>
      <c r="AP308" s="4"/>
      <c r="AQ308" s="4"/>
      <c r="AR308" s="4"/>
      <c r="AS308" s="4"/>
      <c r="AT308" s="4"/>
      <c r="AU308" s="4"/>
      <c r="AV308" s="4"/>
      <c r="AW308" s="4"/>
      <c r="AX308" s="4"/>
      <c r="AY308" s="4"/>
      <c r="AZ308" s="4"/>
      <c r="BA308" s="4"/>
      <c r="BB308" s="4"/>
      <c r="BC308" s="4"/>
      <c r="BD308" s="4"/>
      <c r="BE308" s="4"/>
      <c r="BF308" s="4"/>
      <c r="BG308" s="4"/>
      <c r="BH308" s="4"/>
      <c r="BI308" s="4"/>
      <c r="BJ308" s="4"/>
      <c r="BK308" s="4"/>
      <c r="BL308" s="4"/>
      <c r="BM308" s="4"/>
    </row>
    <row r="309" spans="1:65" ht="29.1" customHeight="1">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c r="AA309" s="4"/>
      <c r="AB309" s="4"/>
      <c r="AC309" s="4"/>
      <c r="AD309" s="4"/>
      <c r="AE309" s="4"/>
      <c r="AF309" s="4"/>
      <c r="AG309" s="4"/>
      <c r="AH309" s="4"/>
      <c r="AI309" s="4"/>
      <c r="AJ309" s="4"/>
      <c r="AK309" s="4"/>
      <c r="AL309" s="4"/>
      <c r="AM309" s="4"/>
      <c r="AN309" s="4"/>
      <c r="AO309" s="4"/>
      <c r="AP309" s="4"/>
      <c r="AQ309" s="4"/>
      <c r="AR309" s="4"/>
      <c r="AS309" s="4"/>
      <c r="AT309" s="4"/>
      <c r="AU309" s="4"/>
      <c r="AV309" s="4"/>
      <c r="AW309" s="4"/>
      <c r="AX309" s="4"/>
      <c r="AY309" s="4"/>
      <c r="AZ309" s="4"/>
      <c r="BA309" s="4"/>
      <c r="BB309" s="4"/>
      <c r="BC309" s="4"/>
      <c r="BD309" s="4"/>
      <c r="BE309" s="4"/>
      <c r="BF309" s="4"/>
      <c r="BG309" s="4"/>
      <c r="BH309" s="4"/>
      <c r="BI309" s="4"/>
      <c r="BJ309" s="4"/>
      <c r="BK309" s="4"/>
      <c r="BL309" s="4"/>
      <c r="BM309" s="4"/>
    </row>
    <row r="310" spans="1:65" ht="29.1" customHeight="1">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c r="AA310" s="4"/>
      <c r="AB310" s="4"/>
      <c r="AC310" s="4"/>
      <c r="AD310" s="4"/>
      <c r="AE310" s="4"/>
      <c r="AF310" s="4"/>
      <c r="AG310" s="4"/>
      <c r="AH310" s="4"/>
      <c r="AI310" s="4"/>
      <c r="AJ310" s="4"/>
      <c r="AK310" s="4"/>
      <c r="AL310" s="4"/>
      <c r="AM310" s="4"/>
      <c r="AN310" s="4"/>
      <c r="AO310" s="4"/>
      <c r="AP310" s="4"/>
      <c r="AQ310" s="4"/>
      <c r="AR310" s="4"/>
      <c r="AS310" s="4"/>
      <c r="AT310" s="4"/>
      <c r="AU310" s="4"/>
      <c r="AV310" s="4"/>
      <c r="AW310" s="4"/>
      <c r="AX310" s="4"/>
      <c r="AY310" s="4"/>
      <c r="AZ310" s="4"/>
      <c r="BA310" s="4"/>
      <c r="BB310" s="4"/>
      <c r="BC310" s="4"/>
      <c r="BD310" s="4"/>
      <c r="BE310" s="4"/>
      <c r="BF310" s="4"/>
      <c r="BG310" s="4"/>
      <c r="BH310" s="4"/>
      <c r="BI310" s="4"/>
      <c r="BJ310" s="4"/>
      <c r="BK310" s="4"/>
      <c r="BL310" s="4"/>
      <c r="BM310" s="4"/>
    </row>
    <row r="311" spans="1:65" ht="29.1" customHeight="1">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c r="AA311" s="4"/>
      <c r="AB311" s="4"/>
      <c r="AC311" s="4"/>
      <c r="AD311" s="4"/>
      <c r="AE311" s="4"/>
      <c r="AF311" s="4"/>
      <c r="AG311" s="4"/>
      <c r="AH311" s="4"/>
      <c r="AI311" s="4"/>
      <c r="AJ311" s="4"/>
      <c r="AK311" s="4"/>
      <c r="AL311" s="4"/>
      <c r="AM311" s="4"/>
      <c r="AN311" s="4"/>
      <c r="AO311" s="4"/>
      <c r="AP311" s="4"/>
      <c r="AQ311" s="4"/>
      <c r="AR311" s="4"/>
      <c r="AS311" s="4"/>
      <c r="AT311" s="4"/>
      <c r="AU311" s="4"/>
      <c r="AV311" s="4"/>
      <c r="AW311" s="4"/>
      <c r="AX311" s="4"/>
      <c r="AY311" s="4"/>
      <c r="AZ311" s="4"/>
      <c r="BA311" s="4"/>
      <c r="BB311" s="4"/>
      <c r="BC311" s="4"/>
      <c r="BD311" s="4"/>
      <c r="BE311" s="4"/>
      <c r="BF311" s="4"/>
      <c r="BG311" s="4"/>
      <c r="BH311" s="4"/>
      <c r="BI311" s="4"/>
      <c r="BJ311" s="4"/>
      <c r="BK311" s="4"/>
      <c r="BL311" s="4"/>
      <c r="BM311" s="4"/>
    </row>
    <row r="312" spans="1:65" ht="29.1" customHeight="1">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c r="AA312" s="4"/>
      <c r="AB312" s="4"/>
      <c r="AC312" s="4"/>
      <c r="AD312" s="4"/>
      <c r="AE312" s="4"/>
      <c r="AF312" s="4"/>
      <c r="AG312" s="4"/>
      <c r="AH312" s="4"/>
      <c r="AI312" s="4"/>
      <c r="AJ312" s="4"/>
      <c r="AK312" s="4"/>
      <c r="AL312" s="4"/>
      <c r="AM312" s="4"/>
      <c r="AN312" s="4"/>
      <c r="AO312" s="4"/>
      <c r="AP312" s="4"/>
      <c r="AQ312" s="4"/>
      <c r="AR312" s="4"/>
      <c r="AS312" s="4"/>
      <c r="AT312" s="4"/>
      <c r="AU312" s="4"/>
      <c r="AV312" s="4"/>
      <c r="AW312" s="4"/>
      <c r="AX312" s="4"/>
      <c r="AY312" s="4"/>
      <c r="AZ312" s="4"/>
      <c r="BA312" s="4"/>
      <c r="BB312" s="4"/>
      <c r="BC312" s="4"/>
      <c r="BD312" s="4"/>
      <c r="BE312" s="4"/>
      <c r="BF312" s="4"/>
      <c r="BG312" s="4"/>
      <c r="BH312" s="4"/>
      <c r="BI312" s="4"/>
      <c r="BJ312" s="4"/>
      <c r="BK312" s="4"/>
      <c r="BL312" s="4"/>
      <c r="BM312" s="4"/>
    </row>
    <row r="313" spans="1:65" ht="29.1" customHeight="1">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c r="AA313" s="4"/>
      <c r="AB313" s="4"/>
      <c r="AC313" s="4"/>
      <c r="AD313" s="4"/>
      <c r="AE313" s="4"/>
      <c r="AF313" s="4"/>
      <c r="AG313" s="4"/>
      <c r="AH313" s="4"/>
      <c r="AI313" s="4"/>
      <c r="AJ313" s="4"/>
      <c r="AK313" s="4"/>
      <c r="AL313" s="4"/>
      <c r="AM313" s="4"/>
      <c r="AN313" s="4"/>
      <c r="AO313" s="4"/>
      <c r="AP313" s="4"/>
      <c r="AQ313" s="4"/>
      <c r="AR313" s="4"/>
      <c r="AS313" s="4"/>
      <c r="AT313" s="4"/>
      <c r="AU313" s="4"/>
      <c r="AV313" s="4"/>
      <c r="AW313" s="4"/>
      <c r="AX313" s="4"/>
      <c r="AY313" s="4"/>
      <c r="AZ313" s="4"/>
      <c r="BA313" s="4"/>
      <c r="BB313" s="4"/>
      <c r="BC313" s="4"/>
      <c r="BD313" s="4"/>
      <c r="BE313" s="4"/>
      <c r="BF313" s="4"/>
      <c r="BG313" s="4"/>
      <c r="BH313" s="4"/>
      <c r="BI313" s="4"/>
      <c r="BJ313" s="4"/>
      <c r="BK313" s="4"/>
      <c r="BL313" s="4"/>
      <c r="BM313" s="4"/>
    </row>
    <row r="314" spans="1:65" ht="29.1" customHeight="1">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c r="AA314" s="4"/>
      <c r="AB314" s="4"/>
      <c r="AC314" s="4"/>
      <c r="AD314" s="4"/>
      <c r="AE314" s="4"/>
      <c r="AF314" s="4"/>
      <c r="AG314" s="4"/>
      <c r="AH314" s="4"/>
      <c r="AI314" s="4"/>
      <c r="AJ314" s="4"/>
      <c r="AK314" s="4"/>
      <c r="AL314" s="4"/>
      <c r="AM314" s="4"/>
      <c r="AN314" s="4"/>
      <c r="AO314" s="4"/>
      <c r="AP314" s="4"/>
      <c r="AQ314" s="4"/>
      <c r="AR314" s="4"/>
      <c r="AS314" s="4"/>
      <c r="AT314" s="4"/>
      <c r="AU314" s="4"/>
      <c r="AV314" s="4"/>
      <c r="AW314" s="4"/>
      <c r="AX314" s="4"/>
      <c r="AY314" s="4"/>
      <c r="AZ314" s="4"/>
      <c r="BA314" s="4"/>
      <c r="BB314" s="4"/>
      <c r="BC314" s="4"/>
      <c r="BD314" s="4"/>
      <c r="BE314" s="4"/>
      <c r="BF314" s="4"/>
      <c r="BG314" s="4"/>
      <c r="BH314" s="4"/>
      <c r="BI314" s="4"/>
      <c r="BJ314" s="4"/>
      <c r="BK314" s="4"/>
      <c r="BL314" s="4"/>
      <c r="BM314" s="4"/>
    </row>
    <row r="315" spans="1:65" ht="29.1" customHeight="1">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c r="AA315" s="4"/>
      <c r="AB315" s="4"/>
      <c r="AC315" s="4"/>
      <c r="AD315" s="4"/>
      <c r="AE315" s="4"/>
      <c r="AF315" s="4"/>
      <c r="AG315" s="4"/>
      <c r="AH315" s="4"/>
      <c r="AI315" s="4"/>
      <c r="AJ315" s="4"/>
      <c r="AK315" s="4"/>
      <c r="AL315" s="4"/>
      <c r="AM315" s="4"/>
      <c r="AN315" s="4"/>
      <c r="AO315" s="4"/>
      <c r="AP315" s="4"/>
      <c r="AQ315" s="4"/>
      <c r="AR315" s="4"/>
      <c r="AS315" s="4"/>
      <c r="AT315" s="4"/>
      <c r="AU315" s="4"/>
      <c r="AV315" s="4"/>
      <c r="AW315" s="4"/>
      <c r="AX315" s="4"/>
      <c r="AY315" s="4"/>
      <c r="AZ315" s="4"/>
      <c r="BA315" s="4"/>
      <c r="BB315" s="4"/>
      <c r="BC315" s="4"/>
      <c r="BD315" s="4"/>
      <c r="BE315" s="4"/>
      <c r="BF315" s="4"/>
      <c r="BG315" s="4"/>
      <c r="BH315" s="4"/>
      <c r="BI315" s="4"/>
      <c r="BJ315" s="4"/>
      <c r="BK315" s="4"/>
      <c r="BL315" s="4"/>
      <c r="BM315" s="4"/>
    </row>
    <row r="316" spans="1:65" ht="29.1" customHeight="1">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c r="AA316" s="4"/>
      <c r="AB316" s="4"/>
      <c r="AC316" s="4"/>
      <c r="AD316" s="4"/>
      <c r="AE316" s="4"/>
      <c r="AF316" s="4"/>
      <c r="AG316" s="4"/>
      <c r="AH316" s="4"/>
      <c r="AI316" s="4"/>
      <c r="AJ316" s="4"/>
      <c r="AK316" s="4"/>
      <c r="AL316" s="4"/>
      <c r="AM316" s="4"/>
      <c r="AN316" s="4"/>
      <c r="AO316" s="4"/>
      <c r="AP316" s="4"/>
      <c r="AQ316" s="4"/>
      <c r="AR316" s="4"/>
      <c r="AS316" s="4"/>
      <c r="AT316" s="4"/>
      <c r="AU316" s="4"/>
      <c r="AV316" s="4"/>
      <c r="AW316" s="4"/>
      <c r="AX316" s="4"/>
      <c r="AY316" s="4"/>
      <c r="AZ316" s="4"/>
      <c r="BA316" s="4"/>
      <c r="BB316" s="4"/>
      <c r="BC316" s="4"/>
      <c r="BD316" s="4"/>
      <c r="BE316" s="4"/>
      <c r="BF316" s="4"/>
      <c r="BG316" s="4"/>
      <c r="BH316" s="4"/>
      <c r="BI316" s="4"/>
      <c r="BJ316" s="4"/>
      <c r="BK316" s="4"/>
      <c r="BL316" s="4"/>
      <c r="BM316" s="4"/>
    </row>
    <row r="317" spans="1:65" ht="29.1" customHeight="1">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c r="AA317" s="4"/>
      <c r="AB317" s="4"/>
      <c r="AC317" s="4"/>
      <c r="AD317" s="4"/>
      <c r="AE317" s="4"/>
      <c r="AF317" s="4"/>
      <c r="AG317" s="4"/>
      <c r="AH317" s="4"/>
      <c r="AI317" s="4"/>
      <c r="AJ317" s="4"/>
      <c r="AK317" s="4"/>
      <c r="AL317" s="4"/>
      <c r="AM317" s="4"/>
      <c r="AN317" s="4"/>
      <c r="AO317" s="4"/>
      <c r="AP317" s="4"/>
      <c r="AQ317" s="4"/>
      <c r="AR317" s="4"/>
      <c r="AS317" s="4"/>
      <c r="AT317" s="4"/>
      <c r="AU317" s="4"/>
      <c r="AV317" s="4"/>
      <c r="AW317" s="4"/>
      <c r="AX317" s="4"/>
      <c r="AY317" s="4"/>
      <c r="AZ317" s="4"/>
      <c r="BA317" s="4"/>
      <c r="BB317" s="4"/>
      <c r="BC317" s="4"/>
      <c r="BD317" s="4"/>
      <c r="BE317" s="4"/>
      <c r="BF317" s="4"/>
      <c r="BG317" s="4"/>
      <c r="BH317" s="4"/>
      <c r="BI317" s="4"/>
      <c r="BJ317" s="4"/>
      <c r="BK317" s="4"/>
      <c r="BL317" s="4"/>
      <c r="BM317" s="4"/>
    </row>
    <row r="318" spans="1:65" ht="29.1" customHeight="1">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c r="AA318" s="4"/>
      <c r="AB318" s="4"/>
      <c r="AC318" s="4"/>
      <c r="AD318" s="4"/>
      <c r="AE318" s="4"/>
      <c r="AF318" s="4"/>
      <c r="AG318" s="4"/>
      <c r="AH318" s="4"/>
      <c r="AI318" s="4"/>
      <c r="AJ318" s="4"/>
      <c r="AK318" s="4"/>
      <c r="AL318" s="4"/>
      <c r="AM318" s="4"/>
      <c r="AN318" s="4"/>
      <c r="AO318" s="4"/>
      <c r="AP318" s="4"/>
      <c r="AQ318" s="4"/>
      <c r="AR318" s="4"/>
      <c r="AS318" s="4"/>
      <c r="AT318" s="4"/>
      <c r="AU318" s="4"/>
      <c r="AV318" s="4"/>
      <c r="AW318" s="4"/>
      <c r="AX318" s="4"/>
      <c r="AY318" s="4"/>
      <c r="AZ318" s="4"/>
      <c r="BA318" s="4"/>
      <c r="BB318" s="4"/>
      <c r="BC318" s="4"/>
      <c r="BD318" s="4"/>
      <c r="BE318" s="4"/>
      <c r="BF318" s="4"/>
      <c r="BG318" s="4"/>
      <c r="BH318" s="4"/>
      <c r="BI318" s="4"/>
      <c r="BJ318" s="4"/>
      <c r="BK318" s="4"/>
      <c r="BL318" s="4"/>
      <c r="BM318" s="4"/>
    </row>
    <row r="319" spans="1:65" ht="29.1" customHeight="1">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c r="AA319" s="4"/>
      <c r="AB319" s="4"/>
      <c r="AC319" s="4"/>
      <c r="AD319" s="4"/>
      <c r="AE319" s="4"/>
      <c r="AF319" s="4"/>
      <c r="AG319" s="4"/>
      <c r="AH319" s="4"/>
      <c r="AI319" s="4"/>
      <c r="AJ319" s="4"/>
      <c r="AK319" s="4"/>
      <c r="AL319" s="4"/>
      <c r="AM319" s="4"/>
      <c r="AN319" s="4"/>
      <c r="AO319" s="4"/>
      <c r="AP319" s="4"/>
      <c r="AQ319" s="4"/>
      <c r="AR319" s="4"/>
      <c r="AS319" s="4"/>
      <c r="AT319" s="4"/>
      <c r="AU319" s="4"/>
      <c r="AV319" s="4"/>
      <c r="AW319" s="4"/>
      <c r="AX319" s="4"/>
      <c r="AY319" s="4"/>
      <c r="AZ319" s="4"/>
      <c r="BA319" s="4"/>
      <c r="BB319" s="4"/>
      <c r="BC319" s="4"/>
      <c r="BD319" s="4"/>
      <c r="BE319" s="4"/>
      <c r="BF319" s="4"/>
      <c r="BG319" s="4"/>
      <c r="BH319" s="4"/>
      <c r="BI319" s="4"/>
      <c r="BJ319" s="4"/>
      <c r="BK319" s="4"/>
      <c r="BL319" s="4"/>
      <c r="BM319" s="4"/>
    </row>
    <row r="320" spans="1:65" ht="29.1" customHeight="1">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c r="AA320" s="4"/>
      <c r="AB320" s="4"/>
      <c r="AC320" s="4"/>
      <c r="AD320" s="4"/>
      <c r="AE320" s="4"/>
      <c r="AF320" s="4"/>
      <c r="AG320" s="4"/>
      <c r="AH320" s="4"/>
      <c r="AI320" s="4"/>
      <c r="AJ320" s="4"/>
      <c r="AK320" s="4"/>
      <c r="AL320" s="4"/>
      <c r="AM320" s="4"/>
      <c r="AN320" s="4"/>
      <c r="AO320" s="4"/>
      <c r="AP320" s="4"/>
      <c r="AQ320" s="4"/>
      <c r="AR320" s="4"/>
      <c r="AS320" s="4"/>
      <c r="AT320" s="4"/>
      <c r="AU320" s="4"/>
      <c r="AV320" s="4"/>
      <c r="AW320" s="4"/>
      <c r="AX320" s="4"/>
      <c r="AY320" s="4"/>
      <c r="AZ320" s="4"/>
      <c r="BA320" s="4"/>
      <c r="BB320" s="4"/>
      <c r="BC320" s="4"/>
      <c r="BD320" s="4"/>
      <c r="BE320" s="4"/>
      <c r="BF320" s="4"/>
      <c r="BG320" s="4"/>
      <c r="BH320" s="4"/>
      <c r="BI320" s="4"/>
      <c r="BJ320" s="4"/>
      <c r="BK320" s="4"/>
      <c r="BL320" s="4"/>
      <c r="BM320" s="4"/>
    </row>
    <row r="321" spans="1:65" ht="29.1" customHeight="1">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c r="AA321" s="4"/>
      <c r="AB321" s="4"/>
      <c r="AC321" s="4"/>
      <c r="AD321" s="4"/>
      <c r="AE321" s="4"/>
      <c r="AF321" s="4"/>
      <c r="AG321" s="4"/>
      <c r="AH321" s="4"/>
      <c r="AI321" s="4"/>
      <c r="AJ321" s="4"/>
      <c r="AK321" s="4"/>
      <c r="AL321" s="4"/>
      <c r="AM321" s="4"/>
      <c r="AN321" s="4"/>
      <c r="AO321" s="4"/>
      <c r="AP321" s="4"/>
      <c r="AQ321" s="4"/>
      <c r="AR321" s="4"/>
      <c r="AS321" s="4"/>
      <c r="AT321" s="4"/>
      <c r="AU321" s="4"/>
      <c r="AV321" s="4"/>
      <c r="AW321" s="4"/>
      <c r="AX321" s="4"/>
      <c r="AY321" s="4"/>
      <c r="AZ321" s="4"/>
      <c r="BA321" s="4"/>
      <c r="BB321" s="4"/>
      <c r="BC321" s="4"/>
      <c r="BD321" s="4"/>
      <c r="BE321" s="4"/>
      <c r="BF321" s="4"/>
      <c r="BG321" s="4"/>
      <c r="BH321" s="4"/>
      <c r="BI321" s="4"/>
      <c r="BJ321" s="4"/>
      <c r="BK321" s="4"/>
      <c r="BL321" s="4"/>
      <c r="BM321" s="4"/>
    </row>
    <row r="322" spans="1:65" ht="29.1" customHeight="1">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c r="AA322" s="4"/>
      <c r="AB322" s="4"/>
      <c r="AC322" s="4"/>
      <c r="AD322" s="4"/>
      <c r="AE322" s="4"/>
      <c r="AF322" s="4"/>
      <c r="AG322" s="4"/>
      <c r="AH322" s="4"/>
      <c r="AI322" s="4"/>
      <c r="AJ322" s="4"/>
      <c r="AK322" s="4"/>
      <c r="AL322" s="4"/>
      <c r="AM322" s="4"/>
      <c r="AN322" s="4"/>
      <c r="AO322" s="4"/>
      <c r="AP322" s="4"/>
      <c r="AQ322" s="4"/>
      <c r="AR322" s="4"/>
      <c r="AS322" s="4"/>
      <c r="AT322" s="4"/>
      <c r="AU322" s="4"/>
      <c r="AV322" s="4"/>
      <c r="AW322" s="4"/>
      <c r="AX322" s="4"/>
      <c r="AY322" s="4"/>
      <c r="AZ322" s="4"/>
      <c r="BA322" s="4"/>
      <c r="BB322" s="4"/>
      <c r="BC322" s="4"/>
      <c r="BD322" s="4"/>
      <c r="BE322" s="4"/>
      <c r="BF322" s="4"/>
      <c r="BG322" s="4"/>
      <c r="BH322" s="4"/>
      <c r="BI322" s="4"/>
      <c r="BJ322" s="4"/>
      <c r="BK322" s="4"/>
      <c r="BL322" s="4"/>
      <c r="BM322" s="4"/>
    </row>
    <row r="323" spans="1:65" ht="29.1" customHeight="1">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c r="AA323" s="4"/>
      <c r="AB323" s="4"/>
      <c r="AC323" s="4"/>
      <c r="AD323" s="4"/>
      <c r="AE323" s="4"/>
      <c r="AF323" s="4"/>
      <c r="AG323" s="4"/>
      <c r="AH323" s="4"/>
      <c r="AI323" s="4"/>
      <c r="AJ323" s="4"/>
      <c r="AK323" s="4"/>
      <c r="AL323" s="4"/>
      <c r="AM323" s="4"/>
      <c r="AN323" s="4"/>
      <c r="AO323" s="4"/>
      <c r="AP323" s="4"/>
      <c r="AQ323" s="4"/>
      <c r="AR323" s="4"/>
      <c r="AS323" s="4"/>
      <c r="AT323" s="4"/>
      <c r="AU323" s="4"/>
      <c r="AV323" s="4"/>
      <c r="AW323" s="4"/>
      <c r="AX323" s="4"/>
      <c r="AY323" s="4"/>
      <c r="AZ323" s="4"/>
      <c r="BA323" s="4"/>
      <c r="BB323" s="4"/>
      <c r="BC323" s="4"/>
      <c r="BD323" s="4"/>
      <c r="BE323" s="4"/>
      <c r="BF323" s="4"/>
      <c r="BG323" s="4"/>
      <c r="BH323" s="4"/>
      <c r="BI323" s="4"/>
      <c r="BJ323" s="4"/>
      <c r="BK323" s="4"/>
      <c r="BL323" s="4"/>
      <c r="BM323" s="4"/>
    </row>
    <row r="324" spans="1:65" ht="29.1" customHeight="1">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c r="AA324" s="4"/>
      <c r="AB324" s="4"/>
      <c r="AC324" s="4"/>
      <c r="AD324" s="4"/>
      <c r="AE324" s="4"/>
      <c r="AF324" s="4"/>
      <c r="AG324" s="4"/>
      <c r="AH324" s="4"/>
      <c r="AI324" s="4"/>
      <c r="AJ324" s="4"/>
      <c r="AK324" s="4"/>
      <c r="AL324" s="4"/>
      <c r="AM324" s="4"/>
      <c r="AN324" s="4"/>
      <c r="AO324" s="4"/>
      <c r="AP324" s="4"/>
      <c r="AQ324" s="4"/>
      <c r="AR324" s="4"/>
      <c r="AS324" s="4"/>
      <c r="AT324" s="4"/>
      <c r="AU324" s="4"/>
      <c r="AV324" s="4"/>
      <c r="AW324" s="4"/>
      <c r="AX324" s="4"/>
      <c r="AY324" s="4"/>
      <c r="AZ324" s="4"/>
      <c r="BA324" s="4"/>
      <c r="BB324" s="4"/>
      <c r="BC324" s="4"/>
      <c r="BD324" s="4"/>
      <c r="BE324" s="4"/>
      <c r="BF324" s="4"/>
      <c r="BG324" s="4"/>
      <c r="BH324" s="4"/>
      <c r="BI324" s="4"/>
      <c r="BJ324" s="4"/>
      <c r="BK324" s="4"/>
      <c r="BL324" s="4"/>
      <c r="BM324" s="4"/>
    </row>
    <row r="325" spans="1:65" ht="29.1" customHeight="1">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c r="AA325" s="4"/>
      <c r="AB325" s="4"/>
      <c r="AC325" s="4"/>
      <c r="AD325" s="4"/>
      <c r="AE325" s="4"/>
      <c r="AF325" s="4"/>
      <c r="AG325" s="4"/>
      <c r="AH325" s="4"/>
      <c r="AI325" s="4"/>
      <c r="AJ325" s="4"/>
      <c r="AK325" s="4"/>
      <c r="AL325" s="4"/>
      <c r="AM325" s="4"/>
      <c r="AN325" s="4"/>
      <c r="AO325" s="4"/>
      <c r="AP325" s="4"/>
      <c r="AQ325" s="4"/>
      <c r="AR325" s="4"/>
      <c r="AS325" s="4"/>
      <c r="AT325" s="4"/>
      <c r="AU325" s="4"/>
      <c r="AV325" s="4"/>
      <c r="AW325" s="4"/>
      <c r="AX325" s="4"/>
      <c r="AY325" s="4"/>
      <c r="AZ325" s="4"/>
      <c r="BA325" s="4"/>
      <c r="BB325" s="4"/>
      <c r="BC325" s="4"/>
      <c r="BD325" s="4"/>
      <c r="BE325" s="4"/>
      <c r="BF325" s="4"/>
      <c r="BG325" s="4"/>
      <c r="BH325" s="4"/>
      <c r="BI325" s="4"/>
      <c r="BJ325" s="4"/>
      <c r="BK325" s="4"/>
      <c r="BL325" s="4"/>
      <c r="BM325" s="4"/>
    </row>
    <row r="326" spans="1:65" ht="29.1" customHeight="1">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c r="AA326" s="4"/>
      <c r="AB326" s="4"/>
      <c r="AC326" s="4"/>
      <c r="AD326" s="4"/>
      <c r="AE326" s="4"/>
      <c r="AF326" s="4"/>
      <c r="AG326" s="4"/>
      <c r="AH326" s="4"/>
      <c r="AI326" s="4"/>
      <c r="AJ326" s="4"/>
      <c r="AK326" s="4"/>
      <c r="AL326" s="4"/>
      <c r="AM326" s="4"/>
      <c r="AN326" s="4"/>
      <c r="AO326" s="4"/>
      <c r="AP326" s="4"/>
      <c r="AQ326" s="4"/>
      <c r="AR326" s="4"/>
      <c r="AS326" s="4"/>
      <c r="AT326" s="4"/>
      <c r="AU326" s="4"/>
      <c r="AV326" s="4"/>
      <c r="AW326" s="4"/>
      <c r="AX326" s="4"/>
      <c r="AY326" s="4"/>
      <c r="AZ326" s="4"/>
      <c r="BA326" s="4"/>
      <c r="BB326" s="4"/>
      <c r="BC326" s="4"/>
      <c r="BD326" s="4"/>
      <c r="BE326" s="4"/>
      <c r="BF326" s="4"/>
      <c r="BG326" s="4"/>
      <c r="BH326" s="4"/>
      <c r="BI326" s="4"/>
      <c r="BJ326" s="4"/>
      <c r="BK326" s="4"/>
      <c r="BL326" s="4"/>
      <c r="BM326" s="4"/>
    </row>
    <row r="327" spans="1:65" ht="29.1" customHeight="1">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c r="AA327" s="4"/>
      <c r="AB327" s="4"/>
      <c r="AC327" s="4"/>
      <c r="AD327" s="4"/>
      <c r="AE327" s="4"/>
      <c r="AF327" s="4"/>
      <c r="AG327" s="4"/>
      <c r="AH327" s="4"/>
      <c r="AI327" s="4"/>
      <c r="AJ327" s="4"/>
      <c r="AK327" s="4"/>
      <c r="AL327" s="4"/>
      <c r="AM327" s="4"/>
      <c r="AN327" s="4"/>
      <c r="AO327" s="4"/>
      <c r="AP327" s="4"/>
      <c r="AQ327" s="4"/>
      <c r="AR327" s="4"/>
      <c r="AS327" s="4"/>
      <c r="AT327" s="4"/>
      <c r="AU327" s="4"/>
      <c r="AV327" s="4"/>
      <c r="AW327" s="4"/>
      <c r="AX327" s="4"/>
      <c r="AY327" s="4"/>
      <c r="AZ327" s="4"/>
      <c r="BA327" s="4"/>
      <c r="BB327" s="4"/>
      <c r="BC327" s="4"/>
      <c r="BD327" s="4"/>
      <c r="BE327" s="4"/>
      <c r="BF327" s="4"/>
      <c r="BG327" s="4"/>
      <c r="BH327" s="4"/>
      <c r="BI327" s="4"/>
      <c r="BJ327" s="4"/>
      <c r="BK327" s="4"/>
      <c r="BL327" s="4"/>
      <c r="BM327" s="4"/>
    </row>
    <row r="328" spans="1:65" ht="29.1" customHeight="1">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c r="AA328" s="4"/>
      <c r="AB328" s="4"/>
      <c r="AC328" s="4"/>
      <c r="AD328" s="4"/>
      <c r="AE328" s="4"/>
      <c r="AF328" s="4"/>
      <c r="AG328" s="4"/>
      <c r="AH328" s="4"/>
      <c r="AI328" s="4"/>
      <c r="AJ328" s="4"/>
      <c r="AK328" s="4"/>
      <c r="AL328" s="4"/>
      <c r="AM328" s="4"/>
      <c r="AN328" s="4"/>
      <c r="AO328" s="4"/>
      <c r="AP328" s="4"/>
      <c r="AQ328" s="4"/>
      <c r="AR328" s="4"/>
      <c r="AS328" s="4"/>
      <c r="AT328" s="4"/>
      <c r="AU328" s="4"/>
      <c r="AV328" s="4"/>
      <c r="AW328" s="4"/>
      <c r="AX328" s="4"/>
      <c r="AY328" s="4"/>
      <c r="AZ328" s="4"/>
      <c r="BA328" s="4"/>
      <c r="BB328" s="4"/>
      <c r="BC328" s="4"/>
      <c r="BD328" s="4"/>
      <c r="BE328" s="4"/>
      <c r="BF328" s="4"/>
      <c r="BG328" s="4"/>
      <c r="BH328" s="4"/>
      <c r="BI328" s="4"/>
      <c r="BJ328" s="4"/>
      <c r="BK328" s="4"/>
      <c r="BL328" s="4"/>
      <c r="BM328" s="4"/>
    </row>
    <row r="329" spans="1:65" ht="29.1" customHeight="1">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c r="AA329" s="4"/>
      <c r="AB329" s="4"/>
      <c r="AC329" s="4"/>
      <c r="AD329" s="4"/>
      <c r="AE329" s="4"/>
      <c r="AF329" s="4"/>
      <c r="AG329" s="4"/>
      <c r="AH329" s="4"/>
      <c r="AI329" s="4"/>
      <c r="AJ329" s="4"/>
      <c r="AK329" s="4"/>
      <c r="AL329" s="4"/>
      <c r="AM329" s="4"/>
      <c r="AN329" s="4"/>
      <c r="AO329" s="4"/>
      <c r="AP329" s="4"/>
      <c r="AQ329" s="4"/>
      <c r="AR329" s="4"/>
      <c r="AS329" s="4"/>
      <c r="AT329" s="4"/>
      <c r="AU329" s="4"/>
      <c r="AV329" s="4"/>
      <c r="AW329" s="4"/>
      <c r="AX329" s="4"/>
      <c r="AY329" s="4"/>
      <c r="AZ329" s="4"/>
      <c r="BA329" s="4"/>
      <c r="BB329" s="4"/>
      <c r="BC329" s="4"/>
      <c r="BD329" s="4"/>
      <c r="BE329" s="4"/>
      <c r="BF329" s="4"/>
      <c r="BG329" s="4"/>
      <c r="BH329" s="4"/>
      <c r="BI329" s="4"/>
      <c r="BJ329" s="4"/>
      <c r="BK329" s="4"/>
      <c r="BL329" s="4"/>
      <c r="BM329" s="4"/>
    </row>
    <row r="330" spans="1:65" ht="29.1" customHeight="1">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c r="AA330" s="4"/>
      <c r="AB330" s="4"/>
      <c r="AC330" s="4"/>
      <c r="AD330" s="4"/>
      <c r="AE330" s="4"/>
      <c r="AF330" s="4"/>
      <c r="AG330" s="4"/>
      <c r="AH330" s="4"/>
      <c r="AI330" s="4"/>
      <c r="AJ330" s="4"/>
      <c r="AK330" s="4"/>
      <c r="AL330" s="4"/>
      <c r="AM330" s="4"/>
      <c r="AN330" s="4"/>
      <c r="AO330" s="4"/>
      <c r="AP330" s="4"/>
      <c r="AQ330" s="4"/>
      <c r="AR330" s="4"/>
      <c r="AS330" s="4"/>
      <c r="AT330" s="4"/>
      <c r="AU330" s="4"/>
      <c r="AV330" s="4"/>
      <c r="AW330" s="4"/>
      <c r="AX330" s="4"/>
      <c r="AY330" s="4"/>
      <c r="AZ330" s="4"/>
      <c r="BA330" s="4"/>
      <c r="BB330" s="4"/>
      <c r="BC330" s="4"/>
      <c r="BD330" s="4"/>
      <c r="BE330" s="4"/>
      <c r="BF330" s="4"/>
      <c r="BG330" s="4"/>
      <c r="BH330" s="4"/>
      <c r="BI330" s="4"/>
      <c r="BJ330" s="4"/>
      <c r="BK330" s="4"/>
      <c r="BL330" s="4"/>
      <c r="BM330" s="4"/>
    </row>
    <row r="331" spans="1:65" ht="29.1" customHeight="1">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c r="AA331" s="4"/>
      <c r="AB331" s="4"/>
      <c r="AC331" s="4"/>
      <c r="AD331" s="4"/>
      <c r="AE331" s="4"/>
      <c r="AF331" s="4"/>
      <c r="AG331" s="4"/>
      <c r="AH331" s="4"/>
      <c r="AI331" s="4"/>
      <c r="AJ331" s="4"/>
      <c r="AK331" s="4"/>
      <c r="AL331" s="4"/>
      <c r="AM331" s="4"/>
      <c r="AN331" s="4"/>
      <c r="AO331" s="4"/>
      <c r="AP331" s="4"/>
      <c r="AQ331" s="4"/>
      <c r="AR331" s="4"/>
      <c r="AS331" s="4"/>
      <c r="AT331" s="4"/>
      <c r="AU331" s="4"/>
      <c r="AV331" s="4"/>
      <c r="AW331" s="4"/>
      <c r="AX331" s="4"/>
      <c r="AY331" s="4"/>
      <c r="AZ331" s="4"/>
      <c r="BA331" s="4"/>
      <c r="BB331" s="4"/>
      <c r="BC331" s="4"/>
      <c r="BD331" s="4"/>
      <c r="BE331" s="4"/>
      <c r="BF331" s="4"/>
      <c r="BG331" s="4"/>
      <c r="BH331" s="4"/>
      <c r="BI331" s="4"/>
      <c r="BJ331" s="4"/>
      <c r="BK331" s="4"/>
      <c r="BL331" s="4"/>
      <c r="BM331" s="4"/>
    </row>
    <row r="332" spans="1:65" ht="29.1" customHeight="1">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c r="AA332" s="4"/>
      <c r="AB332" s="4"/>
      <c r="AC332" s="4"/>
      <c r="AD332" s="4"/>
      <c r="AE332" s="4"/>
      <c r="AF332" s="4"/>
      <c r="AG332" s="4"/>
      <c r="AH332" s="4"/>
      <c r="AI332" s="4"/>
      <c r="AJ332" s="4"/>
      <c r="AK332" s="4"/>
      <c r="AL332" s="4"/>
      <c r="AM332" s="4"/>
      <c r="AN332" s="4"/>
      <c r="AO332" s="4"/>
      <c r="AP332" s="4"/>
      <c r="AQ332" s="4"/>
      <c r="AR332" s="4"/>
      <c r="AS332" s="4"/>
      <c r="AT332" s="4"/>
      <c r="AU332" s="4"/>
      <c r="AV332" s="4"/>
      <c r="AW332" s="4"/>
      <c r="AX332" s="4"/>
      <c r="AY332" s="4"/>
      <c r="AZ332" s="4"/>
      <c r="BA332" s="4"/>
      <c r="BB332" s="4"/>
      <c r="BC332" s="4"/>
      <c r="BD332" s="4"/>
      <c r="BE332" s="4"/>
      <c r="BF332" s="4"/>
      <c r="BG332" s="4"/>
      <c r="BH332" s="4"/>
      <c r="BI332" s="4"/>
      <c r="BJ332" s="4"/>
      <c r="BK332" s="4"/>
      <c r="BL332" s="4"/>
      <c r="BM332" s="4"/>
    </row>
    <row r="333" spans="1:65" ht="29.1" customHeight="1">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c r="AA333" s="4"/>
      <c r="AB333" s="4"/>
      <c r="AC333" s="4"/>
      <c r="AD333" s="4"/>
      <c r="AE333" s="4"/>
      <c r="AF333" s="4"/>
      <c r="AG333" s="4"/>
      <c r="AH333" s="4"/>
      <c r="AI333" s="4"/>
      <c r="AJ333" s="4"/>
      <c r="AK333" s="4"/>
      <c r="AL333" s="4"/>
      <c r="AM333" s="4"/>
      <c r="AN333" s="4"/>
      <c r="AO333" s="4"/>
      <c r="AP333" s="4"/>
      <c r="AQ333" s="4"/>
      <c r="AR333" s="4"/>
      <c r="AS333" s="4"/>
      <c r="AT333" s="4"/>
      <c r="AU333" s="4"/>
      <c r="AV333" s="4"/>
      <c r="AW333" s="4"/>
      <c r="AX333" s="4"/>
      <c r="AY333" s="4"/>
      <c r="AZ333" s="4"/>
      <c r="BA333" s="4"/>
      <c r="BB333" s="4"/>
      <c r="BC333" s="4"/>
      <c r="BD333" s="4"/>
      <c r="BE333" s="4"/>
      <c r="BF333" s="4"/>
      <c r="BG333" s="4"/>
      <c r="BH333" s="4"/>
      <c r="BI333" s="4"/>
      <c r="BJ333" s="4"/>
      <c r="BK333" s="4"/>
      <c r="BL333" s="4"/>
      <c r="BM333" s="4"/>
    </row>
    <row r="334" spans="1:65" ht="29.1" customHeight="1">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c r="AA334" s="4"/>
      <c r="AB334" s="4"/>
      <c r="AC334" s="4"/>
      <c r="AD334" s="4"/>
      <c r="AE334" s="4"/>
      <c r="AF334" s="4"/>
      <c r="AG334" s="4"/>
      <c r="AH334" s="4"/>
      <c r="AI334" s="4"/>
      <c r="AJ334" s="4"/>
      <c r="AK334" s="4"/>
      <c r="AL334" s="4"/>
      <c r="AM334" s="4"/>
      <c r="AN334" s="4"/>
      <c r="AO334" s="4"/>
      <c r="AP334" s="4"/>
      <c r="AQ334" s="4"/>
      <c r="AR334" s="4"/>
      <c r="AS334" s="4"/>
      <c r="AT334" s="4"/>
      <c r="AU334" s="4"/>
      <c r="AV334" s="4"/>
      <c r="AW334" s="4"/>
      <c r="AX334" s="4"/>
      <c r="AY334" s="4"/>
      <c r="AZ334" s="4"/>
      <c r="BA334" s="4"/>
      <c r="BB334" s="4"/>
      <c r="BC334" s="4"/>
      <c r="BD334" s="4"/>
      <c r="BE334" s="4"/>
      <c r="BF334" s="4"/>
      <c r="BG334" s="4"/>
      <c r="BH334" s="4"/>
      <c r="BI334" s="4"/>
      <c r="BJ334" s="4"/>
      <c r="BK334" s="4"/>
      <c r="BL334" s="4"/>
      <c r="BM334" s="4"/>
    </row>
    <row r="335" spans="1:65" ht="29.1" customHeight="1">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c r="AA335" s="4"/>
      <c r="AB335" s="4"/>
      <c r="AC335" s="4"/>
      <c r="AD335" s="4"/>
      <c r="AE335" s="4"/>
      <c r="AF335" s="4"/>
      <c r="AG335" s="4"/>
      <c r="AH335" s="4"/>
      <c r="AI335" s="4"/>
      <c r="AJ335" s="4"/>
      <c r="AK335" s="4"/>
      <c r="AL335" s="4"/>
      <c r="AM335" s="4"/>
      <c r="AN335" s="4"/>
      <c r="AO335" s="4"/>
      <c r="AP335" s="4"/>
      <c r="AQ335" s="4"/>
      <c r="AR335" s="4"/>
      <c r="AS335" s="4"/>
      <c r="AT335" s="4"/>
      <c r="AU335" s="4"/>
      <c r="AV335" s="4"/>
      <c r="AW335" s="4"/>
      <c r="AX335" s="4"/>
      <c r="AY335" s="4"/>
      <c r="AZ335" s="4"/>
      <c r="BA335" s="4"/>
      <c r="BB335" s="4"/>
      <c r="BC335" s="4"/>
      <c r="BD335" s="4"/>
      <c r="BE335" s="4"/>
      <c r="BF335" s="4"/>
      <c r="BG335" s="4"/>
      <c r="BH335" s="4"/>
      <c r="BI335" s="4"/>
      <c r="BJ335" s="4"/>
      <c r="BK335" s="4"/>
      <c r="BL335" s="4"/>
      <c r="BM335" s="4"/>
    </row>
    <row r="336" spans="1:65" ht="29.1" customHeight="1">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c r="AA336" s="4"/>
      <c r="AB336" s="4"/>
      <c r="AC336" s="4"/>
      <c r="AD336" s="4"/>
      <c r="AE336" s="4"/>
      <c r="AF336" s="4"/>
      <c r="AG336" s="4"/>
      <c r="AH336" s="4"/>
      <c r="AI336" s="4"/>
      <c r="AJ336" s="4"/>
      <c r="AK336" s="4"/>
      <c r="AL336" s="4"/>
      <c r="AM336" s="4"/>
      <c r="AN336" s="4"/>
      <c r="AO336" s="4"/>
      <c r="AP336" s="4"/>
      <c r="AQ336" s="4"/>
      <c r="AR336" s="4"/>
      <c r="AS336" s="4"/>
      <c r="AT336" s="4"/>
      <c r="AU336" s="4"/>
      <c r="AV336" s="4"/>
      <c r="AW336" s="4"/>
      <c r="AX336" s="4"/>
      <c r="AY336" s="4"/>
      <c r="AZ336" s="4"/>
      <c r="BA336" s="4"/>
      <c r="BB336" s="4"/>
      <c r="BC336" s="4"/>
      <c r="BD336" s="4"/>
      <c r="BE336" s="4"/>
      <c r="BF336" s="4"/>
      <c r="BG336" s="4"/>
      <c r="BH336" s="4"/>
      <c r="BI336" s="4"/>
      <c r="BJ336" s="4"/>
      <c r="BK336" s="4"/>
      <c r="BL336" s="4"/>
      <c r="BM336" s="4"/>
    </row>
    <row r="337" spans="1:65" ht="29.1" customHeight="1">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c r="AA337" s="4"/>
      <c r="AB337" s="4"/>
      <c r="AC337" s="4"/>
      <c r="AD337" s="4"/>
      <c r="AE337" s="4"/>
      <c r="AF337" s="4"/>
      <c r="AG337" s="4"/>
      <c r="AH337" s="4"/>
      <c r="AI337" s="4"/>
      <c r="AJ337" s="4"/>
      <c r="AK337" s="4"/>
      <c r="AL337" s="4"/>
      <c r="AM337" s="4"/>
      <c r="AN337" s="4"/>
      <c r="AO337" s="4"/>
      <c r="AP337" s="4"/>
      <c r="AQ337" s="4"/>
      <c r="AR337" s="4"/>
      <c r="AS337" s="4"/>
      <c r="AT337" s="4"/>
      <c r="AU337" s="4"/>
      <c r="AV337" s="4"/>
      <c r="AW337" s="4"/>
      <c r="AX337" s="4"/>
      <c r="AY337" s="4"/>
      <c r="AZ337" s="4"/>
      <c r="BA337" s="4"/>
      <c r="BB337" s="4"/>
      <c r="BC337" s="4"/>
      <c r="BD337" s="4"/>
      <c r="BE337" s="4"/>
      <c r="BF337" s="4"/>
      <c r="BG337" s="4"/>
      <c r="BH337" s="4"/>
      <c r="BI337" s="4"/>
      <c r="BJ337" s="4"/>
      <c r="BK337" s="4"/>
      <c r="BL337" s="4"/>
      <c r="BM337" s="4"/>
    </row>
    <row r="338" spans="1:65" ht="29.1" customHeight="1">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c r="AA338" s="4"/>
      <c r="AB338" s="4"/>
      <c r="AC338" s="4"/>
      <c r="AD338" s="4"/>
      <c r="AE338" s="4"/>
      <c r="AF338" s="4"/>
      <c r="AG338" s="4"/>
      <c r="AH338" s="4"/>
      <c r="AI338" s="4"/>
      <c r="AJ338" s="4"/>
      <c r="AK338" s="4"/>
      <c r="AL338" s="4"/>
      <c r="AM338" s="4"/>
      <c r="AN338" s="4"/>
      <c r="AO338" s="4"/>
      <c r="AP338" s="4"/>
      <c r="AQ338" s="4"/>
      <c r="AR338" s="4"/>
      <c r="AS338" s="4"/>
      <c r="AT338" s="4"/>
      <c r="AU338" s="4"/>
      <c r="AV338" s="4"/>
      <c r="AW338" s="4"/>
      <c r="AX338" s="4"/>
      <c r="AY338" s="4"/>
      <c r="AZ338" s="4"/>
      <c r="BA338" s="4"/>
      <c r="BB338" s="4"/>
      <c r="BC338" s="4"/>
      <c r="BD338" s="4"/>
      <c r="BE338" s="4"/>
      <c r="BF338" s="4"/>
      <c r="BG338" s="4"/>
      <c r="BH338" s="4"/>
      <c r="BI338" s="4"/>
      <c r="BJ338" s="4"/>
      <c r="BK338" s="4"/>
      <c r="BL338" s="4"/>
      <c r="BM338" s="4"/>
    </row>
    <row r="339" spans="1:65" ht="29.1" customHeight="1">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c r="AA339" s="4"/>
      <c r="AB339" s="4"/>
      <c r="AC339" s="4"/>
      <c r="AD339" s="4"/>
      <c r="AE339" s="4"/>
      <c r="AF339" s="4"/>
      <c r="AG339" s="4"/>
      <c r="AH339" s="4"/>
      <c r="AI339" s="4"/>
      <c r="AJ339" s="4"/>
      <c r="AK339" s="4"/>
      <c r="AL339" s="4"/>
      <c r="AM339" s="4"/>
      <c r="AN339" s="4"/>
      <c r="AO339" s="4"/>
      <c r="AP339" s="4"/>
      <c r="AQ339" s="4"/>
      <c r="AR339" s="4"/>
      <c r="AS339" s="4"/>
      <c r="AT339" s="4"/>
      <c r="AU339" s="4"/>
      <c r="AV339" s="4"/>
      <c r="AW339" s="4"/>
      <c r="AX339" s="4"/>
      <c r="AY339" s="4"/>
      <c r="AZ339" s="4"/>
      <c r="BA339" s="4"/>
      <c r="BB339" s="4"/>
      <c r="BC339" s="4"/>
      <c r="BD339" s="4"/>
      <c r="BE339" s="4"/>
      <c r="BF339" s="4"/>
      <c r="BG339" s="4"/>
      <c r="BH339" s="4"/>
      <c r="BI339" s="4"/>
      <c r="BJ339" s="4"/>
      <c r="BK339" s="4"/>
      <c r="BL339" s="4"/>
      <c r="BM339" s="4"/>
    </row>
    <row r="340" spans="1:65" ht="29.1" customHeight="1">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c r="AA340" s="4"/>
      <c r="AB340" s="4"/>
      <c r="AC340" s="4"/>
      <c r="AD340" s="4"/>
      <c r="AE340" s="4"/>
      <c r="AF340" s="4"/>
      <c r="AG340" s="4"/>
      <c r="AH340" s="4"/>
      <c r="AI340" s="4"/>
      <c r="AJ340" s="4"/>
      <c r="AK340" s="4"/>
      <c r="AL340" s="4"/>
      <c r="AM340" s="4"/>
      <c r="AN340" s="4"/>
      <c r="AO340" s="4"/>
      <c r="AP340" s="4"/>
      <c r="AQ340" s="4"/>
      <c r="AR340" s="4"/>
      <c r="AS340" s="4"/>
      <c r="AT340" s="4"/>
      <c r="AU340" s="4"/>
      <c r="AV340" s="4"/>
      <c r="AW340" s="4"/>
      <c r="AX340" s="4"/>
      <c r="AY340" s="4"/>
      <c r="AZ340" s="4"/>
      <c r="BA340" s="4"/>
      <c r="BB340" s="4"/>
      <c r="BC340" s="4"/>
      <c r="BD340" s="4"/>
      <c r="BE340" s="4"/>
      <c r="BF340" s="4"/>
      <c r="BG340" s="4"/>
      <c r="BH340" s="4"/>
      <c r="BI340" s="4"/>
      <c r="BJ340" s="4"/>
      <c r="BK340" s="4"/>
      <c r="BL340" s="4"/>
      <c r="BM340" s="4"/>
    </row>
    <row r="341" spans="1:65" ht="29.1" customHeight="1">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c r="AA341" s="4"/>
      <c r="AB341" s="4"/>
      <c r="AC341" s="4"/>
      <c r="AD341" s="4"/>
      <c r="AE341" s="4"/>
      <c r="AF341" s="4"/>
      <c r="AG341" s="4"/>
      <c r="AH341" s="4"/>
      <c r="AI341" s="4"/>
      <c r="AJ341" s="4"/>
      <c r="AK341" s="4"/>
      <c r="AL341" s="4"/>
      <c r="AM341" s="4"/>
      <c r="AN341" s="4"/>
      <c r="AO341" s="4"/>
      <c r="AP341" s="4"/>
      <c r="AQ341" s="4"/>
      <c r="AR341" s="4"/>
      <c r="AS341" s="4"/>
      <c r="AT341" s="4"/>
      <c r="AU341" s="4"/>
      <c r="AV341" s="4"/>
      <c r="AW341" s="4"/>
      <c r="AX341" s="4"/>
      <c r="AY341" s="4"/>
      <c r="AZ341" s="4"/>
      <c r="BA341" s="4"/>
      <c r="BB341" s="4"/>
      <c r="BC341" s="4"/>
      <c r="BD341" s="4"/>
      <c r="BE341" s="4"/>
      <c r="BF341" s="4"/>
      <c r="BG341" s="4"/>
      <c r="BH341" s="4"/>
      <c r="BI341" s="4"/>
      <c r="BJ341" s="4"/>
      <c r="BK341" s="4"/>
      <c r="BL341" s="4"/>
      <c r="BM341" s="4"/>
    </row>
    <row r="342" spans="1:65" ht="29.1" customHeight="1">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c r="AA342" s="4"/>
      <c r="AB342" s="4"/>
      <c r="AC342" s="4"/>
      <c r="AD342" s="4"/>
      <c r="AE342" s="4"/>
      <c r="AF342" s="4"/>
      <c r="AG342" s="4"/>
      <c r="AH342" s="4"/>
      <c r="AI342" s="4"/>
      <c r="AJ342" s="4"/>
      <c r="AK342" s="4"/>
      <c r="AL342" s="4"/>
      <c r="AM342" s="4"/>
      <c r="AN342" s="4"/>
      <c r="AO342" s="4"/>
      <c r="AP342" s="4"/>
      <c r="AQ342" s="4"/>
      <c r="AR342" s="4"/>
      <c r="AS342" s="4"/>
      <c r="AT342" s="4"/>
      <c r="AU342" s="4"/>
      <c r="AV342" s="4"/>
      <c r="AW342" s="4"/>
      <c r="AX342" s="4"/>
      <c r="AY342" s="4"/>
      <c r="AZ342" s="4"/>
      <c r="BA342" s="4"/>
      <c r="BB342" s="4"/>
      <c r="BC342" s="4"/>
      <c r="BD342" s="4"/>
      <c r="BE342" s="4"/>
      <c r="BF342" s="4"/>
      <c r="BG342" s="4"/>
      <c r="BH342" s="4"/>
      <c r="BI342" s="4"/>
      <c r="BJ342" s="4"/>
      <c r="BK342" s="4"/>
      <c r="BL342" s="4"/>
      <c r="BM342" s="4"/>
    </row>
    <row r="343" spans="1:65" ht="29.1" customHeight="1">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c r="AA343" s="4"/>
      <c r="AB343" s="4"/>
      <c r="AC343" s="4"/>
      <c r="AD343" s="4"/>
      <c r="AE343" s="4"/>
      <c r="AF343" s="4"/>
      <c r="AG343" s="4"/>
      <c r="AH343" s="4"/>
      <c r="AI343" s="4"/>
      <c r="AJ343" s="4"/>
      <c r="AK343" s="4"/>
      <c r="AL343" s="4"/>
      <c r="AM343" s="4"/>
      <c r="AN343" s="4"/>
      <c r="AO343" s="4"/>
      <c r="AP343" s="4"/>
      <c r="AQ343" s="4"/>
      <c r="AR343" s="4"/>
      <c r="AS343" s="4"/>
      <c r="AT343" s="4"/>
      <c r="AU343" s="4"/>
      <c r="AV343" s="4"/>
      <c r="AW343" s="4"/>
      <c r="AX343" s="4"/>
      <c r="AY343" s="4"/>
      <c r="AZ343" s="4"/>
      <c r="BA343" s="4"/>
      <c r="BB343" s="4"/>
      <c r="BC343" s="4"/>
      <c r="BD343" s="4"/>
      <c r="BE343" s="4"/>
      <c r="BF343" s="4"/>
      <c r="BG343" s="4"/>
      <c r="BH343" s="4"/>
      <c r="BI343" s="4"/>
      <c r="BJ343" s="4"/>
      <c r="BK343" s="4"/>
      <c r="BL343" s="4"/>
      <c r="BM343" s="4"/>
    </row>
    <row r="344" spans="1:65" ht="29.1" customHeight="1">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c r="AA344" s="4"/>
      <c r="AB344" s="4"/>
      <c r="AC344" s="4"/>
      <c r="AD344" s="4"/>
      <c r="AE344" s="4"/>
      <c r="AF344" s="4"/>
      <c r="AG344" s="4"/>
      <c r="AH344" s="4"/>
      <c r="AI344" s="4"/>
      <c r="AJ344" s="4"/>
      <c r="AK344" s="4"/>
      <c r="AL344" s="4"/>
      <c r="AM344" s="4"/>
      <c r="AN344" s="4"/>
      <c r="AO344" s="4"/>
      <c r="AP344" s="4"/>
      <c r="AQ344" s="4"/>
      <c r="AR344" s="4"/>
      <c r="AS344" s="4"/>
      <c r="AT344" s="4"/>
      <c r="AU344" s="4"/>
      <c r="AV344" s="4"/>
      <c r="AW344" s="4"/>
      <c r="AX344" s="4"/>
      <c r="AY344" s="4"/>
      <c r="AZ344" s="4"/>
      <c r="BA344" s="4"/>
      <c r="BB344" s="4"/>
      <c r="BC344" s="4"/>
      <c r="BD344" s="4"/>
      <c r="BE344" s="4"/>
      <c r="BF344" s="4"/>
      <c r="BG344" s="4"/>
      <c r="BH344" s="4"/>
      <c r="BI344" s="4"/>
      <c r="BJ344" s="4"/>
      <c r="BK344" s="4"/>
      <c r="BL344" s="4"/>
      <c r="BM344" s="4"/>
    </row>
    <row r="345" spans="1:65" ht="29.1" customHeight="1">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c r="AA345" s="4"/>
      <c r="AB345" s="4"/>
      <c r="AC345" s="4"/>
      <c r="AD345" s="4"/>
      <c r="AE345" s="4"/>
      <c r="AF345" s="4"/>
      <c r="AG345" s="4"/>
      <c r="AH345" s="4"/>
      <c r="AI345" s="4"/>
      <c r="AJ345" s="4"/>
      <c r="AK345" s="4"/>
      <c r="AL345" s="4"/>
      <c r="AM345" s="4"/>
      <c r="AN345" s="4"/>
      <c r="AO345" s="4"/>
      <c r="AP345" s="4"/>
      <c r="AQ345" s="4"/>
      <c r="AR345" s="4"/>
      <c r="AS345" s="4"/>
      <c r="AT345" s="4"/>
      <c r="AU345" s="4"/>
      <c r="AV345" s="4"/>
      <c r="AW345" s="4"/>
      <c r="AX345" s="4"/>
      <c r="AY345" s="4"/>
      <c r="AZ345" s="4"/>
      <c r="BA345" s="4"/>
      <c r="BB345" s="4"/>
      <c r="BC345" s="4"/>
      <c r="BD345" s="4"/>
      <c r="BE345" s="4"/>
      <c r="BF345" s="4"/>
      <c r="BG345" s="4"/>
      <c r="BH345" s="4"/>
      <c r="BI345" s="4"/>
      <c r="BJ345" s="4"/>
      <c r="BK345" s="4"/>
      <c r="BL345" s="4"/>
      <c r="BM345" s="4"/>
    </row>
    <row r="346" spans="1:65" ht="29.1" customHeight="1">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c r="AA346" s="4"/>
      <c r="AB346" s="4"/>
      <c r="AC346" s="4"/>
      <c r="AD346" s="4"/>
      <c r="AE346" s="4"/>
      <c r="AF346" s="4"/>
      <c r="AG346" s="4"/>
      <c r="AH346" s="4"/>
      <c r="AI346" s="4"/>
      <c r="AJ346" s="4"/>
      <c r="AK346" s="4"/>
      <c r="AL346" s="4"/>
      <c r="AM346" s="4"/>
      <c r="AN346" s="4"/>
      <c r="AO346" s="4"/>
      <c r="AP346" s="4"/>
      <c r="AQ346" s="4"/>
      <c r="AR346" s="4"/>
      <c r="AS346" s="4"/>
      <c r="AT346" s="4"/>
      <c r="AU346" s="4"/>
      <c r="AV346" s="4"/>
      <c r="AW346" s="4"/>
      <c r="AX346" s="4"/>
      <c r="AY346" s="4"/>
      <c r="AZ346" s="4"/>
      <c r="BA346" s="4"/>
      <c r="BB346" s="4"/>
      <c r="BC346" s="4"/>
      <c r="BD346" s="4"/>
      <c r="BE346" s="4"/>
      <c r="BF346" s="4"/>
      <c r="BG346" s="4"/>
      <c r="BH346" s="4"/>
      <c r="BI346" s="4"/>
      <c r="BJ346" s="4"/>
      <c r="BK346" s="4"/>
      <c r="BL346" s="4"/>
      <c r="BM346" s="4"/>
    </row>
    <row r="347" spans="1:65" ht="29.1" customHeight="1">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c r="AA347" s="4"/>
      <c r="AB347" s="4"/>
      <c r="AC347" s="4"/>
      <c r="AD347" s="4"/>
      <c r="AE347" s="4"/>
      <c r="AF347" s="4"/>
      <c r="AG347" s="4"/>
      <c r="AH347" s="4"/>
      <c r="AI347" s="4"/>
      <c r="AJ347" s="4"/>
      <c r="AK347" s="4"/>
      <c r="AL347" s="4"/>
      <c r="AM347" s="4"/>
      <c r="AN347" s="4"/>
      <c r="AO347" s="4"/>
      <c r="AP347" s="4"/>
      <c r="AQ347" s="4"/>
      <c r="AR347" s="4"/>
      <c r="AS347" s="4"/>
      <c r="AT347" s="4"/>
      <c r="AU347" s="4"/>
      <c r="AV347" s="4"/>
      <c r="AW347" s="4"/>
      <c r="AX347" s="4"/>
      <c r="AY347" s="4"/>
      <c r="AZ347" s="4"/>
      <c r="BA347" s="4"/>
      <c r="BB347" s="4"/>
      <c r="BC347" s="4"/>
      <c r="BD347" s="4"/>
      <c r="BE347" s="4"/>
      <c r="BF347" s="4"/>
      <c r="BG347" s="4"/>
      <c r="BH347" s="4"/>
      <c r="BI347" s="4"/>
      <c r="BJ347" s="4"/>
      <c r="BK347" s="4"/>
      <c r="BL347" s="4"/>
      <c r="BM347" s="4"/>
    </row>
    <row r="348" spans="1:65" ht="29.1" customHeight="1">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c r="AA348" s="4"/>
      <c r="AB348" s="4"/>
      <c r="AC348" s="4"/>
      <c r="AD348" s="4"/>
      <c r="AE348" s="4"/>
      <c r="AF348" s="4"/>
      <c r="AG348" s="4"/>
      <c r="AH348" s="4"/>
      <c r="AI348" s="4"/>
      <c r="AJ348" s="4"/>
      <c r="AK348" s="4"/>
      <c r="AL348" s="4"/>
      <c r="AM348" s="4"/>
      <c r="AN348" s="4"/>
      <c r="AO348" s="4"/>
      <c r="AP348" s="4"/>
      <c r="AQ348" s="4"/>
      <c r="AR348" s="4"/>
      <c r="AS348" s="4"/>
      <c r="AT348" s="4"/>
      <c r="AU348" s="4"/>
      <c r="AV348" s="4"/>
      <c r="AW348" s="4"/>
      <c r="AX348" s="4"/>
      <c r="AY348" s="4"/>
      <c r="AZ348" s="4"/>
      <c r="BA348" s="4"/>
      <c r="BB348" s="4"/>
      <c r="BC348" s="4"/>
      <c r="BD348" s="4"/>
      <c r="BE348" s="4"/>
      <c r="BF348" s="4"/>
      <c r="BG348" s="4"/>
      <c r="BH348" s="4"/>
      <c r="BI348" s="4"/>
      <c r="BJ348" s="4"/>
      <c r="BK348" s="4"/>
      <c r="BL348" s="4"/>
      <c r="BM348" s="4"/>
    </row>
    <row r="349" spans="1:65" ht="29.1" customHeight="1">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c r="AA349" s="4"/>
      <c r="AB349" s="4"/>
      <c r="AC349" s="4"/>
      <c r="AD349" s="4"/>
      <c r="AE349" s="4"/>
      <c r="AF349" s="4"/>
      <c r="AG349" s="4"/>
      <c r="AH349" s="4"/>
      <c r="AI349" s="4"/>
      <c r="AJ349" s="4"/>
      <c r="AK349" s="4"/>
      <c r="AL349" s="4"/>
      <c r="AM349" s="4"/>
      <c r="AN349" s="4"/>
      <c r="AO349" s="4"/>
      <c r="AP349" s="4"/>
      <c r="AQ349" s="4"/>
      <c r="AR349" s="4"/>
      <c r="AS349" s="4"/>
      <c r="AT349" s="4"/>
      <c r="AU349" s="4"/>
      <c r="AV349" s="4"/>
      <c r="AW349" s="4"/>
      <c r="AX349" s="4"/>
      <c r="AY349" s="4"/>
      <c r="AZ349" s="4"/>
      <c r="BA349" s="4"/>
      <c r="BB349" s="4"/>
      <c r="BC349" s="4"/>
      <c r="BD349" s="4"/>
      <c r="BE349" s="4"/>
      <c r="BF349" s="4"/>
      <c r="BG349" s="4"/>
      <c r="BH349" s="4"/>
      <c r="BI349" s="4"/>
      <c r="BJ349" s="4"/>
      <c r="BK349" s="4"/>
      <c r="BL349" s="4"/>
      <c r="BM349" s="4"/>
    </row>
    <row r="350" spans="1:65" ht="29.1" customHeight="1">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c r="AA350" s="4"/>
      <c r="AB350" s="4"/>
      <c r="AC350" s="4"/>
      <c r="AD350" s="4"/>
      <c r="AE350" s="4"/>
      <c r="AF350" s="4"/>
      <c r="AG350" s="4"/>
      <c r="AH350" s="4"/>
      <c r="AI350" s="4"/>
      <c r="AJ350" s="4"/>
      <c r="AK350" s="4"/>
      <c r="AL350" s="4"/>
      <c r="AM350" s="4"/>
      <c r="AN350" s="4"/>
      <c r="AO350" s="4"/>
      <c r="AP350" s="4"/>
      <c r="AQ350" s="4"/>
      <c r="AR350" s="4"/>
      <c r="AS350" s="4"/>
      <c r="AT350" s="4"/>
      <c r="AU350" s="4"/>
      <c r="AV350" s="4"/>
      <c r="AW350" s="4"/>
      <c r="AX350" s="4"/>
      <c r="AY350" s="4"/>
      <c r="AZ350" s="4"/>
      <c r="BA350" s="4"/>
      <c r="BB350" s="4"/>
      <c r="BC350" s="4"/>
      <c r="BD350" s="4"/>
      <c r="BE350" s="4"/>
      <c r="BF350" s="4"/>
      <c r="BG350" s="4"/>
      <c r="BH350" s="4"/>
      <c r="BI350" s="4"/>
      <c r="BJ350" s="4"/>
      <c r="BK350" s="4"/>
      <c r="BL350" s="4"/>
      <c r="BM350" s="4"/>
    </row>
    <row r="351" spans="1:65" ht="29.1" customHeight="1">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c r="AA351" s="4"/>
      <c r="AB351" s="4"/>
      <c r="AC351" s="4"/>
      <c r="AD351" s="4"/>
      <c r="AE351" s="4"/>
      <c r="AF351" s="4"/>
      <c r="AG351" s="4"/>
      <c r="AH351" s="4"/>
      <c r="AI351" s="4"/>
      <c r="AJ351" s="4"/>
      <c r="AK351" s="4"/>
      <c r="AL351" s="4"/>
      <c r="AM351" s="4"/>
      <c r="AN351" s="4"/>
      <c r="AO351" s="4"/>
      <c r="AP351" s="4"/>
      <c r="AQ351" s="4"/>
      <c r="AR351" s="4"/>
      <c r="AS351" s="4"/>
      <c r="AT351" s="4"/>
      <c r="AU351" s="4"/>
      <c r="AV351" s="4"/>
      <c r="AW351" s="4"/>
      <c r="AX351" s="4"/>
      <c r="AY351" s="4"/>
      <c r="AZ351" s="4"/>
      <c r="BA351" s="4"/>
      <c r="BB351" s="4"/>
      <c r="BC351" s="4"/>
      <c r="BD351" s="4"/>
      <c r="BE351" s="4"/>
      <c r="BF351" s="4"/>
      <c r="BG351" s="4"/>
      <c r="BH351" s="4"/>
      <c r="BI351" s="4"/>
      <c r="BJ351" s="4"/>
      <c r="BK351" s="4"/>
      <c r="BL351" s="4"/>
      <c r="BM351" s="4"/>
    </row>
    <row r="352" spans="1:65" ht="29.1" customHeight="1">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c r="AA352" s="4"/>
      <c r="AB352" s="4"/>
      <c r="AC352" s="4"/>
      <c r="AD352" s="4"/>
      <c r="AE352" s="4"/>
      <c r="AF352" s="4"/>
      <c r="AG352" s="4"/>
      <c r="AH352" s="4"/>
      <c r="AI352" s="4"/>
      <c r="AJ352" s="4"/>
      <c r="AK352" s="4"/>
      <c r="AL352" s="4"/>
      <c r="AM352" s="4"/>
      <c r="AN352" s="4"/>
      <c r="AO352" s="4"/>
      <c r="AP352" s="4"/>
      <c r="AQ352" s="4"/>
      <c r="AR352" s="4"/>
      <c r="AS352" s="4"/>
      <c r="AT352" s="4"/>
      <c r="AU352" s="4"/>
      <c r="AV352" s="4"/>
      <c r="AW352" s="4"/>
      <c r="AX352" s="4"/>
      <c r="AY352" s="4"/>
      <c r="AZ352" s="4"/>
      <c r="BA352" s="4"/>
      <c r="BB352" s="4"/>
      <c r="BC352" s="4"/>
      <c r="BD352" s="4"/>
      <c r="BE352" s="4"/>
      <c r="BF352" s="4"/>
      <c r="BG352" s="4"/>
      <c r="BH352" s="4"/>
      <c r="BI352" s="4"/>
      <c r="BJ352" s="4"/>
      <c r="BK352" s="4"/>
      <c r="BL352" s="4"/>
      <c r="BM352" s="4"/>
    </row>
    <row r="353" spans="1:65" ht="29.1" customHeight="1">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c r="AA353" s="4"/>
      <c r="AB353" s="4"/>
      <c r="AC353" s="4"/>
      <c r="AD353" s="4"/>
      <c r="AE353" s="4"/>
      <c r="AF353" s="4"/>
      <c r="AG353" s="4"/>
      <c r="AH353" s="4"/>
      <c r="AI353" s="4"/>
      <c r="AJ353" s="4"/>
      <c r="AK353" s="4"/>
      <c r="AL353" s="4"/>
      <c r="AM353" s="4"/>
      <c r="AN353" s="4"/>
      <c r="AO353" s="4"/>
      <c r="AP353" s="4"/>
      <c r="AQ353" s="4"/>
      <c r="AR353" s="4"/>
      <c r="AS353" s="4"/>
      <c r="AT353" s="4"/>
      <c r="AU353" s="4"/>
      <c r="AV353" s="4"/>
      <c r="AW353" s="4"/>
      <c r="AX353" s="4"/>
      <c r="AY353" s="4"/>
      <c r="AZ353" s="4"/>
      <c r="BA353" s="4"/>
      <c r="BB353" s="4"/>
      <c r="BC353" s="4"/>
      <c r="BD353" s="4"/>
      <c r="BE353" s="4"/>
      <c r="BF353" s="4"/>
      <c r="BG353" s="4"/>
      <c r="BH353" s="4"/>
      <c r="BI353" s="4"/>
      <c r="BJ353" s="4"/>
      <c r="BK353" s="4"/>
      <c r="BL353" s="4"/>
      <c r="BM353" s="4"/>
    </row>
    <row r="354" spans="1:65" ht="29.1" customHeight="1">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c r="AA354" s="4"/>
      <c r="AB354" s="4"/>
      <c r="AC354" s="4"/>
      <c r="AD354" s="4"/>
      <c r="AE354" s="4"/>
      <c r="AF354" s="4"/>
      <c r="AG354" s="4"/>
      <c r="AH354" s="4"/>
      <c r="AI354" s="4"/>
      <c r="AJ354" s="4"/>
      <c r="AK354" s="4"/>
      <c r="AL354" s="4"/>
      <c r="AM354" s="4"/>
      <c r="AN354" s="4"/>
      <c r="AO354" s="4"/>
      <c r="AP354" s="4"/>
      <c r="AQ354" s="4"/>
      <c r="AR354" s="4"/>
      <c r="AS354" s="4"/>
      <c r="AT354" s="4"/>
      <c r="AU354" s="4"/>
      <c r="AV354" s="4"/>
      <c r="AW354" s="4"/>
      <c r="AX354" s="4"/>
      <c r="AY354" s="4"/>
      <c r="AZ354" s="4"/>
      <c r="BA354" s="4"/>
      <c r="BB354" s="4"/>
      <c r="BC354" s="4"/>
      <c r="BD354" s="4"/>
      <c r="BE354" s="4"/>
      <c r="BF354" s="4"/>
      <c r="BG354" s="4"/>
      <c r="BH354" s="4"/>
      <c r="BI354" s="4"/>
      <c r="BJ354" s="4"/>
      <c r="BK354" s="4"/>
      <c r="BL354" s="4"/>
      <c r="BM354" s="4"/>
    </row>
    <row r="355" spans="1:65" ht="29.1" customHeight="1">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c r="AA355" s="4"/>
      <c r="AB355" s="4"/>
      <c r="AC355" s="4"/>
      <c r="AD355" s="4"/>
      <c r="AE355" s="4"/>
      <c r="AF355" s="4"/>
      <c r="AG355" s="4"/>
      <c r="AH355" s="4"/>
      <c r="AI355" s="4"/>
      <c r="AJ355" s="4"/>
      <c r="AK355" s="4"/>
      <c r="AL355" s="4"/>
      <c r="AM355" s="4"/>
      <c r="AN355" s="4"/>
      <c r="AO355" s="4"/>
      <c r="AP355" s="4"/>
      <c r="AQ355" s="4"/>
      <c r="AR355" s="4"/>
      <c r="AS355" s="4"/>
      <c r="AT355" s="4"/>
      <c r="AU355" s="4"/>
      <c r="AV355" s="4"/>
      <c r="AW355" s="4"/>
      <c r="AX355" s="4"/>
      <c r="AY355" s="4"/>
      <c r="AZ355" s="4"/>
      <c r="BA355" s="4"/>
      <c r="BB355" s="4"/>
      <c r="BC355" s="4"/>
      <c r="BD355" s="4"/>
      <c r="BE355" s="4"/>
      <c r="BF355" s="4"/>
      <c r="BG355" s="4"/>
      <c r="BH355" s="4"/>
      <c r="BI355" s="4"/>
      <c r="BJ355" s="4"/>
      <c r="BK355" s="4"/>
      <c r="BL355" s="4"/>
      <c r="BM355" s="4"/>
    </row>
    <row r="356" spans="1:65" ht="29.1" customHeight="1">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c r="AA356" s="4"/>
      <c r="AB356" s="4"/>
      <c r="AC356" s="4"/>
      <c r="AD356" s="4"/>
      <c r="AE356" s="4"/>
      <c r="AF356" s="4"/>
      <c r="AG356" s="4"/>
      <c r="AH356" s="4"/>
      <c r="AI356" s="4"/>
      <c r="AJ356" s="4"/>
      <c r="AK356" s="4"/>
      <c r="AL356" s="4"/>
      <c r="AM356" s="4"/>
      <c r="AN356" s="4"/>
      <c r="AO356" s="4"/>
      <c r="AP356" s="4"/>
      <c r="AQ356" s="4"/>
      <c r="AR356" s="4"/>
      <c r="AS356" s="4"/>
      <c r="AT356" s="4"/>
      <c r="AU356" s="4"/>
      <c r="AV356" s="4"/>
      <c r="AW356" s="4"/>
      <c r="AX356" s="4"/>
      <c r="AY356" s="4"/>
      <c r="AZ356" s="4"/>
      <c r="BA356" s="4"/>
      <c r="BB356" s="4"/>
      <c r="BC356" s="4"/>
      <c r="BD356" s="4"/>
      <c r="BE356" s="4"/>
      <c r="BF356" s="4"/>
      <c r="BG356" s="4"/>
      <c r="BH356" s="4"/>
      <c r="BI356" s="4"/>
      <c r="BJ356" s="4"/>
      <c r="BK356" s="4"/>
      <c r="BL356" s="4"/>
      <c r="BM356" s="4"/>
    </row>
    <row r="357" spans="1:65" ht="29.1" customHeight="1">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c r="AA357" s="4"/>
      <c r="AB357" s="4"/>
      <c r="AC357" s="4"/>
      <c r="AD357" s="4"/>
      <c r="AE357" s="4"/>
      <c r="AF357" s="4"/>
      <c r="AG357" s="4"/>
      <c r="AH357" s="4"/>
      <c r="AI357" s="4"/>
      <c r="AJ357" s="4"/>
      <c r="AK357" s="4"/>
      <c r="AL357" s="4"/>
      <c r="AM357" s="4"/>
      <c r="AN357" s="4"/>
      <c r="AO357" s="4"/>
      <c r="AP357" s="4"/>
      <c r="AQ357" s="4"/>
      <c r="AR357" s="4"/>
      <c r="AS357" s="4"/>
      <c r="AT357" s="4"/>
      <c r="AU357" s="4"/>
      <c r="AV357" s="4"/>
      <c r="AW357" s="4"/>
      <c r="AX357" s="4"/>
      <c r="AY357" s="4"/>
      <c r="AZ357" s="4"/>
      <c r="BA357" s="4"/>
      <c r="BB357" s="4"/>
      <c r="BC357" s="4"/>
      <c r="BD357" s="4"/>
      <c r="BE357" s="4"/>
      <c r="BF357" s="4"/>
      <c r="BG357" s="4"/>
      <c r="BH357" s="4"/>
      <c r="BI357" s="4"/>
      <c r="BJ357" s="4"/>
      <c r="BK357" s="4"/>
      <c r="BL357" s="4"/>
      <c r="BM357" s="4"/>
    </row>
    <row r="358" spans="1:65" ht="29.1" customHeight="1">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c r="AA358" s="4"/>
      <c r="AB358" s="4"/>
      <c r="AC358" s="4"/>
      <c r="AD358" s="4"/>
      <c r="AE358" s="4"/>
      <c r="AF358" s="4"/>
      <c r="AG358" s="4"/>
      <c r="AH358" s="4"/>
      <c r="AI358" s="4"/>
      <c r="AJ358" s="4"/>
      <c r="AK358" s="4"/>
      <c r="AL358" s="4"/>
      <c r="AM358" s="4"/>
      <c r="AN358" s="4"/>
      <c r="AO358" s="4"/>
      <c r="AP358" s="4"/>
      <c r="AQ358" s="4"/>
      <c r="AR358" s="4"/>
      <c r="AS358" s="4"/>
      <c r="AT358" s="4"/>
      <c r="AU358" s="4"/>
      <c r="AV358" s="4"/>
      <c r="AW358" s="4"/>
      <c r="AX358" s="4"/>
      <c r="AY358" s="4"/>
      <c r="AZ358" s="4"/>
      <c r="BA358" s="4"/>
      <c r="BB358" s="4"/>
      <c r="BC358" s="4"/>
      <c r="BD358" s="4"/>
      <c r="BE358" s="4"/>
      <c r="BF358" s="4"/>
      <c r="BG358" s="4"/>
      <c r="BH358" s="4"/>
      <c r="BI358" s="4"/>
      <c r="BJ358" s="4"/>
      <c r="BK358" s="4"/>
      <c r="BL358" s="4"/>
      <c r="BM358" s="4"/>
    </row>
    <row r="359" spans="1:65" ht="29.1" customHeight="1">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c r="AA359" s="4"/>
      <c r="AB359" s="4"/>
      <c r="AC359" s="4"/>
      <c r="AD359" s="4"/>
      <c r="AE359" s="4"/>
      <c r="AF359" s="4"/>
      <c r="AG359" s="4"/>
      <c r="AH359" s="4"/>
      <c r="AI359" s="4"/>
      <c r="AJ359" s="4"/>
      <c r="AK359" s="4"/>
      <c r="AL359" s="4"/>
      <c r="AM359" s="4"/>
      <c r="AN359" s="4"/>
      <c r="AO359" s="4"/>
      <c r="AP359" s="4"/>
      <c r="AQ359" s="4"/>
      <c r="AR359" s="4"/>
      <c r="AS359" s="4"/>
      <c r="AT359" s="4"/>
      <c r="AU359" s="4"/>
      <c r="AV359" s="4"/>
      <c r="AW359" s="4"/>
      <c r="AX359" s="4"/>
      <c r="AY359" s="4"/>
      <c r="AZ359" s="4"/>
      <c r="BA359" s="4"/>
      <c r="BB359" s="4"/>
      <c r="BC359" s="4"/>
      <c r="BD359" s="4"/>
      <c r="BE359" s="4"/>
      <c r="BF359" s="4"/>
      <c r="BG359" s="4"/>
      <c r="BH359" s="4"/>
      <c r="BI359" s="4"/>
      <c r="BJ359" s="4"/>
      <c r="BK359" s="4"/>
      <c r="BL359" s="4"/>
      <c r="BM359" s="4"/>
    </row>
    <row r="360" spans="1:65" ht="29.1" customHeight="1">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c r="AA360" s="4"/>
      <c r="AB360" s="4"/>
      <c r="AC360" s="4"/>
      <c r="AD360" s="4"/>
      <c r="AE360" s="4"/>
      <c r="AF360" s="4"/>
      <c r="AG360" s="4"/>
      <c r="AH360" s="4"/>
      <c r="AI360" s="4"/>
      <c r="AJ360" s="4"/>
      <c r="AK360" s="4"/>
      <c r="AL360" s="4"/>
      <c r="AM360" s="4"/>
      <c r="AN360" s="4"/>
      <c r="AO360" s="4"/>
      <c r="AP360" s="4"/>
      <c r="AQ360" s="4"/>
      <c r="AR360" s="4"/>
      <c r="AS360" s="4"/>
      <c r="AT360" s="4"/>
      <c r="AU360" s="4"/>
      <c r="AV360" s="4"/>
      <c r="AW360" s="4"/>
      <c r="AX360" s="4"/>
      <c r="AY360" s="4"/>
      <c r="AZ360" s="4"/>
      <c r="BA360" s="4"/>
      <c r="BB360" s="4"/>
      <c r="BC360" s="4"/>
      <c r="BD360" s="4"/>
      <c r="BE360" s="4"/>
      <c r="BF360" s="4"/>
      <c r="BG360" s="4"/>
      <c r="BH360" s="4"/>
      <c r="BI360" s="4"/>
      <c r="BJ360" s="4"/>
      <c r="BK360" s="4"/>
      <c r="BL360" s="4"/>
      <c r="BM360" s="4"/>
    </row>
    <row r="361" spans="1:65" ht="29.1" customHeight="1">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c r="AA361" s="4"/>
      <c r="AB361" s="4"/>
      <c r="AC361" s="4"/>
      <c r="AD361" s="4"/>
      <c r="AE361" s="4"/>
      <c r="AF361" s="4"/>
      <c r="AG361" s="4"/>
      <c r="AH361" s="4"/>
      <c r="AI361" s="4"/>
      <c r="AJ361" s="4"/>
      <c r="AK361" s="4"/>
      <c r="AL361" s="4"/>
      <c r="AM361" s="4"/>
      <c r="AN361" s="4"/>
      <c r="AO361" s="4"/>
      <c r="AP361" s="4"/>
      <c r="AQ361" s="4"/>
      <c r="AR361" s="4"/>
      <c r="AS361" s="4"/>
      <c r="AT361" s="4"/>
      <c r="AU361" s="4"/>
      <c r="AV361" s="4"/>
      <c r="AW361" s="4"/>
      <c r="AX361" s="4"/>
      <c r="AY361" s="4"/>
      <c r="AZ361" s="4"/>
      <c r="BA361" s="4"/>
      <c r="BB361" s="4"/>
      <c r="BC361" s="4"/>
      <c r="BD361" s="4"/>
      <c r="BE361" s="4"/>
      <c r="BF361" s="4"/>
      <c r="BG361" s="4"/>
      <c r="BH361" s="4"/>
      <c r="BI361" s="4"/>
      <c r="BJ361" s="4"/>
      <c r="BK361" s="4"/>
      <c r="BL361" s="4"/>
      <c r="BM361" s="4"/>
    </row>
    <row r="362" spans="1:65" ht="29.1" customHeight="1">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c r="AA362" s="4"/>
      <c r="AB362" s="4"/>
      <c r="AC362" s="4"/>
      <c r="AD362" s="4"/>
      <c r="AE362" s="4"/>
      <c r="AF362" s="4"/>
      <c r="AG362" s="4"/>
      <c r="AH362" s="4"/>
      <c r="AI362" s="4"/>
      <c r="AJ362" s="4"/>
      <c r="AK362" s="4"/>
      <c r="AL362" s="4"/>
      <c r="AM362" s="4"/>
      <c r="AN362" s="4"/>
      <c r="AO362" s="4"/>
      <c r="AP362" s="4"/>
      <c r="AQ362" s="4"/>
      <c r="AR362" s="4"/>
      <c r="AS362" s="4"/>
      <c r="AT362" s="4"/>
      <c r="AU362" s="4"/>
      <c r="AV362" s="4"/>
      <c r="AW362" s="4"/>
      <c r="AX362" s="4"/>
      <c r="AY362" s="4"/>
      <c r="AZ362" s="4"/>
      <c r="BA362" s="4"/>
      <c r="BB362" s="4"/>
      <c r="BC362" s="4"/>
      <c r="BD362" s="4"/>
      <c r="BE362" s="4"/>
      <c r="BF362" s="4"/>
      <c r="BG362" s="4"/>
      <c r="BH362" s="4"/>
      <c r="BI362" s="4"/>
      <c r="BJ362" s="4"/>
      <c r="BK362" s="4"/>
      <c r="BL362" s="4"/>
      <c r="BM362" s="4"/>
    </row>
    <row r="363" spans="1:65" ht="29.1" customHeight="1">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c r="AA363" s="4"/>
      <c r="AB363" s="4"/>
      <c r="AC363" s="4"/>
      <c r="AD363" s="4"/>
      <c r="AE363" s="4"/>
      <c r="AF363" s="4"/>
      <c r="AG363" s="4"/>
      <c r="AH363" s="4"/>
      <c r="AI363" s="4"/>
      <c r="AJ363" s="4"/>
      <c r="AK363" s="4"/>
      <c r="AL363" s="4"/>
      <c r="AM363" s="4"/>
      <c r="AN363" s="4"/>
      <c r="AO363" s="4"/>
      <c r="AP363" s="4"/>
      <c r="AQ363" s="4"/>
      <c r="AR363" s="4"/>
      <c r="AS363" s="4"/>
      <c r="AT363" s="4"/>
      <c r="AU363" s="4"/>
      <c r="AV363" s="4"/>
      <c r="AW363" s="4"/>
      <c r="AX363" s="4"/>
      <c r="AY363" s="4"/>
      <c r="AZ363" s="4"/>
      <c r="BA363" s="4"/>
      <c r="BB363" s="4"/>
      <c r="BC363" s="4"/>
      <c r="BD363" s="4"/>
      <c r="BE363" s="4"/>
      <c r="BF363" s="4"/>
      <c r="BG363" s="4"/>
      <c r="BH363" s="4"/>
      <c r="BI363" s="4"/>
      <c r="BJ363" s="4"/>
      <c r="BK363" s="4"/>
      <c r="BL363" s="4"/>
      <c r="BM363" s="4"/>
    </row>
    <row r="364" spans="1:65" ht="29.1" customHeight="1">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c r="AA364" s="4"/>
      <c r="AB364" s="4"/>
      <c r="AC364" s="4"/>
      <c r="AD364" s="4"/>
      <c r="AE364" s="4"/>
      <c r="AF364" s="4"/>
      <c r="AG364" s="4"/>
      <c r="AH364" s="4"/>
      <c r="AI364" s="4"/>
      <c r="AJ364" s="4"/>
      <c r="AK364" s="4"/>
      <c r="AL364" s="4"/>
      <c r="AM364" s="4"/>
      <c r="AN364" s="4"/>
      <c r="AO364" s="4"/>
      <c r="AP364" s="4"/>
      <c r="AQ364" s="4"/>
      <c r="AR364" s="4"/>
      <c r="AS364" s="4"/>
      <c r="AT364" s="4"/>
      <c r="AU364" s="4"/>
      <c r="AV364" s="4"/>
      <c r="AW364" s="4"/>
      <c r="AX364" s="4"/>
      <c r="AY364" s="4"/>
      <c r="AZ364" s="4"/>
      <c r="BA364" s="4"/>
      <c r="BB364" s="4"/>
      <c r="BC364" s="4"/>
      <c r="BD364" s="4"/>
      <c r="BE364" s="4"/>
      <c r="BF364" s="4"/>
      <c r="BG364" s="4"/>
      <c r="BH364" s="4"/>
      <c r="BI364" s="4"/>
      <c r="BJ364" s="4"/>
      <c r="BK364" s="4"/>
      <c r="BL364" s="4"/>
      <c r="BM364" s="4"/>
    </row>
    <row r="365" spans="1:65" ht="29.1" customHeight="1">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c r="AA365" s="4"/>
      <c r="AB365" s="4"/>
      <c r="AC365" s="4"/>
      <c r="AD365" s="4"/>
      <c r="AE365" s="4"/>
      <c r="AF365" s="4"/>
      <c r="AG365" s="4"/>
      <c r="AH365" s="4"/>
      <c r="AI365" s="4"/>
      <c r="AJ365" s="4"/>
      <c r="AK365" s="4"/>
      <c r="AL365" s="4"/>
      <c r="AM365" s="4"/>
      <c r="AN365" s="4"/>
      <c r="AO365" s="4"/>
      <c r="AP365" s="4"/>
      <c r="AQ365" s="4"/>
      <c r="AR365" s="4"/>
      <c r="AS365" s="4"/>
      <c r="AT365" s="4"/>
      <c r="AU365" s="4"/>
      <c r="AV365" s="4"/>
      <c r="AW365" s="4"/>
      <c r="AX365" s="4"/>
      <c r="AY365" s="4"/>
      <c r="AZ365" s="4"/>
      <c r="BA365" s="4"/>
      <c r="BB365" s="4"/>
      <c r="BC365" s="4"/>
      <c r="BD365" s="4"/>
      <c r="BE365" s="4"/>
      <c r="BF365" s="4"/>
      <c r="BG365" s="4"/>
      <c r="BH365" s="4"/>
      <c r="BI365" s="4"/>
      <c r="BJ365" s="4"/>
      <c r="BK365" s="4"/>
      <c r="BL365" s="4"/>
      <c r="BM365" s="4"/>
    </row>
    <row r="366" spans="1:65" ht="29.1" customHeight="1">
      <c r="D366" s="2"/>
    </row>
    <row r="367" spans="1:65" ht="29.1" customHeight="1">
      <c r="D367" s="2"/>
    </row>
    <row r="368" spans="1:65" ht="29.1" customHeight="1">
      <c r="D368" s="2"/>
    </row>
    <row r="369" s="2" customFormat="1" ht="29.1" customHeight="1"/>
    <row r="370" s="2" customFormat="1" ht="29.1" customHeight="1"/>
    <row r="371" s="2" customFormat="1" ht="29.1" customHeight="1"/>
    <row r="372" s="2" customFormat="1" ht="29.1" customHeight="1"/>
    <row r="373" s="2" customFormat="1" ht="29.1" customHeight="1"/>
    <row r="374" s="2" customFormat="1" ht="29.1" customHeight="1"/>
    <row r="375" s="2" customFormat="1" ht="29.1" customHeight="1"/>
    <row r="376" s="2" customFormat="1" ht="29.1" customHeight="1"/>
    <row r="377" s="2" customFormat="1" ht="29.1" customHeight="1"/>
    <row r="378" s="2" customFormat="1" ht="29.1" customHeight="1"/>
    <row r="379" s="2" customFormat="1" ht="29.1" customHeight="1"/>
    <row r="380" s="2" customFormat="1" ht="29.1" customHeight="1"/>
    <row r="381" s="2" customFormat="1" ht="29.1" customHeight="1"/>
    <row r="382" s="2" customFormat="1" ht="29.1" customHeight="1"/>
    <row r="383" s="2" customFormat="1" ht="29.1" customHeight="1"/>
    <row r="384" s="2" customFormat="1" ht="29.1" customHeight="1"/>
    <row r="385" s="2" customFormat="1" ht="29.1" customHeight="1"/>
    <row r="386" s="2" customFormat="1" ht="29.1" customHeight="1"/>
    <row r="387" s="2" customFormat="1" ht="29.1" customHeight="1"/>
    <row r="388" s="2" customFormat="1" ht="29.1" customHeight="1"/>
    <row r="389" s="2" customFormat="1" ht="29.1" customHeight="1"/>
    <row r="390" s="2" customFormat="1" ht="29.1" customHeight="1"/>
    <row r="391" s="2" customFormat="1" ht="29.1" customHeight="1"/>
    <row r="392" s="2" customFormat="1" ht="29.1" customHeight="1"/>
    <row r="393" s="2" customFormat="1" ht="29.1" customHeight="1"/>
    <row r="394" s="2" customFormat="1" ht="29.1" customHeight="1"/>
    <row r="395" s="2" customFormat="1" ht="29.1" customHeight="1"/>
    <row r="396" s="2" customFormat="1" ht="29.1" customHeight="1"/>
    <row r="397" s="2" customFormat="1" ht="29.1" customHeight="1"/>
    <row r="398" s="2" customFormat="1" ht="29.1" customHeight="1"/>
    <row r="399" s="2" customFormat="1" ht="29.1" customHeight="1"/>
    <row r="400" s="2" customFormat="1" ht="29.1" customHeight="1"/>
    <row r="401" s="2" customFormat="1" ht="29.1" customHeight="1"/>
    <row r="402" s="2" customFormat="1" ht="29.1" customHeight="1"/>
    <row r="403" s="2" customFormat="1" ht="29.1" customHeight="1"/>
    <row r="404" s="2" customFormat="1" ht="29.1" customHeight="1"/>
    <row r="405" s="2" customFormat="1" ht="29.1" customHeight="1"/>
    <row r="406" s="2" customFormat="1" ht="29.1" customHeight="1"/>
    <row r="407" s="2" customFormat="1" ht="29.1" customHeight="1"/>
    <row r="408" s="2" customFormat="1" ht="29.1" customHeight="1"/>
    <row r="409" s="2" customFormat="1" ht="29.1" customHeight="1"/>
    <row r="410" s="2" customFormat="1" ht="29.1" customHeight="1"/>
    <row r="411" s="2" customFormat="1" ht="29.1" customHeight="1"/>
    <row r="412" s="2" customFormat="1" ht="29.1" customHeight="1"/>
    <row r="413" s="2" customFormat="1" ht="29.1" customHeight="1"/>
    <row r="414" s="2" customFormat="1" ht="29.1" customHeight="1"/>
    <row r="415" s="2" customFormat="1" ht="29.1" customHeight="1"/>
    <row r="416" s="2" customFormat="1" ht="29.1" customHeight="1"/>
    <row r="417" s="2" customFormat="1" ht="29.1" customHeight="1"/>
    <row r="418" s="2" customFormat="1" ht="29.1" customHeight="1"/>
    <row r="419" s="2" customFormat="1" ht="29.1" customHeight="1"/>
    <row r="420" s="2" customFormat="1" ht="29.1" customHeight="1"/>
    <row r="421" s="2" customFormat="1" ht="29.1" customHeight="1"/>
    <row r="422" s="2" customFormat="1" ht="29.1" customHeight="1"/>
    <row r="423" s="2" customFormat="1" ht="29.1" customHeight="1"/>
    <row r="424" s="2" customFormat="1" ht="29.1" customHeight="1"/>
    <row r="425" s="2" customFormat="1" ht="29.1" customHeight="1"/>
    <row r="426" s="2" customFormat="1" ht="29.1" customHeight="1"/>
    <row r="427" s="2" customFormat="1" ht="29.1" customHeight="1"/>
    <row r="428" s="2" customFormat="1" ht="29.1" customHeight="1"/>
    <row r="429" s="2" customFormat="1" ht="29.1" customHeight="1"/>
    <row r="430" s="2" customFormat="1" ht="29.1" customHeight="1"/>
    <row r="431" s="2" customFormat="1" ht="29.1" customHeight="1"/>
    <row r="432" s="2" customFormat="1" ht="29.1" customHeight="1"/>
    <row r="433" s="2" customFormat="1" ht="29.1" customHeight="1"/>
    <row r="434" s="2" customFormat="1" ht="29.1" customHeight="1"/>
    <row r="435" s="2" customFormat="1" ht="29.1" customHeight="1"/>
    <row r="436" s="2" customFormat="1" ht="29.1" customHeight="1"/>
    <row r="437" s="2" customFormat="1" ht="29.1" customHeight="1"/>
    <row r="438" s="2" customFormat="1" ht="29.1" customHeight="1"/>
    <row r="439" s="2" customFormat="1" ht="29.1" customHeight="1"/>
    <row r="440" s="2" customFormat="1" ht="29.1" customHeight="1"/>
    <row r="441" s="2" customFormat="1" ht="29.1" customHeight="1"/>
    <row r="442" s="2" customFormat="1" ht="29.1" customHeight="1"/>
    <row r="443" s="2" customFormat="1" ht="29.1" customHeight="1"/>
    <row r="444" s="2" customFormat="1" ht="29.1" customHeight="1"/>
    <row r="445" s="2" customFormat="1" ht="29.1" customHeight="1"/>
    <row r="446" s="2" customFormat="1" ht="29.1" customHeight="1"/>
    <row r="447" s="2" customFormat="1" ht="29.1" customHeight="1"/>
    <row r="448" s="2" customFormat="1" ht="29.1" customHeight="1"/>
    <row r="449" s="2" customFormat="1" ht="29.1" customHeight="1"/>
    <row r="450" s="2" customFormat="1" ht="29.1" customHeight="1"/>
    <row r="451" s="2" customFormat="1" ht="29.1" customHeight="1"/>
    <row r="452" s="2" customFormat="1" ht="29.1" customHeight="1"/>
    <row r="453" s="2" customFormat="1" ht="29.1" customHeight="1"/>
    <row r="454" s="2" customFormat="1" ht="29.1" customHeight="1"/>
    <row r="455" s="2" customFormat="1" ht="29.1" customHeight="1"/>
    <row r="456" s="2" customFormat="1" ht="29.1" customHeight="1"/>
    <row r="457" s="2" customFormat="1" ht="29.1" customHeight="1"/>
    <row r="458" s="2" customFormat="1" ht="29.1" customHeight="1"/>
    <row r="459" s="2" customFormat="1" ht="29.1" customHeight="1"/>
    <row r="460" s="2" customFormat="1" ht="29.1" customHeight="1"/>
    <row r="461" s="2" customFormat="1" ht="29.1" customHeight="1"/>
    <row r="462" s="2" customFormat="1" ht="29.1" customHeight="1"/>
    <row r="463" s="2" customFormat="1" ht="29.1" customHeight="1"/>
    <row r="464" s="2" customFormat="1" ht="29.1" customHeight="1"/>
    <row r="465" s="2" customFormat="1" ht="29.1" customHeight="1"/>
    <row r="466" s="2" customFormat="1" ht="29.1" customHeight="1"/>
    <row r="467" s="2" customFormat="1" ht="29.1" customHeight="1"/>
    <row r="468" s="2" customFormat="1" ht="29.1" customHeight="1"/>
    <row r="469" s="2" customFormat="1" ht="29.1" customHeight="1"/>
    <row r="470" s="2" customFormat="1" ht="29.1" customHeight="1"/>
    <row r="471" s="2" customFormat="1" ht="29.1" customHeight="1"/>
    <row r="472" s="2" customFormat="1" ht="29.1" customHeight="1"/>
    <row r="473" s="2" customFormat="1" ht="29.1" customHeight="1"/>
    <row r="474" s="2" customFormat="1" ht="29.1" customHeight="1"/>
    <row r="475" s="2" customFormat="1" ht="29.1" customHeight="1"/>
    <row r="476" s="2" customFormat="1" ht="29.1" customHeight="1"/>
    <row r="477" s="2" customFormat="1" ht="29.1" customHeight="1"/>
    <row r="478" s="2" customFormat="1" ht="29.1" customHeight="1"/>
    <row r="479" s="2" customFormat="1" ht="29.1" customHeight="1"/>
    <row r="480" s="2" customFormat="1" ht="29.1" customHeight="1"/>
    <row r="481" s="2" customFormat="1" ht="29.1" customHeight="1"/>
    <row r="482" s="2" customFormat="1" ht="29.1" customHeight="1"/>
    <row r="483" s="2" customFormat="1" ht="29.1" customHeight="1"/>
    <row r="484" s="2" customFormat="1" ht="29.1" customHeight="1"/>
    <row r="485" s="2" customFormat="1" ht="29.1" customHeight="1"/>
    <row r="486" s="2" customFormat="1" ht="29.1" customHeight="1"/>
    <row r="487" s="2" customFormat="1" ht="29.1" customHeight="1"/>
    <row r="488" s="2" customFormat="1" ht="29.1" customHeight="1"/>
    <row r="489" s="2" customFormat="1" ht="29.1" customHeight="1"/>
    <row r="490" s="2" customFormat="1" ht="29.1" customHeight="1"/>
    <row r="491" s="2" customFormat="1" ht="29.1" customHeight="1"/>
    <row r="492" s="2" customFormat="1" ht="29.1" customHeight="1"/>
    <row r="493" s="2" customFormat="1" ht="29.1" customHeight="1"/>
    <row r="494" s="2" customFormat="1" ht="29.1" customHeight="1"/>
    <row r="495" s="2" customFormat="1" ht="29.1" customHeight="1"/>
    <row r="496" s="2" customFormat="1" ht="29.1" customHeight="1"/>
    <row r="497" s="2" customFormat="1" ht="29.1" customHeight="1"/>
    <row r="498" s="2" customFormat="1" ht="29.1" customHeight="1"/>
    <row r="499" s="2" customFormat="1" ht="29.1" customHeight="1"/>
    <row r="500" s="2" customFormat="1" ht="29.1" customHeight="1"/>
    <row r="501" s="2" customFormat="1" ht="29.1" customHeight="1"/>
    <row r="502" s="2" customFormat="1" ht="29.1" customHeight="1"/>
    <row r="503" s="2" customFormat="1" ht="29.1" customHeight="1"/>
    <row r="504" s="2" customFormat="1" ht="29.1" customHeight="1"/>
    <row r="505" s="2" customFormat="1" ht="29.1" customHeight="1"/>
    <row r="506" s="2" customFormat="1" ht="29.1" customHeight="1"/>
    <row r="507" s="2" customFormat="1" ht="29.1" customHeight="1"/>
    <row r="508" s="2" customFormat="1" ht="29.1" customHeight="1"/>
    <row r="509" s="2" customFormat="1" ht="29.1" customHeight="1"/>
    <row r="510" s="2" customFormat="1" ht="29.1" customHeight="1"/>
    <row r="511" s="2" customFormat="1" ht="29.1" customHeight="1"/>
    <row r="512" s="2" customFormat="1" ht="29.1" customHeight="1"/>
    <row r="513" s="2" customFormat="1" ht="29.1" customHeight="1"/>
    <row r="514" s="2" customFormat="1" ht="29.1" customHeight="1"/>
    <row r="515" s="2" customFormat="1" ht="29.1" customHeight="1"/>
    <row r="516" s="2" customFormat="1" ht="29.1" customHeight="1"/>
    <row r="517" s="2" customFormat="1" ht="29.1" customHeight="1"/>
    <row r="518" s="2" customFormat="1" ht="29.1" customHeight="1"/>
    <row r="519" s="2" customFormat="1" ht="29.1" customHeight="1"/>
    <row r="520" s="2" customFormat="1" ht="29.1" customHeight="1"/>
    <row r="521" s="2" customFormat="1" ht="29.1" customHeight="1"/>
    <row r="522" s="2" customFormat="1" ht="29.1" customHeight="1"/>
    <row r="523" s="2" customFormat="1" ht="29.1" customHeight="1"/>
    <row r="524" s="2" customFormat="1" ht="29.1" customHeight="1"/>
    <row r="525" s="2" customFormat="1" ht="29.1" customHeight="1"/>
    <row r="526" s="2" customFormat="1" ht="29.1" customHeight="1"/>
    <row r="527" s="2" customFormat="1" ht="29.1" customHeight="1"/>
    <row r="528" s="2" customFormat="1" ht="29.1" customHeight="1"/>
    <row r="529" s="2" customFormat="1" ht="29.1" customHeight="1"/>
    <row r="530" s="2" customFormat="1" ht="29.1" customHeight="1"/>
    <row r="531" s="2" customFormat="1" ht="29.1" customHeight="1"/>
    <row r="532" s="2" customFormat="1" ht="29.1" customHeight="1"/>
    <row r="533" s="2" customFormat="1" ht="29.1" customHeight="1"/>
    <row r="534" s="2" customFormat="1" ht="29.1" customHeight="1"/>
    <row r="535" s="2" customFormat="1" ht="29.1" customHeight="1"/>
    <row r="536" s="2" customFormat="1" ht="29.1" customHeight="1"/>
    <row r="537" s="2" customFormat="1" ht="29.1" customHeight="1"/>
    <row r="538" s="2" customFormat="1" ht="29.1" customHeight="1"/>
    <row r="539" s="2" customFormat="1" ht="29.1" customHeight="1"/>
    <row r="540" s="2" customFormat="1" ht="29.1" customHeight="1"/>
    <row r="541" s="2" customFormat="1" ht="29.1" customHeight="1"/>
    <row r="542" s="2" customFormat="1" ht="29.1" customHeight="1"/>
    <row r="543" s="2" customFormat="1" ht="29.1" customHeight="1"/>
    <row r="544" s="2" customFormat="1" ht="29.1" customHeight="1"/>
    <row r="545" s="2" customFormat="1" ht="29.1" customHeight="1"/>
    <row r="546" s="2" customFormat="1" ht="29.1" customHeight="1"/>
    <row r="547" s="2" customFormat="1" ht="29.1" customHeight="1"/>
    <row r="548" s="2" customFormat="1" ht="29.1" customHeight="1"/>
    <row r="549" s="2" customFormat="1" ht="29.1" customHeight="1"/>
    <row r="550" s="2" customFormat="1" ht="29.1" customHeight="1"/>
    <row r="551" s="2" customFormat="1" ht="29.1" customHeight="1"/>
    <row r="552" s="2" customFormat="1" ht="29.1" customHeight="1"/>
    <row r="553" s="2" customFormat="1" ht="29.1" customHeight="1"/>
    <row r="554" s="2" customFormat="1" ht="29.1" customHeight="1"/>
    <row r="555" s="2" customFormat="1" ht="29.1" customHeight="1"/>
    <row r="556" s="2" customFormat="1" ht="29.1" customHeight="1"/>
    <row r="557" s="2" customFormat="1" ht="29.1" customHeight="1"/>
    <row r="558" s="2" customFormat="1" ht="29.1" customHeight="1"/>
    <row r="559" s="2" customFormat="1" ht="29.1" customHeight="1"/>
    <row r="560" s="2" customFormat="1" ht="29.1" customHeight="1"/>
    <row r="561" s="2" customFormat="1" ht="29.1" customHeight="1"/>
    <row r="562" s="2" customFormat="1" ht="29.1" customHeight="1"/>
    <row r="563" s="2" customFormat="1" ht="29.1" customHeight="1"/>
    <row r="564" s="2" customFormat="1" ht="29.1" customHeight="1"/>
    <row r="565" s="2" customFormat="1" ht="29.1" customHeight="1"/>
    <row r="566" s="2" customFormat="1" ht="29.1" customHeight="1"/>
    <row r="567" s="2" customFormat="1" ht="29.1" customHeight="1"/>
    <row r="568" s="2" customFormat="1" ht="29.1" customHeight="1"/>
    <row r="569" s="2" customFormat="1" ht="29.1" customHeight="1"/>
    <row r="570" s="2" customFormat="1" ht="29.1" customHeight="1"/>
    <row r="571" s="2" customFormat="1" ht="29.1" customHeight="1"/>
    <row r="572" s="2" customFormat="1" ht="29.1" customHeight="1"/>
    <row r="573" s="2" customFormat="1" ht="29.1" customHeight="1"/>
    <row r="574" s="2" customFormat="1" ht="29.1" customHeight="1"/>
    <row r="575" s="2" customFormat="1" ht="29.1" customHeight="1"/>
    <row r="576" s="2" customFormat="1" ht="29.1" customHeight="1"/>
    <row r="577" s="2" customFormat="1" ht="29.1" customHeight="1"/>
    <row r="578" s="2" customFormat="1" ht="29.1" customHeight="1"/>
    <row r="579" s="2" customFormat="1" ht="29.1" customHeight="1"/>
    <row r="580" s="2" customFormat="1" ht="29.1" customHeight="1"/>
    <row r="581" s="2" customFormat="1" ht="29.1" customHeight="1"/>
    <row r="582" s="2" customFormat="1" ht="29.1" customHeight="1"/>
    <row r="583" s="2" customFormat="1" ht="29.1" customHeight="1"/>
    <row r="584" s="2" customFormat="1" ht="29.1" customHeight="1"/>
    <row r="585" s="2" customFormat="1" ht="29.1" customHeight="1"/>
    <row r="586" s="2" customFormat="1" ht="29.1" customHeight="1"/>
    <row r="587" s="2" customFormat="1" ht="29.1" customHeight="1"/>
    <row r="588" s="2" customFormat="1" ht="29.1" customHeight="1"/>
    <row r="589" s="2" customFormat="1" ht="29.1" customHeight="1"/>
    <row r="590" s="2" customFormat="1" ht="29.1" customHeight="1"/>
    <row r="591" s="2" customFormat="1" ht="29.1" customHeight="1"/>
    <row r="592" s="2" customFormat="1" ht="29.1" customHeight="1"/>
    <row r="593" s="2" customFormat="1" ht="29.1" customHeight="1"/>
    <row r="594" s="2" customFormat="1" ht="29.1" customHeight="1"/>
    <row r="595" s="2" customFormat="1" ht="29.1" customHeight="1"/>
    <row r="596" s="2" customFormat="1" ht="29.1" customHeight="1"/>
    <row r="597" s="2" customFormat="1" ht="29.1" customHeight="1"/>
    <row r="598" s="2" customFormat="1" ht="29.1" customHeight="1"/>
    <row r="599" s="2" customFormat="1" ht="29.1" customHeight="1"/>
    <row r="600" s="2" customFormat="1" ht="29.1" customHeight="1"/>
    <row r="601" s="2" customFormat="1" ht="29.1" customHeight="1"/>
    <row r="602" s="2" customFormat="1" ht="29.1" customHeight="1"/>
    <row r="603" s="2" customFormat="1" ht="29.1" customHeight="1"/>
    <row r="604" s="2" customFormat="1" ht="29.1" customHeight="1"/>
    <row r="605" s="2" customFormat="1" ht="29.1" customHeight="1"/>
    <row r="606" s="2" customFormat="1" ht="29.1" customHeight="1"/>
    <row r="607" s="2" customFormat="1" ht="29.1" customHeight="1"/>
    <row r="608" s="2" customFormat="1" ht="29.1" customHeight="1"/>
    <row r="609" s="2" customFormat="1" ht="29.1" customHeight="1"/>
    <row r="610" s="2" customFormat="1" ht="29.1" customHeight="1"/>
    <row r="611" s="2" customFormat="1" ht="29.1" customHeight="1"/>
    <row r="612" s="2" customFormat="1" ht="29.1" customHeight="1"/>
    <row r="613" s="2" customFormat="1" ht="29.1" customHeight="1"/>
    <row r="614" s="2" customFormat="1" ht="29.1" customHeight="1"/>
    <row r="615" s="2" customFormat="1" ht="29.1" customHeight="1"/>
    <row r="616" s="2" customFormat="1" ht="29.1" customHeight="1"/>
    <row r="617" s="2" customFormat="1" ht="29.1" customHeight="1"/>
    <row r="618" s="2" customFormat="1" ht="29.1" customHeight="1"/>
    <row r="619" s="2" customFormat="1" ht="29.1" customHeight="1"/>
    <row r="620" s="2" customFormat="1" ht="29.1" customHeight="1"/>
    <row r="621" s="2" customFormat="1" ht="29.1" customHeight="1"/>
    <row r="622" s="2" customFormat="1" ht="29.1" customHeight="1"/>
    <row r="623" s="2" customFormat="1" ht="29.1" customHeight="1"/>
    <row r="624" s="2" customFormat="1" ht="29.1" customHeight="1"/>
    <row r="625" s="2" customFormat="1" ht="29.1" customHeight="1"/>
    <row r="626" s="2" customFormat="1" ht="29.1" customHeight="1"/>
    <row r="627" s="2" customFormat="1" ht="29.1" customHeight="1"/>
    <row r="628" s="2" customFormat="1" ht="29.1" customHeight="1"/>
    <row r="629" s="2" customFormat="1" ht="29.1" customHeight="1"/>
    <row r="630" s="2" customFormat="1" ht="29.1" customHeight="1"/>
    <row r="631" s="2" customFormat="1" ht="29.1" customHeight="1"/>
    <row r="632" s="2" customFormat="1" ht="29.1" customHeight="1"/>
    <row r="633" s="2" customFormat="1" ht="29.1" customHeight="1"/>
    <row r="634" s="2" customFormat="1" ht="29.1" customHeight="1"/>
    <row r="635" s="2" customFormat="1" ht="29.1" customHeight="1"/>
    <row r="636" s="2" customFormat="1" ht="29.1" customHeight="1"/>
    <row r="637" s="2" customFormat="1" ht="29.1" customHeight="1"/>
    <row r="638" s="2" customFormat="1" ht="29.1" customHeight="1"/>
    <row r="639" s="2" customFormat="1" ht="29.1" customHeight="1"/>
    <row r="640" s="2" customFormat="1" ht="29.1" customHeight="1"/>
    <row r="641" s="2" customFormat="1" ht="29.1" customHeight="1"/>
    <row r="642" s="2" customFormat="1" ht="29.1" customHeight="1"/>
    <row r="643" s="2" customFormat="1" ht="29.1" customHeight="1"/>
    <row r="644" s="2" customFormat="1" ht="29.1" customHeight="1"/>
    <row r="645" s="2" customFormat="1" ht="29.1" customHeight="1"/>
    <row r="646" s="2" customFormat="1" ht="29.1" customHeight="1"/>
    <row r="647" s="2" customFormat="1" ht="29.1" customHeight="1"/>
    <row r="648" s="2" customFormat="1" ht="29.1" customHeight="1"/>
    <row r="649" s="2" customFormat="1" ht="29.1" customHeight="1"/>
    <row r="650" s="2" customFormat="1" ht="29.1" customHeight="1"/>
    <row r="651" s="2" customFormat="1" ht="29.1" customHeight="1"/>
    <row r="652" s="2" customFormat="1" ht="29.1" customHeight="1"/>
    <row r="653" s="2" customFormat="1" ht="29.1" customHeight="1"/>
    <row r="654" s="2" customFormat="1" ht="29.1" customHeight="1"/>
    <row r="655" s="2" customFormat="1" ht="29.1" customHeight="1"/>
    <row r="656" s="2" customFormat="1" ht="29.1" customHeight="1"/>
    <row r="657" s="2" customFormat="1" ht="29.1" customHeight="1"/>
    <row r="658" s="2" customFormat="1" ht="29.1" customHeight="1"/>
    <row r="659" s="2" customFormat="1" ht="29.1" customHeight="1"/>
    <row r="660" s="2" customFormat="1" ht="29.1" customHeight="1"/>
    <row r="661" s="2" customFormat="1" ht="29.1" customHeight="1"/>
    <row r="662" s="2" customFormat="1" ht="29.1" customHeight="1"/>
    <row r="663" s="2" customFormat="1" ht="29.1" customHeight="1"/>
    <row r="664" s="2" customFormat="1" ht="29.1" customHeight="1"/>
    <row r="665" s="2" customFormat="1" ht="29.1" customHeight="1"/>
    <row r="666" s="2" customFormat="1" ht="29.1" customHeight="1"/>
    <row r="667" s="2" customFormat="1" ht="29.1" customHeight="1"/>
    <row r="668" s="2" customFormat="1" ht="29.1" customHeight="1"/>
    <row r="669" s="2" customFormat="1" ht="29.1" customHeight="1"/>
    <row r="670" s="2" customFormat="1" ht="29.1" customHeight="1"/>
    <row r="671" s="2" customFormat="1" ht="29.1" customHeight="1"/>
    <row r="672" s="2" customFormat="1" ht="29.1" customHeight="1"/>
    <row r="673" s="2" customFormat="1" ht="29.1" customHeight="1"/>
    <row r="674" s="2" customFormat="1" ht="29.1" customHeight="1"/>
    <row r="675" s="2" customFormat="1" ht="29.1" customHeight="1"/>
    <row r="676" s="2" customFormat="1" ht="29.1" customHeight="1"/>
    <row r="677" s="2" customFormat="1" ht="29.1" customHeight="1"/>
    <row r="678" s="2" customFormat="1" ht="29.1" customHeight="1"/>
    <row r="679" s="2" customFormat="1" ht="29.1" customHeight="1"/>
    <row r="680" s="2" customFormat="1" ht="29.1" customHeight="1"/>
    <row r="681" s="2" customFormat="1" ht="29.1" customHeight="1"/>
    <row r="682" s="2" customFormat="1" ht="29.1" customHeight="1"/>
    <row r="683" s="2" customFormat="1" ht="29.1" customHeight="1"/>
    <row r="684" s="2" customFormat="1" ht="29.1" customHeight="1"/>
    <row r="685" s="2" customFormat="1" ht="29.1" customHeight="1"/>
    <row r="686" s="2" customFormat="1" ht="29.1" customHeight="1"/>
    <row r="687" s="2" customFormat="1" ht="29.1" customHeight="1"/>
    <row r="688" s="2" customFormat="1" ht="29.1" customHeight="1"/>
    <row r="689" s="2" customFormat="1" ht="29.1" customHeight="1"/>
    <row r="690" s="2" customFormat="1" ht="29.1" customHeight="1"/>
    <row r="691" s="2" customFormat="1" ht="29.1" customHeight="1"/>
    <row r="692" s="2" customFormat="1" ht="29.1" customHeight="1"/>
    <row r="693" s="2" customFormat="1" ht="29.1" customHeight="1"/>
    <row r="694" s="2" customFormat="1" ht="29.1" customHeight="1"/>
    <row r="695" s="2" customFormat="1" ht="29.1" customHeight="1"/>
    <row r="696" s="2" customFormat="1" ht="29.1" customHeight="1"/>
    <row r="697" s="2" customFormat="1" ht="29.1" customHeight="1"/>
    <row r="698" s="2" customFormat="1" ht="29.1" customHeight="1"/>
    <row r="699" s="2" customFormat="1" ht="29.1" customHeight="1"/>
    <row r="700" s="2" customFormat="1" ht="29.1" customHeight="1"/>
    <row r="701" s="2" customFormat="1" ht="29.1" customHeight="1"/>
    <row r="702" s="2" customFormat="1" ht="29.1" customHeight="1"/>
    <row r="703" s="2" customFormat="1" ht="29.1" customHeight="1"/>
    <row r="704" s="2" customFormat="1" ht="29.1" customHeight="1"/>
    <row r="705" s="2" customFormat="1" ht="29.1" customHeight="1"/>
    <row r="706" s="2" customFormat="1" ht="29.1" customHeight="1"/>
    <row r="707" s="2" customFormat="1" ht="29.1" customHeight="1"/>
    <row r="708" s="2" customFormat="1" ht="29.1" customHeight="1"/>
    <row r="709" s="2" customFormat="1" ht="29.1" customHeight="1"/>
    <row r="710" s="2" customFormat="1" ht="29.1" customHeight="1"/>
    <row r="711" s="2" customFormat="1" ht="29.1" customHeight="1"/>
    <row r="712" s="2" customFormat="1" ht="29.1" customHeight="1"/>
    <row r="713" s="2" customFormat="1" ht="29.1" customHeight="1"/>
    <row r="714" s="2" customFormat="1" ht="29.1" customHeight="1"/>
    <row r="715" s="2" customFormat="1" ht="29.1" customHeight="1"/>
    <row r="716" s="2" customFormat="1" ht="29.1" customHeight="1"/>
    <row r="717" s="2" customFormat="1" ht="29.1" customHeight="1"/>
    <row r="718" s="2" customFormat="1" ht="29.1" customHeight="1"/>
    <row r="719" s="2" customFormat="1" ht="29.1" customHeight="1"/>
    <row r="720" s="2" customFormat="1" ht="29.1" customHeight="1"/>
    <row r="721" s="2" customFormat="1" ht="29.1" customHeight="1"/>
    <row r="722" s="2" customFormat="1" ht="29.1" customHeight="1"/>
    <row r="723" s="2" customFormat="1" ht="29.1" customHeight="1"/>
    <row r="724" s="2" customFormat="1" ht="29.1" customHeight="1"/>
    <row r="725" s="2" customFormat="1" ht="29.1" customHeight="1"/>
    <row r="726" s="2" customFormat="1" ht="29.1" customHeight="1"/>
    <row r="727" s="2" customFormat="1" ht="29.1" customHeight="1"/>
    <row r="728" s="2" customFormat="1" ht="29.1" customHeight="1"/>
    <row r="729" s="2" customFormat="1" ht="29.1" customHeight="1"/>
    <row r="730" s="2" customFormat="1" ht="29.1" customHeight="1"/>
    <row r="731" s="2" customFormat="1" ht="29.1" customHeight="1"/>
    <row r="732" s="2" customFormat="1" ht="29.1" customHeight="1"/>
    <row r="733" s="2" customFormat="1" ht="29.1" customHeight="1"/>
    <row r="734" s="2" customFormat="1" ht="29.1" customHeight="1"/>
    <row r="735" s="2" customFormat="1" ht="29.1" customHeight="1"/>
    <row r="736" s="2" customFormat="1" ht="29.1" customHeight="1"/>
    <row r="737" s="2" customFormat="1" ht="29.1" customHeight="1"/>
    <row r="738" s="2" customFormat="1" ht="29.1" customHeight="1"/>
    <row r="739" s="2" customFormat="1" ht="29.1" customHeight="1"/>
    <row r="740" s="2" customFormat="1" ht="29.1" customHeight="1"/>
    <row r="741" s="2" customFormat="1" ht="29.1" customHeight="1"/>
    <row r="742" s="2" customFormat="1" ht="29.1" customHeight="1"/>
    <row r="743" s="2" customFormat="1" ht="29.1" customHeight="1"/>
    <row r="744" s="2" customFormat="1" ht="29.1" customHeight="1"/>
    <row r="745" s="2" customFormat="1" ht="29.1" customHeight="1"/>
    <row r="746" s="2" customFormat="1" ht="29.1" customHeight="1"/>
    <row r="747" s="2" customFormat="1" ht="29.1" customHeight="1"/>
    <row r="748" s="2" customFormat="1" ht="29.1" customHeight="1"/>
    <row r="749" s="2" customFormat="1" ht="29.1" customHeight="1"/>
    <row r="750" s="2" customFormat="1" ht="29.1" customHeight="1"/>
    <row r="751" s="2" customFormat="1" ht="29.1" customHeight="1"/>
    <row r="752" s="2" customFormat="1" ht="29.1" customHeight="1"/>
    <row r="753" s="2" customFormat="1" ht="29.1" customHeight="1"/>
    <row r="754" s="2" customFormat="1" ht="29.1" customHeight="1"/>
    <row r="755" s="2" customFormat="1" ht="29.1" customHeight="1"/>
    <row r="756" s="2" customFormat="1" ht="29.1" customHeight="1"/>
    <row r="757" s="2" customFormat="1" ht="29.1" customHeight="1"/>
    <row r="758" s="2" customFormat="1" ht="29.1" customHeight="1"/>
    <row r="759" s="2" customFormat="1" ht="29.1" customHeight="1"/>
    <row r="760" s="2" customFormat="1" ht="29.1" customHeight="1"/>
    <row r="761" s="2" customFormat="1" ht="29.1" customHeight="1"/>
    <row r="762" s="2" customFormat="1" ht="29.1" customHeight="1"/>
    <row r="763" s="2" customFormat="1" ht="29.1" customHeight="1"/>
    <row r="764" s="2" customFormat="1" ht="29.1" customHeight="1"/>
    <row r="765" s="2" customFormat="1" ht="29.1" customHeight="1"/>
    <row r="766" s="2" customFormat="1" ht="29.1" customHeight="1"/>
    <row r="767" s="2" customFormat="1" ht="29.1" customHeight="1"/>
    <row r="768" s="2" customFormat="1" ht="29.1" customHeight="1"/>
    <row r="769" s="2" customFormat="1" ht="29.1" customHeight="1"/>
    <row r="770" s="2" customFormat="1" ht="29.1" customHeight="1"/>
    <row r="771" s="2" customFormat="1" ht="29.1" customHeight="1"/>
    <row r="772" s="2" customFormat="1" ht="29.1" customHeight="1"/>
    <row r="773" s="2" customFormat="1" ht="29.1" customHeight="1"/>
    <row r="774" s="2" customFormat="1" ht="29.1" customHeight="1"/>
    <row r="775" s="2" customFormat="1" ht="29.1" customHeight="1"/>
    <row r="776" s="2" customFormat="1" ht="29.1" customHeight="1"/>
    <row r="777" s="2" customFormat="1" ht="29.1" customHeight="1"/>
    <row r="778" s="2" customFormat="1" ht="29.1" customHeight="1"/>
    <row r="779" s="2" customFormat="1" ht="29.1" customHeight="1"/>
    <row r="780" s="2" customFormat="1" ht="29.1" customHeight="1"/>
    <row r="781" s="2" customFormat="1" ht="29.1" customHeight="1"/>
    <row r="782" s="2" customFormat="1" ht="29.1" customHeight="1"/>
    <row r="783" s="2" customFormat="1" ht="29.1" customHeight="1"/>
    <row r="784" s="2" customFormat="1" ht="29.1" customHeight="1"/>
    <row r="785" s="2" customFormat="1" ht="29.1" customHeight="1"/>
    <row r="786" s="2" customFormat="1" ht="29.1" customHeight="1"/>
    <row r="787" s="2" customFormat="1" ht="29.1" customHeight="1"/>
    <row r="788" s="2" customFormat="1" ht="29.1" customHeight="1"/>
    <row r="789" s="2" customFormat="1" ht="29.1" customHeight="1"/>
    <row r="790" s="2" customFormat="1" ht="29.1" customHeight="1"/>
    <row r="791" s="2" customFormat="1" ht="29.1" customHeight="1"/>
    <row r="792" s="2" customFormat="1" ht="29.1" customHeight="1"/>
    <row r="793" s="2" customFormat="1" ht="29.1" customHeight="1"/>
    <row r="794" s="2" customFormat="1" ht="29.1" customHeight="1"/>
    <row r="795" s="2" customFormat="1" ht="29.1" customHeight="1"/>
    <row r="796" s="2" customFormat="1" ht="29.1" customHeight="1"/>
    <row r="797" s="2" customFormat="1" ht="29.1" customHeight="1"/>
    <row r="798" s="2" customFormat="1" ht="29.1" customHeight="1"/>
    <row r="799" s="2" customFormat="1" ht="29.1" customHeight="1"/>
    <row r="800" s="2" customFormat="1" ht="29.1" customHeight="1"/>
    <row r="801" s="2" customFormat="1" ht="29.1" customHeight="1"/>
    <row r="802" s="2" customFormat="1" ht="29.1" customHeight="1"/>
    <row r="803" s="2" customFormat="1" ht="29.1" customHeight="1"/>
    <row r="804" s="2" customFormat="1" ht="29.1" customHeight="1"/>
    <row r="805" s="2" customFormat="1" ht="29.1" customHeight="1"/>
    <row r="806" s="2" customFormat="1" ht="29.1" customHeight="1"/>
    <row r="807" s="2" customFormat="1" ht="29.1" customHeight="1"/>
    <row r="808" s="2" customFormat="1" ht="29.1" customHeight="1"/>
    <row r="809" s="2" customFormat="1" ht="29.1" customHeight="1"/>
    <row r="810" s="2" customFormat="1" ht="29.1" customHeight="1"/>
    <row r="811" s="2" customFormat="1" ht="29.1" customHeight="1"/>
    <row r="812" s="2" customFormat="1" ht="29.1" customHeight="1"/>
    <row r="813" s="2" customFormat="1" ht="29.1" customHeight="1"/>
    <row r="814" s="2" customFormat="1" ht="29.1" customHeight="1"/>
    <row r="815" s="2" customFormat="1" ht="29.1" customHeight="1"/>
    <row r="816" s="2" customFormat="1" ht="29.1" customHeight="1"/>
    <row r="817" s="2" customFormat="1" ht="29.1" customHeight="1"/>
    <row r="818" s="2" customFormat="1" ht="29.1" customHeight="1"/>
    <row r="819" s="2" customFormat="1" ht="29.1" customHeight="1"/>
    <row r="820" s="2" customFormat="1" ht="29.1" customHeight="1"/>
    <row r="821" s="2" customFormat="1" ht="29.1" customHeight="1"/>
    <row r="822" s="2" customFormat="1" ht="29.1" customHeight="1"/>
    <row r="823" s="2" customFormat="1" ht="29.1" customHeight="1"/>
    <row r="824" s="2" customFormat="1" ht="29.1" customHeight="1"/>
    <row r="825" s="2" customFormat="1" ht="29.1" customHeight="1"/>
    <row r="826" s="2" customFormat="1" ht="29.1" customHeight="1"/>
    <row r="827" s="2" customFormat="1" ht="29.1" customHeight="1"/>
    <row r="828" s="2" customFormat="1" ht="29.1" customHeight="1"/>
    <row r="829" s="2" customFormat="1" ht="29.1" customHeight="1"/>
    <row r="830" s="2" customFormat="1" ht="29.1" customHeight="1"/>
    <row r="831" s="2" customFormat="1" ht="29.1" customHeight="1"/>
    <row r="832" s="2" customFormat="1" ht="29.1" customHeight="1"/>
    <row r="833" s="2" customFormat="1" ht="29.1" customHeight="1"/>
    <row r="834" s="2" customFormat="1" ht="29.1" customHeight="1"/>
    <row r="835" s="2" customFormat="1" ht="29.1" customHeight="1"/>
    <row r="836" s="2" customFormat="1" ht="29.1" customHeight="1"/>
    <row r="837" s="2" customFormat="1" ht="29.1" customHeight="1"/>
    <row r="838" s="2" customFormat="1" ht="29.1" customHeight="1"/>
    <row r="839" s="2" customFormat="1" ht="29.1" customHeight="1"/>
    <row r="840" s="2" customFormat="1" ht="29.1" customHeight="1"/>
    <row r="841" s="2" customFormat="1" ht="29.1" customHeight="1"/>
    <row r="842" s="2" customFormat="1" ht="29.1" customHeight="1"/>
    <row r="843" s="2" customFormat="1" ht="29.1" customHeight="1"/>
    <row r="844" s="2" customFormat="1" ht="29.1" customHeight="1"/>
    <row r="845" s="2" customFormat="1" ht="29.1" customHeight="1"/>
    <row r="846" s="2" customFormat="1" ht="29.1" customHeight="1"/>
    <row r="847" s="2" customFormat="1" ht="29.1" customHeight="1"/>
    <row r="848" s="2" customFormat="1" ht="29.1" customHeight="1"/>
    <row r="849" s="2" customFormat="1" ht="29.1" customHeight="1"/>
    <row r="850" s="2" customFormat="1" ht="29.1" customHeight="1"/>
    <row r="851" s="2" customFormat="1" ht="29.1" customHeight="1"/>
    <row r="852" s="2" customFormat="1" ht="29.1" customHeight="1"/>
    <row r="853" s="2" customFormat="1" ht="29.1" customHeight="1"/>
    <row r="854" s="2" customFormat="1" ht="29.1" customHeight="1"/>
    <row r="855" s="2" customFormat="1" ht="29.1" customHeight="1"/>
    <row r="856" s="2" customFormat="1" ht="29.1" customHeight="1"/>
    <row r="857" s="2" customFormat="1" ht="29.1" customHeight="1"/>
    <row r="858" s="2" customFormat="1" ht="29.1" customHeight="1"/>
    <row r="859" s="2" customFormat="1" ht="29.1" customHeight="1"/>
    <row r="860" s="2" customFormat="1" ht="29.1" customHeight="1"/>
    <row r="861" s="2" customFormat="1" ht="29.1" customHeight="1"/>
    <row r="862" s="2" customFormat="1" ht="29.1" customHeight="1"/>
    <row r="863" s="2" customFormat="1" ht="29.1" customHeight="1"/>
    <row r="864" s="2" customFormat="1" ht="29.1" customHeight="1"/>
    <row r="865" s="2" customFormat="1" ht="29.1" customHeight="1"/>
    <row r="866" s="2" customFormat="1" ht="29.1" customHeight="1"/>
    <row r="867" s="2" customFormat="1" ht="29.1" customHeight="1"/>
    <row r="868" s="2" customFormat="1" ht="29.1" customHeight="1"/>
    <row r="869" s="2" customFormat="1" ht="29.1" customHeight="1"/>
    <row r="870" s="2" customFormat="1" ht="29.1" customHeight="1"/>
    <row r="871" s="2" customFormat="1" ht="29.1" customHeight="1"/>
    <row r="872" s="2" customFormat="1" ht="29.1" customHeight="1"/>
    <row r="873" s="2" customFormat="1" ht="29.1" customHeight="1"/>
    <row r="874" s="2" customFormat="1" ht="29.1" customHeight="1"/>
    <row r="875" s="2" customFormat="1" ht="29.1" customHeight="1"/>
    <row r="876" s="2" customFormat="1" ht="29.1" customHeight="1"/>
    <row r="877" s="2" customFormat="1" ht="29.1" customHeight="1"/>
    <row r="878" s="2" customFormat="1" ht="29.1" customHeight="1"/>
    <row r="879" s="2" customFormat="1" ht="29.1" customHeight="1"/>
    <row r="880" s="2" customFormat="1" ht="29.1" customHeight="1"/>
    <row r="881" s="2" customFormat="1" ht="29.1" customHeight="1"/>
    <row r="882" s="2" customFormat="1" ht="29.1" customHeight="1"/>
    <row r="883" s="2" customFormat="1" ht="29.1" customHeight="1"/>
    <row r="884" s="2" customFormat="1" ht="29.1" customHeight="1"/>
    <row r="885" s="2" customFormat="1" ht="29.1" customHeight="1"/>
    <row r="886" s="2" customFormat="1" ht="29.1" customHeight="1"/>
    <row r="887" s="2" customFormat="1" ht="29.1" customHeight="1"/>
    <row r="888" s="2" customFormat="1" ht="29.1" customHeight="1"/>
    <row r="889" s="2" customFormat="1" ht="29.1" customHeight="1"/>
    <row r="890" s="2" customFormat="1" ht="29.1" customHeight="1"/>
    <row r="891" s="2" customFormat="1" ht="29.1" customHeight="1"/>
    <row r="892" s="2" customFormat="1" ht="29.1" customHeight="1"/>
    <row r="893" s="2" customFormat="1" ht="29.1" customHeight="1"/>
    <row r="894" s="2" customFormat="1" ht="29.1" customHeight="1"/>
    <row r="895" s="2" customFormat="1" ht="29.1" customHeight="1"/>
    <row r="896" s="2" customFormat="1" ht="29.1" customHeight="1"/>
    <row r="897" s="2" customFormat="1" ht="29.1" customHeight="1"/>
    <row r="898" s="2" customFormat="1" ht="29.1" customHeight="1"/>
    <row r="899" s="2" customFormat="1" ht="29.1" customHeight="1"/>
    <row r="900" s="2" customFormat="1" ht="29.1" customHeight="1"/>
    <row r="901" s="2" customFormat="1" ht="29.1" customHeight="1"/>
    <row r="902" s="2" customFormat="1" ht="29.1" customHeight="1"/>
    <row r="903" s="2" customFormat="1" ht="29.1" customHeight="1"/>
    <row r="904" s="2" customFormat="1" ht="29.1" customHeight="1"/>
    <row r="905" s="2" customFormat="1" ht="29.1" customHeight="1"/>
    <row r="906" s="2" customFormat="1" ht="29.1" customHeight="1"/>
    <row r="907" s="2" customFormat="1" ht="29.1" customHeight="1"/>
    <row r="908" s="2" customFormat="1" ht="29.1" customHeight="1"/>
    <row r="909" s="2" customFormat="1" ht="29.1" customHeight="1"/>
    <row r="910" s="2" customFormat="1" ht="29.1" customHeight="1"/>
    <row r="911" s="2" customFormat="1" ht="29.1" customHeight="1"/>
    <row r="912" s="2" customFormat="1" ht="29.1" customHeight="1"/>
    <row r="913" s="2" customFormat="1" ht="29.1" customHeight="1"/>
    <row r="914" s="2" customFormat="1" ht="29.1" customHeight="1"/>
    <row r="915" s="2" customFormat="1" ht="29.1" customHeight="1"/>
    <row r="916" s="2" customFormat="1" ht="29.1" customHeight="1"/>
    <row r="917" s="2" customFormat="1" ht="29.1" customHeight="1"/>
    <row r="918" s="2" customFormat="1" ht="29.1" customHeight="1"/>
  </sheetData>
  <sheetProtection algorithmName="SHA-512" hashValue="b36JRT5iCyvwajX1e5mWkODkVgvPtG+bnpGLXoWBQKbJbOX3u0ctgKMoqIMn/jAWc1oo+FCURFCg1haxk/Vqxg==" saltValue="FSQqC21IA97mPoBRgf7xrg==" spinCount="100000" sheet="1" objects="1" scenarios="1"/>
  <mergeCells count="6">
    <mergeCell ref="A8:A10"/>
    <mergeCell ref="A1:D1"/>
    <mergeCell ref="A2:D2"/>
    <mergeCell ref="A3:D3"/>
    <mergeCell ref="B4:C4"/>
    <mergeCell ref="A5:A7"/>
  </mergeCells>
  <pageMargins left="0.7" right="0.7" top="0.75" bottom="0.75" header="0.3" footer="0.3"/>
  <pageSetup paperSize="9" scale="58" orientation="portrait" r:id="rId1"/>
  <colBreaks count="1" manualBreakCount="1">
    <brk id="4" max="1048575"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ECFF"/>
  </sheetPr>
  <dimension ref="A1:C20"/>
  <sheetViews>
    <sheetView topLeftCell="A4" zoomScale="80" zoomScaleNormal="80" workbookViewId="0">
      <selection sqref="A1:C1"/>
    </sheetView>
  </sheetViews>
  <sheetFormatPr defaultColWidth="8.6640625" defaultRowHeight="14.4"/>
  <cols>
    <col min="1" max="1" width="71.6640625" style="6" customWidth="1"/>
    <col min="2" max="2" width="81.6640625" style="6" customWidth="1"/>
    <col min="3" max="3" width="68.5546875" style="6" customWidth="1"/>
    <col min="4" max="16384" width="8.6640625" style="6"/>
  </cols>
  <sheetData>
    <row r="1" spans="1:3" ht="15" customHeight="1">
      <c r="A1" s="314"/>
      <c r="B1" s="315"/>
      <c r="C1" s="316"/>
    </row>
    <row r="2" spans="1:3" ht="30" customHeight="1">
      <c r="A2" s="346" t="s">
        <v>1114</v>
      </c>
      <c r="B2" s="346"/>
      <c r="C2" s="346"/>
    </row>
    <row r="3" spans="1:3" ht="15" customHeight="1">
      <c r="A3" s="8"/>
      <c r="B3" s="9"/>
      <c r="C3" s="10"/>
    </row>
    <row r="4" spans="1:3" ht="30" customHeight="1">
      <c r="A4" s="261" t="s">
        <v>0</v>
      </c>
      <c r="B4" s="261" t="s">
        <v>1</v>
      </c>
      <c r="C4" s="261" t="s">
        <v>2</v>
      </c>
    </row>
    <row r="5" spans="1:3" ht="105">
      <c r="A5" s="23" t="s">
        <v>640</v>
      </c>
      <c r="B5" s="22" t="s">
        <v>877</v>
      </c>
      <c r="C5" s="15"/>
    </row>
    <row r="6" spans="1:3" ht="63">
      <c r="A6" s="23" t="s">
        <v>642</v>
      </c>
      <c r="B6" s="22" t="s">
        <v>878</v>
      </c>
      <c r="C6" s="15"/>
    </row>
    <row r="7" spans="1:3" ht="42">
      <c r="A7" s="23" t="s">
        <v>882</v>
      </c>
      <c r="B7" s="181" t="s">
        <v>883</v>
      </c>
      <c r="C7" s="15"/>
    </row>
    <row r="8" spans="1:3" ht="147">
      <c r="A8" s="23" t="s">
        <v>884</v>
      </c>
      <c r="B8" s="181" t="s">
        <v>885</v>
      </c>
      <c r="C8" s="15"/>
    </row>
    <row r="9" spans="1:3" ht="63">
      <c r="A9" s="23" t="s">
        <v>886</v>
      </c>
      <c r="B9" s="181" t="s">
        <v>887</v>
      </c>
      <c r="C9" s="15"/>
    </row>
    <row r="10" spans="1:3" ht="42">
      <c r="A10" s="12" t="s">
        <v>888</v>
      </c>
      <c r="B10" s="181" t="s">
        <v>889</v>
      </c>
      <c r="C10" s="15"/>
    </row>
    <row r="11" spans="1:3" ht="84">
      <c r="A11" s="23" t="s">
        <v>890</v>
      </c>
      <c r="B11" s="181" t="s">
        <v>891</v>
      </c>
      <c r="C11" s="15"/>
    </row>
    <row r="12" spans="1:3" ht="42">
      <c r="A12" s="12" t="s">
        <v>892</v>
      </c>
      <c r="B12" s="181" t="s">
        <v>893</v>
      </c>
      <c r="C12" s="15"/>
    </row>
    <row r="13" spans="1:3" ht="63">
      <c r="A13" s="23" t="s">
        <v>894</v>
      </c>
      <c r="B13" s="182" t="s">
        <v>895</v>
      </c>
      <c r="C13" s="15"/>
    </row>
    <row r="14" spans="1:3" ht="84">
      <c r="A14" s="23" t="s">
        <v>896</v>
      </c>
      <c r="B14" s="182" t="s">
        <v>897</v>
      </c>
      <c r="C14" s="15"/>
    </row>
    <row r="15" spans="1:3" ht="84">
      <c r="A15" s="12" t="s">
        <v>898</v>
      </c>
      <c r="B15" s="183" t="s">
        <v>899</v>
      </c>
      <c r="C15" s="7"/>
    </row>
    <row r="16" spans="1:3" ht="63">
      <c r="A16" s="23" t="s">
        <v>900</v>
      </c>
      <c r="B16" s="182" t="s">
        <v>901</v>
      </c>
      <c r="C16" s="7"/>
    </row>
    <row r="17" spans="1:3" ht="126">
      <c r="A17" s="23" t="s">
        <v>902</v>
      </c>
      <c r="B17" s="184" t="s">
        <v>903</v>
      </c>
    </row>
    <row r="18" spans="1:3" ht="84">
      <c r="A18" s="23" t="s">
        <v>904</v>
      </c>
      <c r="B18" s="184" t="s">
        <v>905</v>
      </c>
    </row>
    <row r="19" spans="1:3" ht="126">
      <c r="A19" s="39" t="s">
        <v>329</v>
      </c>
      <c r="B19" s="37" t="s">
        <v>1099</v>
      </c>
      <c r="C19" s="96" t="s">
        <v>331</v>
      </c>
    </row>
    <row r="20" spans="1:3" ht="105">
      <c r="A20" s="277" t="s">
        <v>981</v>
      </c>
      <c r="B20" s="37" t="s">
        <v>982</v>
      </c>
      <c r="C20" s="96"/>
    </row>
  </sheetData>
  <mergeCells count="2">
    <mergeCell ref="A1:C1"/>
    <mergeCell ref="A2:C2"/>
  </mergeCell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N42"/>
  <sheetViews>
    <sheetView workbookViewId="0">
      <selection sqref="A1:D1"/>
    </sheetView>
  </sheetViews>
  <sheetFormatPr defaultColWidth="9" defaultRowHeight="21"/>
  <cols>
    <col min="1" max="1" width="26.6640625" style="28" customWidth="1"/>
    <col min="2" max="2" width="20.33203125" style="28" customWidth="1"/>
    <col min="3" max="3" width="22.33203125" style="28" customWidth="1"/>
    <col min="4" max="4" width="35.6640625" style="28" customWidth="1"/>
    <col min="5" max="16384" width="9" style="28"/>
  </cols>
  <sheetData>
    <row r="1" spans="1:14">
      <c r="A1" s="309"/>
      <c r="B1" s="309"/>
      <c r="C1" s="309"/>
      <c r="D1" s="309"/>
    </row>
    <row r="2" spans="1:14">
      <c r="A2" s="303" t="s">
        <v>53</v>
      </c>
      <c r="B2" s="303"/>
      <c r="C2" s="303"/>
      <c r="D2" s="303"/>
      <c r="E2" s="29"/>
      <c r="F2" s="29"/>
      <c r="G2" s="29"/>
      <c r="H2" s="29"/>
      <c r="I2" s="29"/>
      <c r="J2" s="29"/>
      <c r="K2" s="29"/>
      <c r="L2" s="29"/>
      <c r="M2" s="29"/>
      <c r="N2" s="29"/>
    </row>
    <row r="3" spans="1:14">
      <c r="A3" s="305"/>
      <c r="B3" s="305"/>
      <c r="C3" s="305"/>
      <c r="D3" s="305"/>
      <c r="E3" s="29"/>
      <c r="F3" s="29"/>
      <c r="G3" s="29"/>
      <c r="H3" s="29"/>
      <c r="I3" s="29"/>
      <c r="J3" s="29"/>
      <c r="K3" s="29"/>
      <c r="L3" s="29"/>
      <c r="M3" s="29"/>
      <c r="N3" s="29"/>
    </row>
    <row r="4" spans="1:14" ht="25.2" customHeight="1">
      <c r="A4" s="31" t="s">
        <v>58</v>
      </c>
      <c r="B4" s="304" t="s">
        <v>59</v>
      </c>
      <c r="C4" s="304"/>
      <c r="D4" s="304"/>
      <c r="E4" s="29"/>
      <c r="F4" s="29"/>
      <c r="G4" s="29"/>
      <c r="H4" s="29"/>
      <c r="I4" s="29"/>
      <c r="J4" s="29"/>
      <c r="K4" s="29"/>
      <c r="L4" s="29"/>
      <c r="M4" s="29"/>
      <c r="N4" s="29"/>
    </row>
    <row r="5" spans="1:14" ht="25.2" customHeight="1">
      <c r="A5" s="31" t="s">
        <v>60</v>
      </c>
      <c r="B5" s="304" t="s">
        <v>724</v>
      </c>
      <c r="C5" s="304"/>
      <c r="D5" s="304"/>
      <c r="E5" s="29"/>
      <c r="F5" s="29"/>
      <c r="G5" s="29"/>
      <c r="H5" s="29"/>
      <c r="I5" s="29"/>
      <c r="J5" s="29"/>
      <c r="K5" s="29"/>
      <c r="L5" s="29"/>
      <c r="M5" s="29"/>
      <c r="N5" s="29"/>
    </row>
    <row r="6" spans="1:14" ht="25.2" customHeight="1">
      <c r="A6" s="31" t="s">
        <v>56</v>
      </c>
      <c r="B6" s="304" t="s">
        <v>57</v>
      </c>
      <c r="C6" s="304"/>
      <c r="D6" s="304"/>
      <c r="E6" s="29"/>
      <c r="F6" s="29"/>
      <c r="G6" s="29"/>
      <c r="H6" s="29"/>
      <c r="I6" s="29"/>
      <c r="J6" s="29"/>
      <c r="K6" s="29"/>
      <c r="L6" s="29"/>
      <c r="M6" s="29"/>
      <c r="N6" s="29"/>
    </row>
    <row r="7" spans="1:14" ht="25.2" customHeight="1">
      <c r="A7" s="31" t="s">
        <v>77</v>
      </c>
      <c r="B7" s="306" t="s">
        <v>87</v>
      </c>
      <c r="C7" s="307"/>
      <c r="D7" s="308"/>
      <c r="E7" s="29"/>
      <c r="F7" s="29"/>
      <c r="G7" s="29"/>
      <c r="H7" s="29"/>
      <c r="I7" s="29"/>
      <c r="J7" s="29"/>
      <c r="K7" s="29"/>
      <c r="L7" s="29"/>
      <c r="M7" s="29"/>
      <c r="N7" s="29"/>
    </row>
    <row r="8" spans="1:14" ht="25.2" customHeight="1">
      <c r="A8" s="31" t="s">
        <v>729</v>
      </c>
      <c r="B8" s="306" t="s">
        <v>730</v>
      </c>
      <c r="C8" s="307"/>
      <c r="D8" s="308"/>
      <c r="E8" s="29"/>
      <c r="F8" s="29"/>
      <c r="G8" s="29"/>
      <c r="H8" s="29"/>
      <c r="I8" s="29"/>
      <c r="J8" s="29"/>
      <c r="K8" s="29"/>
      <c r="L8" s="29"/>
      <c r="M8" s="29"/>
      <c r="N8" s="29"/>
    </row>
    <row r="9" spans="1:14" ht="25.2" customHeight="1">
      <c r="A9" s="31" t="s">
        <v>61</v>
      </c>
      <c r="B9" s="304" t="s">
        <v>62</v>
      </c>
      <c r="C9" s="304"/>
      <c r="D9" s="304"/>
      <c r="E9" s="29"/>
      <c r="F9" s="29"/>
      <c r="G9" s="29"/>
      <c r="H9" s="29"/>
      <c r="I9" s="29"/>
      <c r="J9" s="29"/>
      <c r="K9" s="29"/>
      <c r="L9" s="29"/>
      <c r="M9" s="29"/>
      <c r="N9" s="29"/>
    </row>
    <row r="10" spans="1:14" ht="25.2" customHeight="1">
      <c r="A10" s="31" t="s">
        <v>731</v>
      </c>
      <c r="B10" s="304" t="s">
        <v>725</v>
      </c>
      <c r="C10" s="304"/>
      <c r="D10" s="304"/>
      <c r="E10" s="29"/>
      <c r="F10" s="29"/>
      <c r="G10" s="29"/>
      <c r="H10" s="29"/>
      <c r="I10" s="29"/>
      <c r="J10" s="29"/>
      <c r="K10" s="29"/>
      <c r="L10" s="29"/>
      <c r="M10" s="29"/>
      <c r="N10" s="29"/>
    </row>
    <row r="11" spans="1:14" ht="25.2" customHeight="1">
      <c r="A11" s="31" t="s">
        <v>732</v>
      </c>
      <c r="B11" s="304" t="s">
        <v>726</v>
      </c>
      <c r="C11" s="304"/>
      <c r="D11" s="304"/>
      <c r="E11" s="29"/>
      <c r="F11" s="29"/>
      <c r="G11" s="29"/>
      <c r="H11" s="29"/>
      <c r="I11" s="29"/>
      <c r="J11" s="29"/>
      <c r="K11" s="29"/>
      <c r="L11" s="29"/>
      <c r="M11" s="29"/>
      <c r="N11" s="29"/>
    </row>
    <row r="12" spans="1:14" ht="25.2" customHeight="1">
      <c r="A12" s="31" t="s">
        <v>733</v>
      </c>
      <c r="B12" s="306" t="s">
        <v>727</v>
      </c>
      <c r="C12" s="307"/>
      <c r="D12" s="308"/>
      <c r="E12" s="29"/>
      <c r="F12" s="29"/>
      <c r="G12" s="29"/>
      <c r="H12" s="29"/>
      <c r="I12" s="29"/>
      <c r="J12" s="29"/>
      <c r="K12" s="29"/>
      <c r="L12" s="29"/>
      <c r="M12" s="29"/>
      <c r="N12" s="29"/>
    </row>
    <row r="13" spans="1:14" ht="25.2" customHeight="1">
      <c r="A13" s="31" t="s">
        <v>63</v>
      </c>
      <c r="B13" s="304" t="s">
        <v>64</v>
      </c>
      <c r="C13" s="304"/>
      <c r="D13" s="304"/>
      <c r="E13" s="29"/>
      <c r="F13" s="29"/>
      <c r="G13" s="29"/>
      <c r="H13" s="29"/>
      <c r="I13" s="29"/>
      <c r="J13" s="29"/>
      <c r="K13" s="29"/>
      <c r="L13" s="29"/>
      <c r="M13" s="29"/>
      <c r="N13" s="29"/>
    </row>
    <row r="14" spans="1:14" ht="25.2" customHeight="1">
      <c r="A14" s="31" t="s">
        <v>65</v>
      </c>
      <c r="B14" s="304" t="s">
        <v>66</v>
      </c>
      <c r="C14" s="304"/>
      <c r="D14" s="304"/>
      <c r="E14" s="29"/>
      <c r="F14" s="29"/>
      <c r="G14" s="29"/>
      <c r="H14" s="29"/>
      <c r="I14" s="29"/>
      <c r="J14" s="29"/>
      <c r="K14" s="29"/>
      <c r="L14" s="29"/>
      <c r="M14" s="29"/>
      <c r="N14" s="29"/>
    </row>
    <row r="15" spans="1:14" ht="25.2" customHeight="1">
      <c r="A15" s="31" t="s">
        <v>67</v>
      </c>
      <c r="B15" s="304" t="s">
        <v>68</v>
      </c>
      <c r="C15" s="304"/>
      <c r="D15" s="304"/>
      <c r="E15" s="29"/>
      <c r="F15" s="29"/>
      <c r="G15" s="29"/>
      <c r="H15" s="29"/>
      <c r="I15" s="29"/>
      <c r="J15" s="29"/>
      <c r="K15" s="29"/>
      <c r="L15" s="29"/>
      <c r="M15" s="29"/>
      <c r="N15" s="29"/>
    </row>
    <row r="16" spans="1:14" ht="25.2" customHeight="1">
      <c r="A16" s="31" t="s">
        <v>73</v>
      </c>
      <c r="B16" s="304" t="s">
        <v>74</v>
      </c>
      <c r="C16" s="304"/>
      <c r="D16" s="304"/>
      <c r="E16" s="29"/>
      <c r="F16" s="29"/>
      <c r="G16" s="29"/>
      <c r="H16" s="29"/>
      <c r="I16" s="29"/>
      <c r="J16" s="29"/>
      <c r="K16" s="29"/>
      <c r="L16" s="29"/>
      <c r="M16" s="29"/>
      <c r="N16" s="29"/>
    </row>
    <row r="17" spans="1:14" ht="25.2" customHeight="1">
      <c r="A17" s="31" t="s">
        <v>71</v>
      </c>
      <c r="B17" s="304" t="s">
        <v>72</v>
      </c>
      <c r="C17" s="304"/>
      <c r="D17" s="304"/>
      <c r="E17" s="29"/>
      <c r="F17" s="29"/>
      <c r="G17" s="29"/>
      <c r="H17" s="29"/>
      <c r="I17" s="29"/>
      <c r="J17" s="29"/>
      <c r="K17" s="29"/>
      <c r="L17" s="29"/>
      <c r="M17" s="29"/>
      <c r="N17" s="29"/>
    </row>
    <row r="18" spans="1:14" ht="25.2" customHeight="1">
      <c r="A18" s="31" t="s">
        <v>54</v>
      </c>
      <c r="B18" s="304" t="s">
        <v>55</v>
      </c>
      <c r="C18" s="304"/>
      <c r="D18" s="304"/>
      <c r="E18" s="29"/>
      <c r="F18" s="29"/>
      <c r="G18" s="29"/>
      <c r="H18" s="29"/>
      <c r="I18" s="29"/>
      <c r="J18" s="29"/>
      <c r="K18" s="29"/>
      <c r="L18" s="29"/>
      <c r="M18" s="29"/>
      <c r="N18" s="29"/>
    </row>
    <row r="19" spans="1:14" ht="25.2" customHeight="1">
      <c r="A19" s="31" t="s">
        <v>75</v>
      </c>
      <c r="B19" s="304" t="s">
        <v>76</v>
      </c>
      <c r="C19" s="304"/>
      <c r="D19" s="304"/>
      <c r="E19" s="29"/>
      <c r="F19" s="29"/>
      <c r="G19" s="29"/>
      <c r="H19" s="29"/>
      <c r="I19" s="29"/>
      <c r="J19" s="29"/>
      <c r="K19" s="29"/>
      <c r="L19" s="29"/>
      <c r="M19" s="29"/>
      <c r="N19" s="29"/>
    </row>
    <row r="20" spans="1:14" ht="25.2" customHeight="1">
      <c r="A20" s="31" t="s">
        <v>69</v>
      </c>
      <c r="B20" s="304" t="s">
        <v>70</v>
      </c>
      <c r="C20" s="304"/>
      <c r="D20" s="304"/>
      <c r="E20" s="29"/>
      <c r="F20" s="29"/>
      <c r="G20" s="29"/>
      <c r="H20" s="29"/>
      <c r="I20" s="29"/>
      <c r="J20" s="29"/>
      <c r="K20" s="29"/>
      <c r="L20" s="29"/>
      <c r="M20" s="29"/>
      <c r="N20" s="29"/>
    </row>
    <row r="21" spans="1:14" ht="25.2" customHeight="1">
      <c r="A21" s="31" t="s">
        <v>735</v>
      </c>
      <c r="B21" s="304" t="s">
        <v>736</v>
      </c>
      <c r="C21" s="304"/>
      <c r="D21" s="304"/>
      <c r="E21" s="29"/>
      <c r="F21" s="29"/>
      <c r="G21" s="29"/>
      <c r="H21" s="29"/>
      <c r="I21" s="29"/>
      <c r="J21" s="29"/>
      <c r="K21" s="29"/>
      <c r="L21" s="29"/>
      <c r="M21" s="29"/>
      <c r="N21" s="29"/>
    </row>
    <row r="22" spans="1:14">
      <c r="A22" s="290"/>
      <c r="B22" s="291"/>
      <c r="C22" s="291"/>
      <c r="D22" s="292"/>
      <c r="E22" s="29"/>
      <c r="F22" s="29"/>
      <c r="G22" s="29"/>
      <c r="H22" s="29"/>
      <c r="I22" s="29"/>
      <c r="J22" s="29"/>
      <c r="K22" s="29"/>
      <c r="L22" s="29"/>
      <c r="M22" s="29"/>
      <c r="N22" s="29"/>
    </row>
    <row r="23" spans="1:14">
      <c r="A23" s="303" t="s">
        <v>78</v>
      </c>
      <c r="B23" s="303"/>
      <c r="C23" s="303"/>
      <c r="D23" s="303"/>
      <c r="E23" s="29"/>
      <c r="F23" s="29"/>
      <c r="G23" s="29"/>
      <c r="H23" s="29"/>
      <c r="I23" s="29"/>
      <c r="J23" s="29"/>
      <c r="K23" s="29"/>
      <c r="L23" s="29"/>
      <c r="M23" s="29"/>
      <c r="N23" s="29"/>
    </row>
    <row r="24" spans="1:14">
      <c r="A24" s="293"/>
      <c r="B24" s="294"/>
      <c r="C24" s="294"/>
      <c r="D24" s="295"/>
      <c r="E24" s="29"/>
      <c r="F24" s="29"/>
      <c r="G24" s="29"/>
      <c r="H24" s="29"/>
      <c r="I24" s="29"/>
      <c r="J24" s="29"/>
      <c r="K24" s="29"/>
      <c r="L24" s="29"/>
      <c r="M24" s="29"/>
      <c r="N24" s="29"/>
    </row>
    <row r="25" spans="1:14" ht="25.2" customHeight="1">
      <c r="A25" s="30" t="s">
        <v>728</v>
      </c>
      <c r="B25" s="302" t="s">
        <v>722</v>
      </c>
      <c r="C25" s="302"/>
      <c r="D25" s="302"/>
      <c r="E25" s="29"/>
      <c r="F25" s="29"/>
      <c r="G25" s="29"/>
      <c r="H25" s="29"/>
      <c r="I25" s="29"/>
      <c r="J25" s="29"/>
      <c r="K25" s="29"/>
      <c r="L25" s="29"/>
      <c r="M25" s="29"/>
      <c r="N25" s="29"/>
    </row>
    <row r="26" spans="1:14" ht="25.2" customHeight="1">
      <c r="A26" s="30"/>
      <c r="B26" s="296"/>
      <c r="C26" s="297"/>
      <c r="D26" s="298"/>
      <c r="E26" s="29"/>
      <c r="F26" s="29"/>
      <c r="G26" s="29"/>
      <c r="H26" s="29"/>
      <c r="I26" s="29"/>
      <c r="J26" s="29"/>
      <c r="K26" s="29"/>
      <c r="L26" s="29"/>
      <c r="M26" s="29"/>
      <c r="N26" s="29"/>
    </row>
    <row r="27" spans="1:14" ht="25.2" customHeight="1">
      <c r="A27" s="30" t="s">
        <v>79</v>
      </c>
      <c r="B27" s="302" t="s">
        <v>80</v>
      </c>
      <c r="C27" s="302"/>
      <c r="D27" s="302"/>
      <c r="E27" s="29"/>
      <c r="F27" s="29"/>
      <c r="G27" s="29"/>
      <c r="H27" s="29"/>
      <c r="I27" s="29"/>
      <c r="J27" s="29"/>
      <c r="K27" s="29"/>
      <c r="L27" s="29"/>
      <c r="M27" s="29"/>
      <c r="N27" s="29"/>
    </row>
    <row r="28" spans="1:14">
      <c r="A28" s="293"/>
      <c r="B28" s="294"/>
      <c r="C28" s="294"/>
      <c r="D28" s="295"/>
      <c r="E28" s="29"/>
      <c r="F28" s="29"/>
      <c r="G28" s="29"/>
      <c r="H28" s="29"/>
      <c r="I28" s="29"/>
      <c r="J28" s="29"/>
      <c r="K28" s="29"/>
      <c r="L28" s="29"/>
      <c r="M28" s="29"/>
      <c r="N28" s="29"/>
    </row>
    <row r="29" spans="1:14">
      <c r="A29" s="299" t="s">
        <v>81</v>
      </c>
      <c r="B29" s="300"/>
      <c r="C29" s="300"/>
      <c r="D29" s="301"/>
      <c r="E29" s="29"/>
      <c r="F29" s="29"/>
      <c r="G29" s="29"/>
      <c r="H29" s="29"/>
      <c r="I29" s="29"/>
      <c r="J29" s="29"/>
      <c r="K29" s="29"/>
      <c r="L29" s="29"/>
      <c r="M29" s="29"/>
      <c r="N29" s="29"/>
    </row>
    <row r="30" spans="1:14">
      <c r="A30" s="293"/>
      <c r="B30" s="294"/>
      <c r="C30" s="294"/>
      <c r="D30" s="295"/>
      <c r="E30" s="29"/>
      <c r="F30" s="29"/>
      <c r="G30" s="29"/>
      <c r="H30" s="29"/>
      <c r="I30" s="29"/>
      <c r="J30" s="29"/>
      <c r="K30" s="29"/>
      <c r="L30" s="29"/>
      <c r="M30" s="29"/>
      <c r="N30" s="29"/>
    </row>
    <row r="31" spans="1:14" ht="25.2" customHeight="1">
      <c r="A31" s="30" t="s">
        <v>82</v>
      </c>
      <c r="B31" s="287" t="s">
        <v>83</v>
      </c>
      <c r="C31" s="288"/>
      <c r="D31" s="289"/>
      <c r="E31" s="29"/>
      <c r="F31" s="29"/>
      <c r="G31" s="29"/>
      <c r="H31" s="29"/>
      <c r="I31" s="29"/>
      <c r="J31" s="29"/>
      <c r="K31" s="29"/>
      <c r="L31" s="29"/>
      <c r="M31" s="29"/>
      <c r="N31" s="29"/>
    </row>
    <row r="32" spans="1:14" ht="25.2" customHeight="1">
      <c r="A32" s="30" t="s">
        <v>84</v>
      </c>
      <c r="B32" s="287" t="s">
        <v>89</v>
      </c>
      <c r="C32" s="288"/>
      <c r="D32" s="289"/>
      <c r="E32" s="29"/>
      <c r="F32" s="29"/>
      <c r="G32" s="29"/>
      <c r="H32" s="29"/>
      <c r="I32" s="29"/>
      <c r="J32" s="29"/>
      <c r="K32" s="29"/>
      <c r="L32" s="29"/>
      <c r="M32" s="29"/>
      <c r="N32" s="29"/>
    </row>
    <row r="33" spans="1:14" ht="25.2" customHeight="1">
      <c r="A33" s="30" t="s">
        <v>85</v>
      </c>
      <c r="B33" s="287" t="s">
        <v>88</v>
      </c>
      <c r="C33" s="288"/>
      <c r="D33" s="289"/>
      <c r="E33" s="29"/>
      <c r="F33" s="29"/>
      <c r="G33" s="29"/>
      <c r="H33" s="29"/>
      <c r="I33" s="29"/>
      <c r="J33" s="29"/>
      <c r="K33" s="29"/>
      <c r="L33" s="29"/>
      <c r="M33" s="29"/>
      <c r="N33" s="29"/>
    </row>
    <row r="34" spans="1:14" ht="25.2" customHeight="1">
      <c r="A34" s="30" t="s">
        <v>86</v>
      </c>
      <c r="B34" s="287" t="s">
        <v>90</v>
      </c>
      <c r="C34" s="288"/>
      <c r="D34" s="289"/>
      <c r="E34" s="29"/>
      <c r="F34" s="29"/>
      <c r="G34" s="29"/>
      <c r="H34" s="29"/>
      <c r="I34" s="29"/>
      <c r="J34" s="29"/>
      <c r="K34" s="29"/>
      <c r="L34" s="29"/>
      <c r="M34" s="29"/>
      <c r="N34" s="29"/>
    </row>
    <row r="35" spans="1:14">
      <c r="A35" s="29"/>
      <c r="B35" s="29"/>
      <c r="C35" s="29"/>
      <c r="D35" s="29"/>
      <c r="E35" s="29"/>
      <c r="F35" s="29"/>
      <c r="G35" s="29"/>
      <c r="H35" s="29"/>
      <c r="I35" s="29"/>
      <c r="J35" s="29"/>
      <c r="K35" s="29"/>
      <c r="L35" s="29"/>
      <c r="M35" s="29"/>
      <c r="N35" s="29"/>
    </row>
    <row r="36" spans="1:14">
      <c r="A36" s="29"/>
      <c r="B36" s="29"/>
      <c r="C36" s="29"/>
      <c r="D36" s="29"/>
      <c r="E36" s="29"/>
      <c r="F36" s="29"/>
      <c r="G36" s="29"/>
      <c r="H36" s="29"/>
      <c r="I36" s="29"/>
      <c r="J36" s="29"/>
      <c r="K36" s="29"/>
      <c r="L36" s="29"/>
      <c r="M36" s="29"/>
      <c r="N36" s="29"/>
    </row>
    <row r="37" spans="1:14">
      <c r="A37" s="29"/>
      <c r="B37" s="29"/>
      <c r="C37" s="29"/>
      <c r="D37" s="29"/>
      <c r="E37" s="29"/>
      <c r="F37" s="29"/>
      <c r="G37" s="29"/>
      <c r="H37" s="29"/>
      <c r="I37" s="29"/>
      <c r="J37" s="29"/>
      <c r="K37" s="29"/>
      <c r="L37" s="29"/>
      <c r="M37" s="29"/>
      <c r="N37" s="29"/>
    </row>
    <row r="38" spans="1:14">
      <c r="A38" s="29"/>
      <c r="B38" s="29"/>
      <c r="C38" s="29"/>
      <c r="D38" s="29"/>
      <c r="E38" s="29"/>
      <c r="F38" s="29"/>
      <c r="G38" s="29"/>
      <c r="H38" s="29"/>
      <c r="I38" s="29"/>
      <c r="J38" s="29"/>
      <c r="K38" s="29"/>
      <c r="L38" s="29"/>
      <c r="M38" s="29"/>
      <c r="N38" s="29"/>
    </row>
    <row r="39" spans="1:14">
      <c r="A39" s="29"/>
      <c r="B39" s="29"/>
      <c r="C39" s="29"/>
      <c r="D39" s="29"/>
      <c r="E39" s="29"/>
      <c r="F39" s="29"/>
      <c r="G39" s="29"/>
      <c r="H39" s="29"/>
      <c r="I39" s="29"/>
      <c r="J39" s="29"/>
      <c r="K39" s="29"/>
      <c r="L39" s="29"/>
      <c r="M39" s="29"/>
      <c r="N39" s="29"/>
    </row>
    <row r="40" spans="1:14">
      <c r="A40" s="29"/>
      <c r="B40" s="29"/>
      <c r="C40" s="29"/>
      <c r="D40" s="29"/>
      <c r="E40" s="29"/>
      <c r="F40" s="29"/>
      <c r="G40" s="29"/>
      <c r="H40" s="29"/>
      <c r="I40" s="29"/>
      <c r="J40" s="29"/>
      <c r="K40" s="29"/>
      <c r="L40" s="29"/>
      <c r="M40" s="29"/>
      <c r="N40" s="29"/>
    </row>
    <row r="41" spans="1:14">
      <c r="A41" s="29"/>
      <c r="B41" s="29"/>
      <c r="C41" s="29"/>
      <c r="D41" s="29"/>
      <c r="E41" s="29"/>
      <c r="F41" s="29"/>
      <c r="G41" s="29"/>
      <c r="H41" s="29"/>
      <c r="I41" s="29"/>
      <c r="J41" s="29"/>
      <c r="K41" s="29"/>
      <c r="L41" s="29"/>
      <c r="M41" s="29"/>
      <c r="N41" s="29"/>
    </row>
    <row r="42" spans="1:14">
      <c r="A42" s="29"/>
      <c r="B42" s="29"/>
      <c r="C42" s="29"/>
      <c r="D42" s="29"/>
      <c r="E42" s="29"/>
      <c r="F42" s="29"/>
      <c r="G42" s="29"/>
      <c r="H42" s="29"/>
      <c r="I42" s="29"/>
      <c r="J42" s="29"/>
      <c r="K42" s="29"/>
      <c r="L42" s="29"/>
      <c r="M42" s="29"/>
      <c r="N42" s="29"/>
    </row>
  </sheetData>
  <mergeCells count="34">
    <mergeCell ref="A1:D1"/>
    <mergeCell ref="A2:D2"/>
    <mergeCell ref="B4:D4"/>
    <mergeCell ref="B8:D8"/>
    <mergeCell ref="B7:D7"/>
    <mergeCell ref="B21:D21"/>
    <mergeCell ref="B5:D5"/>
    <mergeCell ref="B6:D6"/>
    <mergeCell ref="B9:D9"/>
    <mergeCell ref="A3:D3"/>
    <mergeCell ref="B16:D16"/>
    <mergeCell ref="B17:D17"/>
    <mergeCell ref="B18:D18"/>
    <mergeCell ref="B19:D19"/>
    <mergeCell ref="B20:D20"/>
    <mergeCell ref="B10:D10"/>
    <mergeCell ref="B11:D11"/>
    <mergeCell ref="B13:D13"/>
    <mergeCell ref="B14:D14"/>
    <mergeCell ref="B15:D15"/>
    <mergeCell ref="B12:D12"/>
    <mergeCell ref="B32:D32"/>
    <mergeCell ref="B33:D33"/>
    <mergeCell ref="B34:D34"/>
    <mergeCell ref="A22:D22"/>
    <mergeCell ref="A24:D24"/>
    <mergeCell ref="A28:D28"/>
    <mergeCell ref="B26:D26"/>
    <mergeCell ref="A30:D30"/>
    <mergeCell ref="A29:D29"/>
    <mergeCell ref="B31:D31"/>
    <mergeCell ref="B25:D25"/>
    <mergeCell ref="B27:D27"/>
    <mergeCell ref="A23:D23"/>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C9"/>
  <sheetViews>
    <sheetView zoomScale="80" zoomScaleNormal="80" workbookViewId="0">
      <selection activeCell="C7" sqref="C7"/>
    </sheetView>
  </sheetViews>
  <sheetFormatPr defaultColWidth="8.6640625" defaultRowHeight="21"/>
  <cols>
    <col min="1" max="1" width="71.6640625" style="77" customWidth="1"/>
    <col min="2" max="2" width="81.6640625" style="77" customWidth="1"/>
    <col min="3" max="3" width="68.6640625" style="77" customWidth="1"/>
    <col min="4" max="16384" width="8.6640625" style="77"/>
  </cols>
  <sheetData>
    <row r="1" spans="1:3">
      <c r="A1" s="357"/>
      <c r="B1" s="358"/>
      <c r="C1" s="359"/>
    </row>
    <row r="2" spans="1:3" ht="30.75" customHeight="1">
      <c r="A2" s="313" t="s">
        <v>604</v>
      </c>
      <c r="B2" s="313"/>
      <c r="C2" s="313"/>
    </row>
    <row r="3" spans="1:3">
      <c r="A3" s="400"/>
      <c r="B3" s="401"/>
      <c r="C3" s="402"/>
    </row>
    <row r="4" spans="1:3" ht="30" customHeight="1">
      <c r="A4" s="260" t="s">
        <v>0</v>
      </c>
      <c r="B4" s="260" t="s">
        <v>1</v>
      </c>
      <c r="C4" s="260" t="s">
        <v>2</v>
      </c>
    </row>
    <row r="5" spans="1:3" ht="52.2" customHeight="1">
      <c r="A5" s="61" t="s">
        <v>873</v>
      </c>
      <c r="B5" s="73" t="s">
        <v>540</v>
      </c>
      <c r="C5" s="73"/>
    </row>
    <row r="6" spans="1:3" ht="45" customHeight="1">
      <c r="A6" s="61" t="s">
        <v>873</v>
      </c>
      <c r="B6" s="73" t="s">
        <v>541</v>
      </c>
      <c r="C6" s="73"/>
    </row>
    <row r="7" spans="1:3" ht="96.45" customHeight="1">
      <c r="A7" s="61" t="s">
        <v>873</v>
      </c>
      <c r="B7" s="73" t="s">
        <v>271</v>
      </c>
      <c r="C7" s="73" t="s">
        <v>542</v>
      </c>
    </row>
    <row r="8" spans="1:3" ht="54" customHeight="1">
      <c r="A8" s="61" t="s">
        <v>873</v>
      </c>
      <c r="B8" s="73" t="s">
        <v>543</v>
      </c>
      <c r="C8" s="73" t="s">
        <v>544</v>
      </c>
    </row>
    <row r="9" spans="1:3" ht="65.7" customHeight="1">
      <c r="A9" s="61" t="s">
        <v>874</v>
      </c>
      <c r="B9" s="102" t="s">
        <v>875</v>
      </c>
      <c r="C9" s="73" t="s">
        <v>876</v>
      </c>
    </row>
  </sheetData>
  <sheetProtection algorithmName="SHA-512" hashValue="O5KOZHSZ+zSTthvrdgQNLA0wYTYUbgZNErlwCqMJ7OX6BLHa2NllMwfPRrVDccSZTjT9UDnuU6REz5bBC8tdaQ==" saltValue="w4gDKyIbszTvtaYXESIbVA==" spinCount="100000" sheet="1" objects="1" scenarios="1"/>
  <mergeCells count="3">
    <mergeCell ref="A1:C1"/>
    <mergeCell ref="A2:C2"/>
    <mergeCell ref="A3:C3"/>
  </mergeCell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6600"/>
  </sheetPr>
  <dimension ref="A1:I51"/>
  <sheetViews>
    <sheetView zoomScale="60" zoomScaleNormal="60" workbookViewId="0">
      <selection activeCell="H8" sqref="H8"/>
    </sheetView>
  </sheetViews>
  <sheetFormatPr defaultColWidth="8.6640625" defaultRowHeight="21"/>
  <cols>
    <col min="1" max="1" width="71.6640625" style="77" customWidth="1"/>
    <col min="2" max="2" width="81.6640625" style="77" customWidth="1"/>
    <col min="3" max="3" width="68.6640625" style="77" customWidth="1"/>
    <col min="4" max="16384" width="8.6640625" style="77"/>
  </cols>
  <sheetData>
    <row r="1" spans="1:3" ht="15" customHeight="1">
      <c r="A1" s="357"/>
      <c r="B1" s="358"/>
      <c r="C1" s="359"/>
    </row>
    <row r="2" spans="1:3" s="81" customFormat="1" ht="30" customHeight="1">
      <c r="A2" s="313" t="s">
        <v>425</v>
      </c>
      <c r="B2" s="313"/>
      <c r="C2" s="313"/>
    </row>
    <row r="3" spans="1:3" ht="15" customHeight="1">
      <c r="A3" s="357"/>
      <c r="B3" s="358"/>
      <c r="C3" s="359"/>
    </row>
    <row r="4" spans="1:3" ht="30" customHeight="1">
      <c r="A4" s="271" t="s">
        <v>0</v>
      </c>
      <c r="B4" s="271" t="s">
        <v>1</v>
      </c>
      <c r="C4" s="271" t="s">
        <v>2</v>
      </c>
    </row>
    <row r="5" spans="1:3" ht="42">
      <c r="A5" s="189" t="s">
        <v>332</v>
      </c>
      <c r="B5" s="188" t="s">
        <v>333</v>
      </c>
      <c r="C5" s="188" t="s">
        <v>908</v>
      </c>
    </row>
    <row r="6" spans="1:3" ht="63">
      <c r="A6" s="189" t="s">
        <v>334</v>
      </c>
      <c r="B6" s="188" t="s">
        <v>335</v>
      </c>
      <c r="C6" s="188" t="s">
        <v>909</v>
      </c>
    </row>
    <row r="7" spans="1:3" ht="42">
      <c r="A7" s="189" t="s">
        <v>336</v>
      </c>
      <c r="B7" s="188" t="s">
        <v>955</v>
      </c>
      <c r="C7" s="188" t="s">
        <v>956</v>
      </c>
    </row>
    <row r="8" spans="1:3" ht="63">
      <c r="A8" s="189" t="s">
        <v>338</v>
      </c>
      <c r="B8" s="188" t="s">
        <v>339</v>
      </c>
      <c r="C8" s="190" t="s">
        <v>910</v>
      </c>
    </row>
    <row r="9" spans="1:3" ht="42">
      <c r="A9" s="189" t="s">
        <v>340</v>
      </c>
      <c r="B9" s="188" t="s">
        <v>341</v>
      </c>
      <c r="C9" s="188" t="s">
        <v>911</v>
      </c>
    </row>
    <row r="10" spans="1:3" ht="105">
      <c r="A10" s="189" t="s">
        <v>342</v>
      </c>
      <c r="B10" s="188" t="s">
        <v>424</v>
      </c>
      <c r="C10" s="188" t="s">
        <v>912</v>
      </c>
    </row>
    <row r="11" spans="1:3" ht="294">
      <c r="A11" s="189" t="s">
        <v>344</v>
      </c>
      <c r="B11" s="188" t="s">
        <v>426</v>
      </c>
      <c r="C11" s="188" t="s">
        <v>913</v>
      </c>
    </row>
    <row r="12" spans="1:3" ht="168">
      <c r="A12" s="189" t="s">
        <v>346</v>
      </c>
      <c r="B12" s="188" t="s">
        <v>347</v>
      </c>
      <c r="C12" s="188" t="s">
        <v>914</v>
      </c>
    </row>
    <row r="13" spans="1:3" ht="189">
      <c r="A13" s="189" t="s">
        <v>349</v>
      </c>
      <c r="B13" s="188" t="s">
        <v>350</v>
      </c>
      <c r="C13" s="188" t="s">
        <v>915</v>
      </c>
    </row>
    <row r="14" spans="1:3" ht="249.75" customHeight="1">
      <c r="A14" s="191" t="s">
        <v>352</v>
      </c>
      <c r="B14" s="188" t="s">
        <v>427</v>
      </c>
      <c r="C14" s="188" t="s">
        <v>916</v>
      </c>
    </row>
    <row r="15" spans="1:3" ht="43.5" customHeight="1">
      <c r="A15" s="192" t="s">
        <v>353</v>
      </c>
      <c r="B15" s="188" t="s">
        <v>428</v>
      </c>
      <c r="C15" s="188" t="s">
        <v>917</v>
      </c>
    </row>
    <row r="16" spans="1:3" ht="84">
      <c r="A16" s="193" t="s">
        <v>354</v>
      </c>
      <c r="B16" s="194" t="s">
        <v>918</v>
      </c>
      <c r="C16" s="194" t="s">
        <v>919</v>
      </c>
    </row>
    <row r="17" spans="1:9" s="97" customFormat="1" ht="105">
      <c r="A17" s="195" t="s">
        <v>948</v>
      </c>
      <c r="B17" s="188" t="s">
        <v>920</v>
      </c>
      <c r="C17" s="188" t="s">
        <v>917</v>
      </c>
      <c r="D17" s="77"/>
      <c r="E17" s="77"/>
      <c r="F17" s="77"/>
      <c r="G17" s="77"/>
      <c r="H17" s="77"/>
      <c r="I17" s="77"/>
    </row>
    <row r="18" spans="1:9" ht="63">
      <c r="A18" s="189" t="s">
        <v>949</v>
      </c>
      <c r="B18" s="188" t="s">
        <v>430</v>
      </c>
      <c r="C18" s="188" t="s">
        <v>921</v>
      </c>
    </row>
    <row r="19" spans="1:9" ht="63">
      <c r="A19" s="189" t="s">
        <v>360</v>
      </c>
      <c r="B19" s="188" t="s">
        <v>361</v>
      </c>
      <c r="C19" s="188" t="s">
        <v>922</v>
      </c>
    </row>
    <row r="20" spans="1:9" ht="84.6" thickBot="1">
      <c r="A20" s="189" t="s">
        <v>363</v>
      </c>
      <c r="B20" s="188" t="s">
        <v>364</v>
      </c>
      <c r="C20" s="188" t="s">
        <v>923</v>
      </c>
    </row>
    <row r="21" spans="1:9" ht="231.6" thickBot="1">
      <c r="A21" s="196" t="s">
        <v>367</v>
      </c>
      <c r="B21" s="197" t="s">
        <v>368</v>
      </c>
      <c r="C21" s="198" t="s">
        <v>369</v>
      </c>
    </row>
    <row r="22" spans="1:9" ht="63.6" thickBot="1">
      <c r="A22" s="199" t="s">
        <v>370</v>
      </c>
      <c r="B22" s="200" t="s">
        <v>924</v>
      </c>
      <c r="C22" s="188" t="s">
        <v>925</v>
      </c>
    </row>
    <row r="23" spans="1:9" ht="42.6" thickBot="1">
      <c r="A23" s="196" t="s">
        <v>373</v>
      </c>
      <c r="B23" s="201" t="s">
        <v>23</v>
      </c>
      <c r="C23" s="202" t="s">
        <v>374</v>
      </c>
    </row>
    <row r="24" spans="1:9" ht="147.6" thickBot="1">
      <c r="A24" s="196" t="s">
        <v>375</v>
      </c>
      <c r="B24" s="197" t="s">
        <v>376</v>
      </c>
      <c r="C24" s="203" t="s">
        <v>926</v>
      </c>
    </row>
    <row r="25" spans="1:9" ht="63.6" thickBot="1">
      <c r="A25" s="199" t="s">
        <v>378</v>
      </c>
      <c r="B25" s="197" t="s">
        <v>379</v>
      </c>
      <c r="C25" s="203" t="s">
        <v>927</v>
      </c>
    </row>
    <row r="26" spans="1:9" s="98" customFormat="1" ht="42.6" thickBot="1">
      <c r="A26" s="204" t="s">
        <v>381</v>
      </c>
      <c r="B26" s="200" t="s">
        <v>382</v>
      </c>
      <c r="C26" s="198" t="s">
        <v>383</v>
      </c>
    </row>
    <row r="27" spans="1:9" ht="21.6" thickBot="1">
      <c r="A27" s="205" t="s">
        <v>384</v>
      </c>
      <c r="B27" s="206" t="s">
        <v>385</v>
      </c>
      <c r="C27" s="207" t="s">
        <v>386</v>
      </c>
    </row>
    <row r="28" spans="1:9" ht="105">
      <c r="A28" s="211" t="s">
        <v>950</v>
      </c>
      <c r="B28" s="188" t="s">
        <v>929</v>
      </c>
      <c r="C28" s="188" t="s">
        <v>930</v>
      </c>
    </row>
    <row r="29" spans="1:9" ht="147">
      <c r="A29" s="211" t="s">
        <v>392</v>
      </c>
      <c r="B29" s="212" t="s">
        <v>931</v>
      </c>
      <c r="C29" s="212" t="s">
        <v>932</v>
      </c>
    </row>
    <row r="30" spans="1:9" ht="252">
      <c r="A30" s="211" t="s">
        <v>951</v>
      </c>
      <c r="B30" s="212" t="s">
        <v>933</v>
      </c>
      <c r="C30" s="212" t="s">
        <v>934</v>
      </c>
    </row>
    <row r="31" spans="1:9" ht="42">
      <c r="A31" s="211" t="s">
        <v>952</v>
      </c>
      <c r="B31" s="213" t="s">
        <v>935</v>
      </c>
      <c r="C31" s="212" t="s">
        <v>400</v>
      </c>
    </row>
    <row r="32" spans="1:9" ht="315">
      <c r="A32" s="214" t="s">
        <v>953</v>
      </c>
      <c r="B32" s="212" t="s">
        <v>402</v>
      </c>
      <c r="C32" s="212" t="s">
        <v>936</v>
      </c>
    </row>
    <row r="33" spans="1:3" ht="357">
      <c r="A33" s="189" t="s">
        <v>404</v>
      </c>
      <c r="B33" s="212" t="s">
        <v>937</v>
      </c>
      <c r="C33" s="212" t="s">
        <v>938</v>
      </c>
    </row>
    <row r="34" spans="1:3" ht="105">
      <c r="A34" s="215" t="s">
        <v>407</v>
      </c>
      <c r="B34" s="212" t="s">
        <v>939</v>
      </c>
      <c r="C34" s="212" t="s">
        <v>940</v>
      </c>
    </row>
    <row r="35" spans="1:3" ht="63">
      <c r="A35" s="189" t="s">
        <v>410</v>
      </c>
      <c r="B35" s="212" t="s">
        <v>941</v>
      </c>
      <c r="C35" s="212" t="s">
        <v>942</v>
      </c>
    </row>
    <row r="36" spans="1:3" ht="252">
      <c r="A36" s="189" t="s">
        <v>413</v>
      </c>
      <c r="B36" s="216" t="s">
        <v>943</v>
      </c>
      <c r="C36" s="188" t="s">
        <v>944</v>
      </c>
    </row>
    <row r="37" spans="1:3" ht="252">
      <c r="A37" s="107" t="s">
        <v>415</v>
      </c>
      <c r="B37" s="100" t="s">
        <v>416</v>
      </c>
      <c r="C37" s="188" t="s">
        <v>945</v>
      </c>
    </row>
    <row r="38" spans="1:3" ht="273">
      <c r="A38" s="108" t="s">
        <v>417</v>
      </c>
      <c r="B38" s="100" t="s">
        <v>418</v>
      </c>
      <c r="C38" s="188" t="s">
        <v>945</v>
      </c>
    </row>
    <row r="39" spans="1:3" ht="409.6">
      <c r="A39" s="109" t="s">
        <v>419</v>
      </c>
      <c r="B39" s="100" t="s">
        <v>420</v>
      </c>
      <c r="C39" s="188" t="s">
        <v>945</v>
      </c>
    </row>
    <row r="40" spans="1:3" ht="409.6">
      <c r="A40" s="186" t="s">
        <v>954</v>
      </c>
      <c r="B40" s="103" t="s">
        <v>421</v>
      </c>
      <c r="C40" s="188" t="s">
        <v>946</v>
      </c>
    </row>
    <row r="41" spans="1:3" ht="147">
      <c r="A41" s="99" t="s">
        <v>422</v>
      </c>
      <c r="B41" s="103" t="s">
        <v>423</v>
      </c>
      <c r="C41" s="217" t="s">
        <v>947</v>
      </c>
    </row>
    <row r="42" spans="1:3" ht="147">
      <c r="A42" s="189" t="s">
        <v>957</v>
      </c>
      <c r="B42" s="100" t="s">
        <v>958</v>
      </c>
      <c r="C42" s="188"/>
    </row>
    <row r="43" spans="1:3" ht="42">
      <c r="A43" s="189" t="s">
        <v>959</v>
      </c>
      <c r="B43" s="100" t="s">
        <v>960</v>
      </c>
      <c r="C43" s="188"/>
    </row>
    <row r="44" spans="1:3" ht="189">
      <c r="A44" s="189" t="s">
        <v>961</v>
      </c>
      <c r="B44" s="100" t="s">
        <v>962</v>
      </c>
      <c r="C44" s="188"/>
    </row>
    <row r="45" spans="1:3" ht="84">
      <c r="A45" s="189" t="s">
        <v>963</v>
      </c>
      <c r="B45" s="100" t="s">
        <v>964</v>
      </c>
      <c r="C45" s="188"/>
    </row>
    <row r="46" spans="1:3">
      <c r="A46" s="189" t="s">
        <v>965</v>
      </c>
      <c r="B46" s="100" t="s">
        <v>966</v>
      </c>
      <c r="C46" s="188"/>
    </row>
    <row r="47" spans="1:3" ht="126">
      <c r="A47" s="189" t="s">
        <v>967</v>
      </c>
      <c r="B47" s="100" t="s">
        <v>968</v>
      </c>
      <c r="C47" s="188" t="s">
        <v>978</v>
      </c>
    </row>
    <row r="48" spans="1:3" ht="147">
      <c r="A48" s="189" t="s">
        <v>969</v>
      </c>
      <c r="B48" s="100" t="s">
        <v>970</v>
      </c>
      <c r="C48" s="188" t="s">
        <v>971</v>
      </c>
    </row>
    <row r="49" spans="1:3" ht="147.6" thickBot="1">
      <c r="A49" s="189" t="s">
        <v>972</v>
      </c>
      <c r="B49" s="100" t="s">
        <v>973</v>
      </c>
      <c r="C49" s="188" t="s">
        <v>974</v>
      </c>
    </row>
    <row r="50" spans="1:3" ht="84.6" thickBot="1">
      <c r="A50" s="220" t="s">
        <v>979</v>
      </c>
      <c r="B50" s="221" t="s">
        <v>376</v>
      </c>
      <c r="C50" s="222" t="s">
        <v>980</v>
      </c>
    </row>
    <row r="51" spans="1:3" ht="63">
      <c r="A51" s="218" t="s">
        <v>975</v>
      </c>
      <c r="B51" s="187" t="s">
        <v>976</v>
      </c>
      <c r="C51" s="219" t="s">
        <v>977</v>
      </c>
    </row>
  </sheetData>
  <sheetProtection algorithmName="SHA-512" hashValue="FI+9Ke3D6juH0FT7dayyo0hIGc3U1QYTpLnoKu/TCB/4LJV6clXo2f4bYnd8zFeY/N/5aVlZCeYzZrdiM1suDw==" saltValue="AszBuwYX+ibHoqOdiObKYw==" spinCount="100000" sheet="1" objects="1" scenarios="1"/>
  <mergeCells count="3">
    <mergeCell ref="A1:C1"/>
    <mergeCell ref="A2:C2"/>
    <mergeCell ref="A3:C3"/>
  </mergeCells>
  <pageMargins left="0.7" right="0.7" top="0.75" bottom="0.75" header="0.3" footer="0.3"/>
  <pageSetup paperSize="9" orientation="portrait" r:id="rId1"/>
  <drawing r:id="rId2"/>
  <tableParts count="1">
    <tablePart r:id="rId3"/>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9"/>
  <sheetViews>
    <sheetView topLeftCell="C1" workbookViewId="0">
      <selection activeCell="D4" sqref="D1:D1048576"/>
    </sheetView>
  </sheetViews>
  <sheetFormatPr defaultRowHeight="14.4"/>
  <cols>
    <col min="1" max="1" width="67.33203125" customWidth="1"/>
    <col min="2" max="2" width="65.109375" customWidth="1"/>
    <col min="3" max="3" width="60.21875" customWidth="1"/>
    <col min="4" max="4" width="16.77734375" customWidth="1"/>
  </cols>
  <sheetData>
    <row r="1" spans="1:28" s="77" customFormat="1" ht="21">
      <c r="A1" s="403"/>
      <c r="B1" s="404"/>
      <c r="C1" s="404"/>
      <c r="D1" s="404"/>
    </row>
    <row r="2" spans="1:28" s="1" customFormat="1" ht="30" customHeight="1">
      <c r="A2" s="374" t="s">
        <v>1091</v>
      </c>
      <c r="B2" s="338"/>
      <c r="C2" s="338"/>
      <c r="D2" s="338"/>
      <c r="E2" s="4"/>
      <c r="F2" s="4"/>
      <c r="G2" s="4"/>
      <c r="H2" s="4"/>
      <c r="I2" s="4"/>
      <c r="J2" s="4"/>
      <c r="K2" s="4"/>
      <c r="L2" s="4"/>
      <c r="M2" s="4"/>
      <c r="N2" s="4"/>
      <c r="O2" s="4"/>
      <c r="P2" s="4"/>
      <c r="Q2" s="4"/>
      <c r="R2" s="4"/>
      <c r="S2" s="4"/>
      <c r="T2" s="4"/>
      <c r="U2" s="4"/>
      <c r="V2" s="4"/>
      <c r="W2" s="4"/>
      <c r="X2" s="4"/>
      <c r="Y2" s="4"/>
      <c r="Z2" s="4"/>
      <c r="AA2" s="4"/>
      <c r="AB2" s="4"/>
    </row>
    <row r="3" spans="1:28" s="2" customFormat="1" ht="15" customHeight="1">
      <c r="A3" s="372"/>
      <c r="B3" s="355"/>
      <c r="C3" s="355"/>
      <c r="D3" s="373"/>
      <c r="E3" s="4"/>
      <c r="F3" s="4"/>
      <c r="G3" s="4"/>
      <c r="H3" s="4"/>
      <c r="I3" s="4"/>
      <c r="J3" s="4"/>
      <c r="K3" s="4"/>
      <c r="L3" s="4"/>
      <c r="M3" s="4"/>
      <c r="N3" s="4"/>
      <c r="O3" s="4"/>
      <c r="P3" s="4"/>
      <c r="Q3" s="4"/>
      <c r="R3" s="4"/>
      <c r="S3" s="4"/>
      <c r="T3" s="4"/>
      <c r="U3" s="4"/>
      <c r="V3" s="4"/>
      <c r="W3" s="4"/>
      <c r="X3" s="4"/>
      <c r="Y3" s="4"/>
      <c r="Z3" s="4"/>
      <c r="AA3" s="4"/>
      <c r="AB3" s="4"/>
    </row>
    <row r="4" spans="1:28" s="1" customFormat="1" ht="30" customHeight="1">
      <c r="A4" s="260" t="s">
        <v>0</v>
      </c>
      <c r="B4" s="375" t="s">
        <v>1</v>
      </c>
      <c r="C4" s="376"/>
      <c r="D4" s="260" t="s">
        <v>2</v>
      </c>
      <c r="E4" s="4"/>
      <c r="F4" s="4"/>
      <c r="G4" s="4"/>
      <c r="H4" s="4"/>
      <c r="I4" s="4"/>
      <c r="J4" s="4"/>
      <c r="K4" s="4"/>
      <c r="L4" s="4"/>
      <c r="M4" s="4"/>
      <c r="N4" s="4"/>
      <c r="O4" s="4"/>
      <c r="P4" s="4"/>
      <c r="Q4" s="4"/>
      <c r="R4" s="4"/>
      <c r="S4" s="4"/>
      <c r="T4" s="4"/>
      <c r="U4" s="4"/>
      <c r="V4" s="4"/>
      <c r="W4" s="4"/>
      <c r="X4" s="4"/>
      <c r="Y4" s="4"/>
      <c r="Z4" s="4"/>
      <c r="AA4" s="4"/>
      <c r="AB4" s="4"/>
    </row>
    <row r="5" spans="1:28" ht="147" customHeight="1">
      <c r="A5" s="365" t="s">
        <v>165</v>
      </c>
      <c r="B5" s="37" t="s">
        <v>152</v>
      </c>
      <c r="C5" s="37" t="s">
        <v>1026</v>
      </c>
      <c r="D5" s="72"/>
      <c r="E5" s="6"/>
      <c r="F5" s="6"/>
      <c r="G5" s="6"/>
      <c r="H5" s="6"/>
      <c r="I5" s="6"/>
      <c r="J5" s="6"/>
      <c r="K5" s="6"/>
      <c r="L5" s="6"/>
      <c r="M5" s="6"/>
      <c r="N5" s="6"/>
    </row>
    <row r="6" spans="1:28" ht="69.599999999999994" customHeight="1">
      <c r="A6" s="366"/>
      <c r="B6" s="37" t="s">
        <v>166</v>
      </c>
      <c r="C6" s="37" t="s">
        <v>1021</v>
      </c>
      <c r="D6" s="72"/>
      <c r="E6" s="6"/>
      <c r="F6" s="6"/>
      <c r="G6" s="6"/>
      <c r="H6" s="6"/>
      <c r="I6" s="6"/>
      <c r="J6" s="6"/>
      <c r="K6" s="6"/>
      <c r="L6" s="6"/>
      <c r="M6" s="6"/>
      <c r="N6" s="6"/>
    </row>
    <row r="7" spans="1:28" ht="193.2" customHeight="1">
      <c r="A7" s="366"/>
      <c r="B7" s="37" t="s">
        <v>153</v>
      </c>
      <c r="C7" s="37" t="s">
        <v>1027</v>
      </c>
      <c r="D7" s="72"/>
      <c r="E7" s="6"/>
      <c r="F7" s="6"/>
      <c r="G7" s="6"/>
      <c r="H7" s="6"/>
      <c r="I7" s="6"/>
      <c r="J7" s="6"/>
      <c r="K7" s="6"/>
      <c r="L7" s="6"/>
      <c r="M7" s="6"/>
      <c r="N7" s="6"/>
    </row>
    <row r="8" spans="1:28" ht="118.2" hidden="1" customHeight="1">
      <c r="A8" s="367"/>
      <c r="B8" s="37" t="s">
        <v>154</v>
      </c>
      <c r="C8" s="37" t="s">
        <v>155</v>
      </c>
      <c r="E8" s="6"/>
      <c r="F8" s="6"/>
      <c r="G8" s="6"/>
      <c r="H8" s="6"/>
      <c r="I8" s="6"/>
      <c r="J8" s="6"/>
      <c r="K8" s="6"/>
      <c r="L8" s="6"/>
      <c r="M8" s="6"/>
      <c r="N8" s="6"/>
    </row>
    <row r="9" spans="1:28">
      <c r="A9" s="27"/>
      <c r="B9" s="6"/>
      <c r="C9" s="6"/>
      <c r="D9" s="6"/>
      <c r="E9" s="6"/>
      <c r="F9" s="6"/>
      <c r="G9" s="6"/>
      <c r="H9" s="6"/>
      <c r="I9" s="6"/>
      <c r="J9" s="6"/>
      <c r="K9" s="6"/>
      <c r="L9" s="6"/>
      <c r="M9" s="6"/>
      <c r="N9" s="6"/>
    </row>
    <row r="10" spans="1:28">
      <c r="A10" s="6"/>
      <c r="B10" s="6"/>
      <c r="C10" s="6"/>
      <c r="D10" s="6"/>
      <c r="E10" s="6"/>
      <c r="F10" s="6"/>
      <c r="G10" s="6"/>
      <c r="H10" s="6"/>
      <c r="I10" s="6"/>
      <c r="J10" s="6"/>
      <c r="K10" s="6"/>
      <c r="L10" s="6"/>
      <c r="M10" s="6"/>
      <c r="N10" s="6"/>
    </row>
    <row r="11" spans="1:28">
      <c r="A11" s="6"/>
      <c r="B11" s="6"/>
      <c r="C11" s="6"/>
      <c r="D11" s="6"/>
      <c r="E11" s="6"/>
      <c r="F11" s="6"/>
      <c r="G11" s="6"/>
      <c r="H11" s="6"/>
      <c r="I11" s="6"/>
      <c r="J11" s="6"/>
      <c r="K11" s="6"/>
      <c r="L11" s="6"/>
      <c r="M11" s="6"/>
      <c r="N11" s="6"/>
    </row>
    <row r="12" spans="1:28">
      <c r="A12" s="6"/>
      <c r="B12" s="6"/>
      <c r="C12" s="6"/>
      <c r="D12" s="6"/>
      <c r="E12" s="6"/>
      <c r="F12" s="6"/>
      <c r="G12" s="6"/>
      <c r="H12" s="6"/>
      <c r="I12" s="6"/>
      <c r="J12" s="6"/>
      <c r="K12" s="6"/>
      <c r="L12" s="6"/>
      <c r="M12" s="6"/>
      <c r="N12" s="6"/>
    </row>
    <row r="13" spans="1:28">
      <c r="A13" s="6"/>
      <c r="B13" s="6"/>
      <c r="C13" s="6"/>
      <c r="D13" s="6"/>
      <c r="E13" s="6"/>
      <c r="F13" s="6"/>
      <c r="G13" s="6"/>
      <c r="H13" s="6"/>
      <c r="I13" s="6"/>
      <c r="J13" s="6"/>
      <c r="K13" s="6"/>
      <c r="L13" s="6"/>
      <c r="M13" s="6"/>
      <c r="N13" s="6"/>
    </row>
    <row r="14" spans="1:28">
      <c r="A14" s="6"/>
      <c r="B14" s="6"/>
      <c r="C14" s="6"/>
      <c r="D14" s="6"/>
      <c r="E14" s="6"/>
      <c r="F14" s="6"/>
      <c r="G14" s="6"/>
      <c r="H14" s="6"/>
      <c r="I14" s="6"/>
      <c r="J14" s="6"/>
      <c r="K14" s="6"/>
      <c r="L14" s="6"/>
      <c r="M14" s="6"/>
      <c r="N14" s="6"/>
    </row>
    <row r="15" spans="1:28">
      <c r="A15" s="6"/>
      <c r="B15" s="6"/>
      <c r="C15" s="6"/>
      <c r="D15" s="6"/>
      <c r="E15" s="6"/>
      <c r="F15" s="6"/>
      <c r="G15" s="6"/>
      <c r="H15" s="6"/>
      <c r="I15" s="6"/>
      <c r="J15" s="6"/>
      <c r="K15" s="6"/>
      <c r="L15" s="6"/>
      <c r="M15" s="6"/>
      <c r="N15" s="6"/>
    </row>
    <row r="16" spans="1:28">
      <c r="A16" s="6"/>
      <c r="B16" s="6"/>
      <c r="C16" s="6"/>
      <c r="D16" s="6"/>
      <c r="E16" s="6"/>
      <c r="F16" s="6"/>
      <c r="G16" s="6"/>
      <c r="H16" s="6"/>
      <c r="I16" s="6"/>
      <c r="J16" s="6"/>
      <c r="K16" s="6"/>
      <c r="L16" s="6"/>
      <c r="M16" s="6"/>
      <c r="N16" s="6"/>
    </row>
    <row r="17" spans="1:14">
      <c r="A17" s="6"/>
      <c r="B17" s="6"/>
      <c r="C17" s="6"/>
      <c r="D17" s="6"/>
      <c r="E17" s="6"/>
      <c r="F17" s="6"/>
      <c r="G17" s="6"/>
      <c r="H17" s="6"/>
      <c r="I17" s="6"/>
      <c r="J17" s="6"/>
      <c r="K17" s="6"/>
      <c r="L17" s="6"/>
      <c r="M17" s="6"/>
      <c r="N17" s="6"/>
    </row>
    <row r="18" spans="1:14">
      <c r="A18" s="6"/>
      <c r="B18" s="6"/>
      <c r="C18" s="6"/>
      <c r="D18" s="6"/>
      <c r="E18" s="6"/>
      <c r="F18" s="6"/>
      <c r="G18" s="6"/>
      <c r="H18" s="6"/>
      <c r="I18" s="6"/>
      <c r="J18" s="6"/>
      <c r="K18" s="6"/>
      <c r="L18" s="6"/>
      <c r="M18" s="6"/>
      <c r="N18" s="6"/>
    </row>
    <row r="19" spans="1:14">
      <c r="A19" s="6"/>
      <c r="B19" s="6"/>
      <c r="C19" s="6"/>
      <c r="D19" s="6"/>
      <c r="E19" s="6"/>
      <c r="F19" s="6"/>
      <c r="G19" s="6"/>
      <c r="H19" s="6"/>
      <c r="I19" s="6"/>
      <c r="J19" s="6"/>
      <c r="K19" s="6"/>
      <c r="L19" s="6"/>
      <c r="M19" s="6"/>
      <c r="N19" s="6"/>
    </row>
    <row r="20" spans="1:14">
      <c r="A20" s="6"/>
      <c r="B20" s="6"/>
      <c r="C20" s="6"/>
      <c r="D20" s="6"/>
      <c r="E20" s="6"/>
      <c r="F20" s="6"/>
      <c r="G20" s="6"/>
      <c r="H20" s="6"/>
      <c r="I20" s="6"/>
      <c r="J20" s="6"/>
      <c r="K20" s="6"/>
      <c r="L20" s="6"/>
      <c r="M20" s="6"/>
      <c r="N20" s="6"/>
    </row>
    <row r="21" spans="1:14">
      <c r="A21" s="6"/>
      <c r="B21" s="6"/>
      <c r="C21" s="6"/>
      <c r="D21" s="6"/>
      <c r="E21" s="6"/>
      <c r="F21" s="6"/>
      <c r="G21" s="6"/>
      <c r="H21" s="6"/>
      <c r="I21" s="6"/>
      <c r="J21" s="6"/>
      <c r="K21" s="6"/>
      <c r="L21" s="6"/>
      <c r="M21" s="6"/>
      <c r="N21" s="6"/>
    </row>
    <row r="22" spans="1:14">
      <c r="A22" s="6"/>
      <c r="B22" s="6"/>
      <c r="C22" s="6"/>
      <c r="D22" s="6"/>
      <c r="E22" s="6"/>
      <c r="F22" s="6"/>
      <c r="G22" s="6"/>
      <c r="H22" s="6"/>
      <c r="I22" s="6"/>
      <c r="J22" s="6"/>
      <c r="K22" s="6"/>
      <c r="L22" s="6"/>
      <c r="M22" s="6"/>
      <c r="N22" s="6"/>
    </row>
    <row r="23" spans="1:14">
      <c r="A23" s="6"/>
      <c r="B23" s="6"/>
      <c r="C23" s="6"/>
      <c r="D23" s="6"/>
      <c r="E23" s="6"/>
      <c r="F23" s="6"/>
      <c r="G23" s="6"/>
      <c r="H23" s="6"/>
      <c r="I23" s="6"/>
      <c r="J23" s="6"/>
      <c r="K23" s="6"/>
      <c r="L23" s="6"/>
      <c r="M23" s="6"/>
      <c r="N23" s="6"/>
    </row>
    <row r="24" spans="1:14">
      <c r="A24" s="6"/>
      <c r="B24" s="6"/>
      <c r="C24" s="6"/>
      <c r="D24" s="6"/>
      <c r="E24" s="6"/>
      <c r="F24" s="6"/>
      <c r="G24" s="6"/>
      <c r="H24" s="6"/>
      <c r="I24" s="6"/>
      <c r="J24" s="6"/>
      <c r="K24" s="6"/>
      <c r="L24" s="6"/>
      <c r="M24" s="6"/>
      <c r="N24" s="6"/>
    </row>
    <row r="25" spans="1:14">
      <c r="A25" s="6"/>
      <c r="B25" s="6"/>
      <c r="C25" s="6"/>
      <c r="D25" s="6"/>
      <c r="E25" s="6"/>
      <c r="F25" s="6"/>
      <c r="G25" s="6"/>
      <c r="H25" s="6"/>
      <c r="I25" s="6"/>
      <c r="J25" s="6"/>
      <c r="K25" s="6"/>
      <c r="L25" s="6"/>
      <c r="M25" s="6"/>
      <c r="N25" s="6"/>
    </row>
    <row r="26" spans="1:14">
      <c r="A26" s="6"/>
      <c r="B26" s="6"/>
      <c r="C26" s="6"/>
      <c r="D26" s="6"/>
      <c r="E26" s="6"/>
      <c r="F26" s="6"/>
      <c r="G26" s="6"/>
      <c r="H26" s="6"/>
      <c r="I26" s="6"/>
      <c r="J26" s="6"/>
      <c r="K26" s="6"/>
      <c r="L26" s="6"/>
      <c r="M26" s="6"/>
      <c r="N26" s="6"/>
    </row>
    <row r="27" spans="1:14">
      <c r="A27" s="6"/>
      <c r="B27" s="6"/>
      <c r="C27" s="6"/>
      <c r="D27" s="6"/>
      <c r="E27" s="6"/>
      <c r="F27" s="6"/>
      <c r="G27" s="6"/>
      <c r="H27" s="6"/>
      <c r="I27" s="6"/>
      <c r="J27" s="6"/>
      <c r="K27" s="6"/>
      <c r="L27" s="6"/>
      <c r="M27" s="6"/>
      <c r="N27" s="6"/>
    </row>
    <row r="28" spans="1:14">
      <c r="E28" s="6"/>
      <c r="F28" s="6"/>
      <c r="G28" s="6"/>
      <c r="H28" s="6"/>
      <c r="I28" s="6"/>
      <c r="J28" s="6"/>
      <c r="K28" s="6"/>
      <c r="L28" s="6"/>
      <c r="M28" s="6"/>
      <c r="N28" s="6"/>
    </row>
    <row r="29" spans="1:14">
      <c r="E29" s="6"/>
      <c r="F29" s="6"/>
      <c r="G29" s="6"/>
      <c r="H29" s="6"/>
      <c r="I29" s="6"/>
      <c r="J29" s="6"/>
      <c r="K29" s="6"/>
      <c r="L29" s="6"/>
      <c r="M29" s="6"/>
      <c r="N29" s="6"/>
    </row>
    <row r="30" spans="1:14">
      <c r="E30" s="6"/>
      <c r="F30" s="6"/>
      <c r="G30" s="6"/>
      <c r="H30" s="6"/>
      <c r="I30" s="6"/>
      <c r="J30" s="6"/>
      <c r="K30" s="6"/>
      <c r="L30" s="6"/>
      <c r="M30" s="6"/>
      <c r="N30" s="6"/>
    </row>
    <row r="31" spans="1:14">
      <c r="E31" s="6"/>
      <c r="F31" s="6"/>
      <c r="G31" s="6"/>
      <c r="H31" s="6"/>
      <c r="I31" s="6"/>
      <c r="J31" s="6"/>
      <c r="K31" s="6"/>
      <c r="L31" s="6"/>
      <c r="M31" s="6"/>
      <c r="N31" s="6"/>
    </row>
    <row r="32" spans="1:14">
      <c r="E32" s="6"/>
      <c r="F32" s="6"/>
      <c r="G32" s="6"/>
      <c r="H32" s="6"/>
      <c r="I32" s="6"/>
      <c r="J32" s="6"/>
      <c r="K32" s="6"/>
      <c r="L32" s="6"/>
      <c r="M32" s="6"/>
      <c r="N32" s="6"/>
    </row>
    <row r="33" spans="5:14">
      <c r="E33" s="6"/>
      <c r="F33" s="6"/>
      <c r="G33" s="6"/>
      <c r="H33" s="6"/>
      <c r="I33" s="6"/>
      <c r="J33" s="6"/>
      <c r="K33" s="6"/>
      <c r="L33" s="6"/>
      <c r="M33" s="6"/>
      <c r="N33" s="6"/>
    </row>
    <row r="34" spans="5:14">
      <c r="E34" s="6"/>
      <c r="F34" s="6"/>
      <c r="G34" s="6"/>
      <c r="H34" s="6"/>
      <c r="I34" s="6"/>
      <c r="J34" s="6"/>
      <c r="K34" s="6"/>
      <c r="L34" s="6"/>
      <c r="M34" s="6"/>
      <c r="N34" s="6"/>
    </row>
    <row r="35" spans="5:14">
      <c r="E35" s="6"/>
      <c r="F35" s="6"/>
      <c r="G35" s="6"/>
      <c r="H35" s="6"/>
      <c r="I35" s="6"/>
      <c r="J35" s="6"/>
      <c r="K35" s="6"/>
      <c r="L35" s="6"/>
      <c r="M35" s="6"/>
      <c r="N35" s="6"/>
    </row>
    <row r="36" spans="5:14">
      <c r="E36" s="6"/>
      <c r="F36" s="6"/>
      <c r="G36" s="6"/>
      <c r="H36" s="6"/>
      <c r="I36" s="6"/>
      <c r="J36" s="6"/>
      <c r="K36" s="6"/>
      <c r="L36" s="6"/>
      <c r="M36" s="6"/>
      <c r="N36" s="6"/>
    </row>
    <row r="37" spans="5:14">
      <c r="E37" s="6"/>
      <c r="F37" s="6"/>
      <c r="G37" s="6"/>
      <c r="H37" s="6"/>
      <c r="I37" s="6"/>
      <c r="J37" s="6"/>
      <c r="K37" s="6"/>
      <c r="L37" s="6"/>
      <c r="M37" s="6"/>
      <c r="N37" s="6"/>
    </row>
    <row r="38" spans="5:14">
      <c r="E38" s="6"/>
      <c r="F38" s="6"/>
      <c r="G38" s="6"/>
      <c r="H38" s="6"/>
      <c r="I38" s="6"/>
      <c r="J38" s="6"/>
      <c r="K38" s="6"/>
      <c r="L38" s="6"/>
      <c r="M38" s="6"/>
      <c r="N38" s="6"/>
    </row>
    <row r="39" spans="5:14">
      <c r="E39" s="6"/>
      <c r="F39" s="6"/>
      <c r="G39" s="6"/>
      <c r="H39" s="6"/>
      <c r="I39" s="6"/>
      <c r="J39" s="6"/>
      <c r="K39" s="6"/>
      <c r="L39" s="6"/>
      <c r="M39" s="6"/>
      <c r="N39" s="6"/>
    </row>
    <row r="40" spans="5:14">
      <c r="E40" s="6"/>
      <c r="F40" s="6"/>
      <c r="G40" s="6"/>
      <c r="H40" s="6"/>
      <c r="I40" s="6"/>
      <c r="J40" s="6"/>
      <c r="K40" s="6"/>
      <c r="L40" s="6"/>
      <c r="M40" s="6"/>
      <c r="N40" s="6"/>
    </row>
    <row r="41" spans="5:14">
      <c r="E41" s="6"/>
      <c r="F41" s="6"/>
      <c r="G41" s="6"/>
      <c r="H41" s="6"/>
      <c r="I41" s="6"/>
      <c r="J41" s="6"/>
      <c r="K41" s="6"/>
      <c r="L41" s="6"/>
      <c r="M41" s="6"/>
      <c r="N41" s="6"/>
    </row>
    <row r="42" spans="5:14">
      <c r="E42" s="6"/>
      <c r="F42" s="6"/>
      <c r="G42" s="6"/>
      <c r="H42" s="6"/>
      <c r="I42" s="6"/>
      <c r="J42" s="6"/>
      <c r="K42" s="6"/>
      <c r="L42" s="6"/>
      <c r="M42" s="6"/>
      <c r="N42" s="6"/>
    </row>
    <row r="43" spans="5:14">
      <c r="E43" s="6"/>
      <c r="F43" s="6"/>
      <c r="G43" s="6"/>
      <c r="H43" s="6"/>
      <c r="I43" s="6"/>
      <c r="J43" s="6"/>
      <c r="K43" s="6"/>
      <c r="L43" s="6"/>
      <c r="M43" s="6"/>
      <c r="N43" s="6"/>
    </row>
    <row r="44" spans="5:14">
      <c r="E44" s="6"/>
      <c r="F44" s="6"/>
      <c r="G44" s="6"/>
      <c r="H44" s="6"/>
      <c r="I44" s="6"/>
      <c r="J44" s="6"/>
      <c r="K44" s="6"/>
      <c r="L44" s="6"/>
      <c r="M44" s="6"/>
      <c r="N44" s="6"/>
    </row>
    <row r="45" spans="5:14">
      <c r="E45" s="6"/>
      <c r="F45" s="6"/>
      <c r="G45" s="6"/>
      <c r="H45" s="6"/>
      <c r="I45" s="6"/>
      <c r="J45" s="6"/>
      <c r="K45" s="6"/>
      <c r="L45" s="6"/>
      <c r="M45" s="6"/>
      <c r="N45" s="6"/>
    </row>
    <row r="46" spans="5:14">
      <c r="E46" s="6"/>
      <c r="F46" s="6"/>
      <c r="G46" s="6"/>
      <c r="H46" s="6"/>
      <c r="I46" s="6"/>
      <c r="J46" s="6"/>
      <c r="K46" s="6"/>
      <c r="L46" s="6"/>
      <c r="M46" s="6"/>
      <c r="N46" s="6"/>
    </row>
    <row r="47" spans="5:14">
      <c r="E47" s="6"/>
      <c r="F47" s="6"/>
      <c r="G47" s="6"/>
      <c r="H47" s="6"/>
      <c r="I47" s="6"/>
      <c r="J47" s="6"/>
      <c r="K47" s="6"/>
      <c r="L47" s="6"/>
      <c r="M47" s="6"/>
      <c r="N47" s="6"/>
    </row>
    <row r="48" spans="5:14">
      <c r="E48" s="6"/>
      <c r="F48" s="6"/>
      <c r="G48" s="6"/>
      <c r="H48" s="6"/>
      <c r="I48" s="6"/>
      <c r="J48" s="6"/>
      <c r="K48" s="6"/>
      <c r="L48" s="6"/>
      <c r="M48" s="6"/>
      <c r="N48" s="6"/>
    </row>
    <row r="49" spans="5:14">
      <c r="E49" s="6"/>
      <c r="F49" s="6"/>
      <c r="G49" s="6"/>
      <c r="H49" s="6"/>
      <c r="I49" s="6"/>
      <c r="J49" s="6"/>
      <c r="K49" s="6"/>
      <c r="L49" s="6"/>
      <c r="M49" s="6"/>
      <c r="N49" s="6"/>
    </row>
  </sheetData>
  <mergeCells count="5">
    <mergeCell ref="A5:A8"/>
    <mergeCell ref="A2:D2"/>
    <mergeCell ref="A3:D3"/>
    <mergeCell ref="B4:C4"/>
    <mergeCell ref="A1:D1"/>
  </mergeCell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60093"/>
  </sheetPr>
  <dimension ref="A1:C11"/>
  <sheetViews>
    <sheetView topLeftCell="B1" zoomScale="80" zoomScaleNormal="80" workbookViewId="0">
      <selection sqref="A1:C1"/>
    </sheetView>
  </sheetViews>
  <sheetFormatPr defaultColWidth="8.6640625" defaultRowHeight="14.4"/>
  <cols>
    <col min="1" max="1" width="71.6640625" style="6" customWidth="1"/>
    <col min="2" max="2" width="81.6640625" style="6" customWidth="1"/>
    <col min="3" max="3" width="76.33203125" style="6" customWidth="1"/>
    <col min="4" max="16384" width="8.6640625" style="6"/>
  </cols>
  <sheetData>
    <row r="1" spans="1:3">
      <c r="A1" s="314"/>
      <c r="B1" s="315"/>
      <c r="C1" s="316"/>
    </row>
    <row r="2" spans="1:3" ht="29.7" customHeight="1">
      <c r="A2" s="313" t="s">
        <v>605</v>
      </c>
      <c r="B2" s="313"/>
      <c r="C2" s="313"/>
    </row>
    <row r="3" spans="1:3">
      <c r="A3" s="8"/>
      <c r="B3" s="9"/>
      <c r="C3" s="10"/>
    </row>
    <row r="4" spans="1:3" s="42" customFormat="1" ht="30" customHeight="1">
      <c r="A4" s="260" t="s">
        <v>0</v>
      </c>
      <c r="B4" s="260" t="s">
        <v>1</v>
      </c>
      <c r="C4" s="260" t="s">
        <v>2</v>
      </c>
    </row>
    <row r="5" spans="1:3" ht="148.5" customHeight="1">
      <c r="A5" s="252" t="s">
        <v>249</v>
      </c>
      <c r="B5" s="253" t="s">
        <v>1072</v>
      </c>
      <c r="C5" s="253" t="s">
        <v>763</v>
      </c>
    </row>
    <row r="6" spans="1:3" ht="111.75" customHeight="1">
      <c r="A6" s="252" t="s">
        <v>250</v>
      </c>
      <c r="B6" s="253" t="s">
        <v>1073</v>
      </c>
      <c r="C6" s="253" t="s">
        <v>251</v>
      </c>
    </row>
    <row r="7" spans="1:3" ht="41.4">
      <c r="A7" s="252" t="s">
        <v>253</v>
      </c>
      <c r="B7" s="253" t="s">
        <v>263</v>
      </c>
      <c r="C7" s="253" t="s">
        <v>254</v>
      </c>
    </row>
    <row r="8" spans="1:3" ht="82.8">
      <c r="A8" s="254" t="s">
        <v>255</v>
      </c>
      <c r="B8" s="255" t="s">
        <v>1074</v>
      </c>
      <c r="C8" s="255" t="s">
        <v>764</v>
      </c>
    </row>
    <row r="9" spans="1:3" ht="41.4">
      <c r="A9" s="254" t="s">
        <v>257</v>
      </c>
      <c r="B9" s="255" t="s">
        <v>1075</v>
      </c>
      <c r="C9" s="255" t="s">
        <v>1076</v>
      </c>
    </row>
    <row r="10" spans="1:3" ht="27.6">
      <c r="A10" s="254" t="s">
        <v>1077</v>
      </c>
      <c r="B10" s="255" t="s">
        <v>1078</v>
      </c>
      <c r="C10" s="255" t="s">
        <v>1079</v>
      </c>
    </row>
    <row r="11" spans="1:3" ht="110.4">
      <c r="A11" s="254" t="s">
        <v>1080</v>
      </c>
      <c r="B11" s="255" t="s">
        <v>1081</v>
      </c>
      <c r="C11" s="255" t="s">
        <v>1082</v>
      </c>
    </row>
  </sheetData>
  <sheetProtection algorithmName="SHA-512" hashValue="F+FmJSyZL+nI26ssfRmH2iCpu1DEmAp01zNTZ4BHH+n+HrpW5vMHRU+m3Xpt1dwBJ+QoVgjuJEEzwJwUckkELA==" saltValue="4OjZ1S/HRLpayETzloA5fg==" spinCount="100000" sheet="1" objects="1" scenarios="1"/>
  <mergeCells count="2">
    <mergeCell ref="A1:C1"/>
    <mergeCell ref="A2:C2"/>
  </mergeCell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C10"/>
  <sheetViews>
    <sheetView topLeftCell="C1" zoomScale="90" zoomScaleNormal="90" workbookViewId="0">
      <selection sqref="A1:C1"/>
    </sheetView>
  </sheetViews>
  <sheetFormatPr defaultColWidth="8.6640625" defaultRowHeight="14.4"/>
  <cols>
    <col min="1" max="1" width="71.6640625" style="6" customWidth="1"/>
    <col min="2" max="2" width="75.33203125" style="6" customWidth="1"/>
    <col min="3" max="3" width="77.5546875" style="6" customWidth="1"/>
    <col min="4" max="16384" width="8.6640625" style="6"/>
  </cols>
  <sheetData>
    <row r="1" spans="1:3">
      <c r="A1" s="314"/>
      <c r="B1" s="315"/>
      <c r="C1" s="316"/>
    </row>
    <row r="2" spans="1:3" ht="30.6" customHeight="1">
      <c r="A2" s="313" t="s">
        <v>675</v>
      </c>
      <c r="B2" s="313"/>
      <c r="C2" s="313"/>
    </row>
    <row r="3" spans="1:3">
      <c r="A3" s="314"/>
      <c r="B3" s="315"/>
      <c r="C3" s="316"/>
    </row>
    <row r="4" spans="1:3" ht="30" customHeight="1">
      <c r="A4" s="260" t="s">
        <v>0</v>
      </c>
      <c r="B4" s="260" t="s">
        <v>1</v>
      </c>
      <c r="C4" s="260" t="s">
        <v>2</v>
      </c>
    </row>
    <row r="5" spans="1:3" ht="73.95" customHeight="1">
      <c r="A5" s="23" t="s">
        <v>676</v>
      </c>
      <c r="B5" s="22" t="s">
        <v>677</v>
      </c>
      <c r="C5" s="151"/>
    </row>
    <row r="6" spans="1:3" ht="84.6" customHeight="1">
      <c r="A6" s="23" t="s">
        <v>678</v>
      </c>
      <c r="B6" s="22" t="s">
        <v>679</v>
      </c>
      <c r="C6" s="151"/>
    </row>
    <row r="7" spans="1:3" ht="120" customHeight="1">
      <c r="A7" s="130" t="s">
        <v>680</v>
      </c>
      <c r="B7" s="185" t="s">
        <v>907</v>
      </c>
      <c r="C7" s="151"/>
    </row>
    <row r="8" spans="1:3" ht="190.2" customHeight="1">
      <c r="A8" s="61" t="s">
        <v>682</v>
      </c>
      <c r="B8" s="149" t="s">
        <v>683</v>
      </c>
      <c r="C8" s="151"/>
    </row>
    <row r="9" spans="1:3" ht="236.7" customHeight="1">
      <c r="A9" s="61" t="s">
        <v>684</v>
      </c>
      <c r="B9" s="149" t="s">
        <v>906</v>
      </c>
      <c r="C9" s="151"/>
    </row>
    <row r="10" spans="1:3" ht="94.95" customHeight="1">
      <c r="A10" s="61" t="s">
        <v>686</v>
      </c>
      <c r="B10" s="149" t="s">
        <v>687</v>
      </c>
      <c r="C10" s="151"/>
    </row>
  </sheetData>
  <sheetProtection algorithmName="SHA-512" hashValue="aTC6zSRAzwvjzFDCz1iek/xUvc5xpO5PwSqut2g2QHc8OQysJEgIS7MJjRK0QZBJ3STQI/iirWRncx+G4G4G9g==" saltValue="f3hd3eGtOQvHZnkofwQFYQ==" spinCount="100000" sheet="1" objects="1" scenarios="1"/>
  <mergeCells count="3">
    <mergeCell ref="A1:C1"/>
    <mergeCell ref="A2:C2"/>
    <mergeCell ref="A3:C3"/>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66FF"/>
  </sheetPr>
  <dimension ref="A1:C8"/>
  <sheetViews>
    <sheetView topLeftCell="C1" zoomScale="86" zoomScaleNormal="86" workbookViewId="0">
      <selection sqref="A1:C1"/>
    </sheetView>
  </sheetViews>
  <sheetFormatPr defaultColWidth="8.6640625" defaultRowHeight="21"/>
  <cols>
    <col min="1" max="1" width="71.6640625" style="81" customWidth="1"/>
    <col min="2" max="2" width="91.33203125" style="81" customWidth="1"/>
    <col min="3" max="3" width="108.33203125" style="81" customWidth="1"/>
    <col min="4" max="16384" width="8.6640625" style="77"/>
  </cols>
  <sheetData>
    <row r="1" spans="1:3">
      <c r="A1" s="405"/>
      <c r="B1" s="406"/>
      <c r="C1" s="407"/>
    </row>
    <row r="2" spans="1:3" ht="30" customHeight="1">
      <c r="A2" s="313" t="s">
        <v>736</v>
      </c>
      <c r="B2" s="313"/>
      <c r="C2" s="313"/>
    </row>
    <row r="3" spans="1:3">
      <c r="A3" s="78"/>
      <c r="B3" s="79"/>
      <c r="C3" s="80"/>
    </row>
    <row r="4" spans="1:3" ht="30" customHeight="1">
      <c r="A4" s="260" t="s">
        <v>0</v>
      </c>
      <c r="B4" s="260" t="s">
        <v>1</v>
      </c>
      <c r="C4" s="260" t="s">
        <v>2</v>
      </c>
    </row>
    <row r="5" spans="1:3" ht="393.6" customHeight="1">
      <c r="A5" s="61" t="s">
        <v>235</v>
      </c>
      <c r="B5" s="73" t="s">
        <v>809</v>
      </c>
      <c r="C5" s="73" t="s">
        <v>810</v>
      </c>
    </row>
    <row r="6" spans="1:3" s="82" customFormat="1" ht="105">
      <c r="A6" s="61" t="s">
        <v>811</v>
      </c>
      <c r="B6" s="73" t="s">
        <v>812</v>
      </c>
      <c r="C6" s="73" t="s">
        <v>813</v>
      </c>
    </row>
    <row r="7" spans="1:3" s="82" customFormat="1" ht="100.2" customHeight="1">
      <c r="A7" s="61" t="s">
        <v>232</v>
      </c>
      <c r="B7" s="73" t="s">
        <v>814</v>
      </c>
      <c r="C7" s="73" t="s">
        <v>233</v>
      </c>
    </row>
    <row r="8" spans="1:3" s="82" customFormat="1" ht="84">
      <c r="A8" s="61" t="s">
        <v>815</v>
      </c>
      <c r="B8" s="73" t="s">
        <v>639</v>
      </c>
      <c r="C8" s="73"/>
    </row>
  </sheetData>
  <mergeCells count="2">
    <mergeCell ref="A1:C1"/>
    <mergeCell ref="A2:C2"/>
  </mergeCells>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FF"/>
  </sheetPr>
  <dimension ref="A1:AJ27"/>
  <sheetViews>
    <sheetView workbookViewId="0">
      <selection activeCell="A5" sqref="A5"/>
    </sheetView>
  </sheetViews>
  <sheetFormatPr defaultRowHeight="14.4"/>
  <cols>
    <col min="1" max="1" width="71.6640625" customWidth="1"/>
    <col min="2" max="2" width="81.6640625" customWidth="1"/>
    <col min="3" max="3" width="70.33203125" customWidth="1"/>
  </cols>
  <sheetData>
    <row r="1" spans="1:36">
      <c r="A1" s="312"/>
      <c r="B1" s="312"/>
      <c r="C1" s="312"/>
      <c r="D1" s="6"/>
      <c r="E1" s="6"/>
      <c r="F1" s="6"/>
      <c r="G1" s="6"/>
      <c r="H1" s="6"/>
      <c r="I1" s="6"/>
      <c r="J1" s="6"/>
      <c r="K1" s="6"/>
      <c r="L1" s="6"/>
      <c r="M1" s="6"/>
      <c r="N1" s="6"/>
      <c r="O1" s="6"/>
      <c r="P1" s="6"/>
      <c r="Q1" s="6"/>
      <c r="R1" s="6"/>
      <c r="S1" s="6"/>
      <c r="T1" s="6"/>
      <c r="U1" s="6"/>
      <c r="V1" s="6"/>
      <c r="W1" s="6"/>
      <c r="X1" s="6"/>
      <c r="Y1" s="6"/>
      <c r="Z1" s="6"/>
      <c r="AA1" s="6"/>
    </row>
    <row r="2" spans="1:36" s="1" customFormat="1" ht="30" customHeight="1">
      <c r="A2" s="313" t="s">
        <v>1107</v>
      </c>
      <c r="B2" s="313"/>
      <c r="C2" s="313"/>
      <c r="D2" s="4"/>
      <c r="E2" s="4"/>
      <c r="F2" s="4"/>
      <c r="G2" s="4"/>
      <c r="H2" s="4"/>
      <c r="I2" s="4"/>
      <c r="J2" s="4"/>
      <c r="K2" s="4"/>
      <c r="L2" s="4"/>
      <c r="M2" s="4"/>
      <c r="N2" s="4"/>
      <c r="O2" s="4"/>
      <c r="P2" s="4"/>
      <c r="Q2" s="4"/>
      <c r="R2" s="4"/>
      <c r="S2" s="4"/>
      <c r="T2" s="4"/>
      <c r="U2" s="4"/>
      <c r="V2" s="4"/>
      <c r="W2" s="4"/>
      <c r="X2" s="4"/>
      <c r="Y2" s="4"/>
      <c r="Z2" s="4"/>
      <c r="AA2" s="4"/>
    </row>
    <row r="3" spans="1:36">
      <c r="A3" s="87"/>
      <c r="B3" s="87"/>
      <c r="C3" s="87"/>
      <c r="D3" s="6"/>
      <c r="E3" s="6"/>
      <c r="F3" s="6"/>
      <c r="G3" s="6"/>
      <c r="H3" s="6"/>
      <c r="I3" s="6"/>
      <c r="J3" s="6"/>
      <c r="K3" s="6"/>
      <c r="L3" s="6"/>
      <c r="M3" s="6"/>
      <c r="N3" s="6"/>
      <c r="O3" s="6"/>
      <c r="P3" s="6"/>
      <c r="Q3" s="6"/>
      <c r="R3" s="6"/>
      <c r="S3" s="6"/>
      <c r="T3" s="6"/>
      <c r="U3" s="6"/>
      <c r="V3" s="6"/>
      <c r="W3" s="6"/>
      <c r="X3" s="6"/>
      <c r="Y3" s="6"/>
      <c r="Z3" s="6"/>
      <c r="AA3" s="6"/>
    </row>
    <row r="4" spans="1:36" s="1" customFormat="1" ht="30" customHeight="1">
      <c r="A4" s="260" t="s">
        <v>0</v>
      </c>
      <c r="B4" s="260" t="s">
        <v>1</v>
      </c>
      <c r="C4" s="260" t="s">
        <v>2</v>
      </c>
      <c r="D4" s="4"/>
      <c r="E4" s="4"/>
      <c r="F4" s="4"/>
      <c r="G4" s="4"/>
      <c r="H4" s="4"/>
      <c r="I4" s="4"/>
      <c r="J4" s="4"/>
      <c r="K4" s="4"/>
      <c r="L4" s="4"/>
      <c r="M4" s="4"/>
      <c r="N4" s="4"/>
      <c r="O4" s="4"/>
      <c r="P4" s="4"/>
      <c r="Q4" s="4"/>
      <c r="R4" s="4"/>
      <c r="S4" s="4"/>
      <c r="T4" s="4"/>
      <c r="U4" s="4"/>
      <c r="V4" s="4"/>
      <c r="W4" s="4"/>
      <c r="X4" s="4"/>
      <c r="Y4" s="4"/>
      <c r="Z4" s="4"/>
      <c r="AA4" s="4"/>
    </row>
    <row r="5" spans="1:36" s="84" customFormat="1" ht="211.5" customHeight="1">
      <c r="A5" s="61" t="s">
        <v>245</v>
      </c>
      <c r="B5" s="73" t="s">
        <v>247</v>
      </c>
      <c r="C5" s="73"/>
      <c r="D5" s="76"/>
      <c r="E5" s="76"/>
      <c r="F5" s="76"/>
      <c r="G5" s="76"/>
      <c r="H5" s="76"/>
      <c r="I5" s="76"/>
      <c r="J5" s="76"/>
      <c r="K5" s="76"/>
      <c r="L5" s="76"/>
      <c r="M5" s="76"/>
      <c r="N5" s="76"/>
      <c r="O5" s="76"/>
      <c r="P5" s="76"/>
      <c r="Q5" s="76"/>
      <c r="R5" s="76"/>
      <c r="S5" s="76"/>
      <c r="T5" s="76"/>
      <c r="U5" s="76"/>
      <c r="V5" s="76"/>
      <c r="W5" s="76"/>
      <c r="X5" s="76"/>
      <c r="Y5" s="76"/>
      <c r="Z5" s="76"/>
      <c r="AA5" s="76"/>
    </row>
    <row r="6" spans="1:36" s="84" customFormat="1" ht="104.25" customHeight="1">
      <c r="A6" s="118" t="s">
        <v>246</v>
      </c>
      <c r="B6" s="85" t="s">
        <v>248</v>
      </c>
      <c r="C6" s="73"/>
      <c r="D6" s="76"/>
      <c r="E6" s="76"/>
      <c r="F6" s="76"/>
      <c r="G6" s="76"/>
      <c r="H6" s="76"/>
    </row>
    <row r="7" spans="1:36" s="84" customFormat="1">
      <c r="A7" s="76"/>
      <c r="B7" s="76"/>
      <c r="C7" s="76"/>
      <c r="D7" s="76"/>
      <c r="E7" s="76"/>
      <c r="F7" s="76"/>
      <c r="G7" s="76"/>
      <c r="H7" s="76"/>
      <c r="I7" s="76"/>
      <c r="J7" s="76"/>
      <c r="K7" s="76"/>
      <c r="L7" s="76"/>
      <c r="M7" s="76"/>
      <c r="N7" s="76"/>
      <c r="O7" s="76"/>
      <c r="P7" s="76"/>
      <c r="Q7" s="76"/>
      <c r="R7" s="76"/>
      <c r="S7" s="76"/>
      <c r="T7" s="76"/>
      <c r="U7" s="76"/>
      <c r="V7" s="76"/>
      <c r="W7" s="76"/>
      <c r="X7" s="76"/>
      <c r="Y7" s="76"/>
      <c r="Z7" s="76"/>
      <c r="AA7" s="76"/>
      <c r="AB7" s="76"/>
      <c r="AC7" s="76"/>
      <c r="AD7" s="76"/>
      <c r="AE7" s="76"/>
      <c r="AF7" s="76"/>
      <c r="AG7" s="76"/>
      <c r="AH7" s="76"/>
      <c r="AI7" s="76"/>
      <c r="AJ7" s="76"/>
    </row>
    <row r="8" spans="1:36" s="84" customFormat="1">
      <c r="A8" s="76"/>
      <c r="B8" s="76"/>
      <c r="C8" s="76"/>
      <c r="D8" s="76"/>
      <c r="E8" s="76"/>
      <c r="F8" s="76"/>
      <c r="G8" s="76"/>
      <c r="H8" s="76"/>
      <c r="I8" s="76"/>
      <c r="J8" s="76"/>
      <c r="K8" s="76"/>
      <c r="L8" s="76"/>
      <c r="M8" s="76"/>
      <c r="N8" s="76"/>
      <c r="O8" s="76"/>
      <c r="P8" s="76"/>
      <c r="Q8" s="76"/>
      <c r="R8" s="76"/>
      <c r="S8" s="76"/>
      <c r="T8" s="76"/>
      <c r="U8" s="76"/>
      <c r="V8" s="76"/>
      <c r="W8" s="76"/>
      <c r="X8" s="76"/>
      <c r="Y8" s="76"/>
      <c r="Z8" s="76"/>
      <c r="AA8" s="76"/>
      <c r="AB8" s="76"/>
      <c r="AC8" s="76"/>
      <c r="AD8" s="76"/>
      <c r="AE8" s="76"/>
      <c r="AF8" s="76"/>
      <c r="AG8" s="76"/>
      <c r="AH8" s="76"/>
      <c r="AI8" s="76"/>
      <c r="AJ8" s="76"/>
    </row>
    <row r="9" spans="1:36">
      <c r="A9" s="6"/>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row>
    <row r="10" spans="1:36">
      <c r="A10" s="6"/>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row>
    <row r="11" spans="1:36">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row>
    <row r="12" spans="1:36">
      <c r="A12" s="6"/>
      <c r="B12" s="6"/>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row>
    <row r="13" spans="1:36">
      <c r="A13" s="6"/>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row>
    <row r="14" spans="1:36">
      <c r="A14" s="6"/>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row>
    <row r="15" spans="1:36">
      <c r="A15" s="6"/>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row>
    <row r="16" spans="1:36">
      <c r="A16" s="6"/>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row>
    <row r="17" spans="1:36">
      <c r="A17" s="6"/>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row>
    <row r="18" spans="1:36">
      <c r="A18" s="6"/>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row>
    <row r="19" spans="1:36">
      <c r="A19" s="6"/>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row>
    <row r="20" spans="1:36">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row>
    <row r="21" spans="1:36">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row>
    <row r="22" spans="1:36">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row>
    <row r="23" spans="1:36">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row>
    <row r="24" spans="1:36">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row>
    <row r="25" spans="1:36">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row>
    <row r="26" spans="1:36">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row>
    <row r="27" spans="1:36">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row>
  </sheetData>
  <mergeCells count="2">
    <mergeCell ref="A1:C1"/>
    <mergeCell ref="A2:C2"/>
  </mergeCell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P160"/>
  <sheetViews>
    <sheetView workbookViewId="0">
      <selection activeCell="A2" sqref="A2:C2"/>
    </sheetView>
  </sheetViews>
  <sheetFormatPr defaultRowHeight="14.4"/>
  <cols>
    <col min="1" max="1" width="71.6640625" customWidth="1"/>
    <col min="2" max="2" width="81.6640625" customWidth="1"/>
    <col min="3" max="3" width="70.33203125" customWidth="1"/>
  </cols>
  <sheetData>
    <row r="1" spans="1:16">
      <c r="A1" s="312"/>
      <c r="B1" s="312"/>
      <c r="C1" s="312"/>
      <c r="D1" s="25"/>
      <c r="E1" s="6"/>
      <c r="F1" s="6"/>
      <c r="G1" s="6"/>
      <c r="H1" s="6"/>
      <c r="I1" s="6"/>
      <c r="J1" s="6"/>
      <c r="K1" s="6"/>
      <c r="L1" s="6"/>
      <c r="M1" s="6"/>
      <c r="N1" s="6"/>
      <c r="O1" s="6"/>
      <c r="P1" s="6"/>
    </row>
    <row r="2" spans="1:16" s="1" customFormat="1" ht="30" customHeight="1">
      <c r="A2" s="313" t="s">
        <v>1105</v>
      </c>
      <c r="B2" s="313"/>
      <c r="C2" s="313"/>
      <c r="D2" s="5"/>
      <c r="E2" s="4"/>
      <c r="F2" s="4"/>
      <c r="G2" s="4"/>
      <c r="H2" s="4"/>
      <c r="I2" s="4"/>
      <c r="J2" s="4"/>
      <c r="K2" s="4"/>
      <c r="L2" s="4"/>
      <c r="M2" s="4"/>
      <c r="N2" s="4"/>
      <c r="O2" s="4"/>
      <c r="P2" s="4"/>
    </row>
    <row r="3" spans="1:16">
      <c r="A3" s="87"/>
      <c r="B3" s="87"/>
      <c r="C3" s="87"/>
      <c r="D3" s="25"/>
      <c r="E3" s="6"/>
      <c r="F3" s="6"/>
      <c r="G3" s="6"/>
      <c r="H3" s="6"/>
      <c r="I3" s="6"/>
      <c r="J3" s="6"/>
      <c r="K3" s="6"/>
      <c r="L3" s="6"/>
      <c r="M3" s="6"/>
      <c r="N3" s="6"/>
      <c r="O3" s="6"/>
      <c r="P3" s="6"/>
    </row>
    <row r="4" spans="1:16" s="1" customFormat="1" ht="30" customHeight="1">
      <c r="A4" s="262" t="s">
        <v>0</v>
      </c>
      <c r="B4" s="262" t="s">
        <v>1</v>
      </c>
      <c r="C4" s="262" t="s">
        <v>2</v>
      </c>
      <c r="D4" s="5"/>
      <c r="E4" s="4"/>
      <c r="F4" s="4"/>
      <c r="G4" s="4"/>
      <c r="H4" s="4"/>
      <c r="I4" s="4"/>
      <c r="J4" s="4"/>
      <c r="K4" s="4"/>
      <c r="L4" s="4"/>
      <c r="M4" s="4"/>
      <c r="N4" s="4"/>
      <c r="O4" s="4"/>
      <c r="P4" s="4"/>
    </row>
    <row r="5" spans="1:16" s="84" customFormat="1" ht="273">
      <c r="A5" s="130" t="s">
        <v>239</v>
      </c>
      <c r="B5" s="73" t="s">
        <v>242</v>
      </c>
      <c r="C5" s="73"/>
      <c r="D5" s="86"/>
      <c r="E5" s="76"/>
      <c r="F5" s="76"/>
      <c r="G5" s="76"/>
      <c r="H5" s="76"/>
      <c r="I5" s="76"/>
      <c r="J5" s="76"/>
      <c r="K5" s="76"/>
      <c r="L5" s="76"/>
      <c r="M5" s="76"/>
      <c r="N5" s="76"/>
      <c r="O5" s="76"/>
      <c r="P5" s="76"/>
    </row>
    <row r="6" spans="1:16" s="84" customFormat="1">
      <c r="A6" s="76"/>
      <c r="B6" s="76"/>
      <c r="C6" s="76"/>
      <c r="D6" s="76"/>
      <c r="E6" s="76"/>
      <c r="F6" s="76"/>
      <c r="G6" s="76"/>
      <c r="H6" s="76"/>
      <c r="I6" s="76"/>
      <c r="J6" s="76"/>
      <c r="K6" s="76"/>
      <c r="L6" s="76"/>
      <c r="M6" s="76"/>
      <c r="N6" s="76"/>
      <c r="O6" s="76"/>
      <c r="P6" s="76"/>
    </row>
    <row r="7" spans="1:16" s="84" customFormat="1">
      <c r="A7" s="76"/>
      <c r="B7" s="76"/>
      <c r="C7" s="76"/>
      <c r="D7" s="76"/>
      <c r="E7" s="76"/>
      <c r="F7" s="76"/>
      <c r="G7" s="76"/>
      <c r="H7" s="76"/>
      <c r="I7" s="76"/>
      <c r="J7" s="76"/>
      <c r="K7" s="76"/>
      <c r="L7" s="76"/>
      <c r="M7" s="76"/>
      <c r="N7" s="76"/>
      <c r="O7" s="76"/>
      <c r="P7" s="76"/>
    </row>
    <row r="8" spans="1:16">
      <c r="A8" s="6"/>
      <c r="B8" s="6"/>
      <c r="C8" s="6"/>
      <c r="D8" s="6"/>
      <c r="E8" s="6"/>
      <c r="F8" s="6"/>
      <c r="G8" s="6"/>
      <c r="H8" s="6"/>
      <c r="I8" s="6"/>
      <c r="J8" s="6"/>
      <c r="K8" s="6"/>
      <c r="L8" s="6"/>
      <c r="M8" s="6"/>
      <c r="N8" s="6"/>
      <c r="O8" s="6"/>
      <c r="P8" s="6"/>
    </row>
    <row r="9" spans="1:16">
      <c r="A9" s="6"/>
      <c r="B9" s="6"/>
      <c r="C9" s="6"/>
      <c r="D9" s="6"/>
      <c r="E9" s="6"/>
      <c r="F9" s="6"/>
      <c r="G9" s="6"/>
      <c r="H9" s="6"/>
      <c r="I9" s="6"/>
      <c r="J9" s="6"/>
      <c r="K9" s="6"/>
      <c r="L9" s="6"/>
      <c r="M9" s="6"/>
      <c r="N9" s="6"/>
      <c r="O9" s="6"/>
      <c r="P9" s="6"/>
    </row>
    <row r="10" spans="1:16">
      <c r="A10" s="6"/>
      <c r="B10" s="6"/>
      <c r="C10" s="6"/>
      <c r="D10" s="6"/>
      <c r="E10" s="6"/>
      <c r="F10" s="6"/>
      <c r="G10" s="6"/>
      <c r="H10" s="6"/>
      <c r="I10" s="6"/>
      <c r="J10" s="6"/>
      <c r="K10" s="6"/>
      <c r="L10" s="6"/>
      <c r="M10" s="6"/>
      <c r="N10" s="6"/>
      <c r="O10" s="6"/>
      <c r="P10" s="6"/>
    </row>
    <row r="11" spans="1:16">
      <c r="A11" s="6"/>
      <c r="B11" s="6"/>
      <c r="C11" s="6"/>
      <c r="D11" s="6"/>
      <c r="E11" s="6"/>
      <c r="F11" s="6"/>
      <c r="G11" s="6"/>
      <c r="H11" s="6"/>
      <c r="I11" s="6"/>
      <c r="J11" s="6"/>
      <c r="K11" s="6"/>
      <c r="L11" s="6"/>
      <c r="M11" s="6"/>
      <c r="N11" s="6"/>
      <c r="O11" s="6"/>
      <c r="P11" s="6"/>
    </row>
    <row r="12" spans="1:16">
      <c r="A12" s="6"/>
      <c r="B12" s="6"/>
      <c r="C12" s="6"/>
      <c r="D12" s="6"/>
      <c r="E12" s="6"/>
      <c r="F12" s="6"/>
      <c r="G12" s="6"/>
      <c r="H12" s="6"/>
      <c r="I12" s="6"/>
      <c r="J12" s="6"/>
      <c r="K12" s="6"/>
      <c r="L12" s="6"/>
      <c r="M12" s="6"/>
      <c r="N12" s="6"/>
      <c r="O12" s="6"/>
      <c r="P12" s="6"/>
    </row>
    <row r="13" spans="1:16">
      <c r="A13" s="6"/>
      <c r="B13" s="6"/>
      <c r="C13" s="6"/>
      <c r="D13" s="6"/>
      <c r="E13" s="6"/>
      <c r="F13" s="6"/>
      <c r="G13" s="6"/>
      <c r="H13" s="6"/>
      <c r="I13" s="6"/>
      <c r="J13" s="6"/>
      <c r="K13" s="6"/>
      <c r="L13" s="6"/>
      <c r="M13" s="6"/>
      <c r="N13" s="6"/>
      <c r="O13" s="6"/>
      <c r="P13" s="6"/>
    </row>
    <row r="14" spans="1:16">
      <c r="A14" s="6"/>
      <c r="B14" s="6"/>
      <c r="C14" s="6"/>
      <c r="D14" s="6"/>
      <c r="E14" s="6"/>
      <c r="F14" s="6"/>
      <c r="G14" s="6"/>
      <c r="H14" s="6"/>
      <c r="I14" s="6"/>
      <c r="J14" s="6"/>
      <c r="K14" s="6"/>
      <c r="L14" s="6"/>
      <c r="M14" s="6"/>
      <c r="N14" s="6"/>
      <c r="O14" s="6"/>
      <c r="P14" s="6"/>
    </row>
    <row r="15" spans="1:16">
      <c r="A15" s="6"/>
      <c r="B15" s="6"/>
      <c r="C15" s="6"/>
      <c r="D15" s="6"/>
      <c r="E15" s="6"/>
      <c r="F15" s="6"/>
      <c r="G15" s="6"/>
      <c r="H15" s="6"/>
      <c r="I15" s="6"/>
      <c r="J15" s="6"/>
      <c r="K15" s="6"/>
      <c r="L15" s="6"/>
      <c r="M15" s="6"/>
      <c r="N15" s="6"/>
      <c r="O15" s="6"/>
      <c r="P15" s="6"/>
    </row>
    <row r="16" spans="1:16">
      <c r="A16" s="6"/>
      <c r="B16" s="6"/>
      <c r="C16" s="6"/>
      <c r="D16" s="6"/>
      <c r="E16" s="6"/>
      <c r="F16" s="6"/>
      <c r="G16" s="6"/>
      <c r="H16" s="6"/>
      <c r="I16" s="6"/>
      <c r="J16" s="6"/>
      <c r="K16" s="6"/>
      <c r="L16" s="6"/>
      <c r="M16" s="6"/>
      <c r="N16" s="6"/>
      <c r="O16" s="6"/>
      <c r="P16" s="6"/>
    </row>
    <row r="17" spans="1:16">
      <c r="A17" s="6"/>
      <c r="B17" s="6"/>
      <c r="C17" s="6"/>
      <c r="D17" s="6"/>
      <c r="E17" s="6"/>
      <c r="F17" s="6"/>
      <c r="G17" s="6"/>
      <c r="H17" s="6"/>
      <c r="I17" s="6"/>
      <c r="J17" s="6"/>
      <c r="K17" s="6"/>
      <c r="L17" s="6"/>
      <c r="M17" s="6"/>
      <c r="N17" s="6"/>
      <c r="O17" s="6"/>
      <c r="P17" s="6"/>
    </row>
    <row r="18" spans="1:16">
      <c r="A18" s="6"/>
      <c r="B18" s="6"/>
      <c r="C18" s="6"/>
      <c r="D18" s="6"/>
      <c r="E18" s="6"/>
      <c r="F18" s="6"/>
      <c r="G18" s="6"/>
      <c r="H18" s="6"/>
      <c r="I18" s="6"/>
      <c r="J18" s="6"/>
      <c r="K18" s="6"/>
      <c r="L18" s="6"/>
      <c r="M18" s="6"/>
      <c r="N18" s="6"/>
      <c r="O18" s="6"/>
      <c r="P18" s="6"/>
    </row>
    <row r="19" spans="1:16">
      <c r="A19" s="6"/>
      <c r="B19" s="6"/>
      <c r="C19" s="6"/>
      <c r="D19" s="6"/>
      <c r="E19" s="6"/>
      <c r="F19" s="6"/>
      <c r="G19" s="6"/>
      <c r="H19" s="6"/>
      <c r="I19" s="6"/>
      <c r="J19" s="6"/>
      <c r="K19" s="6"/>
      <c r="L19" s="6"/>
      <c r="M19" s="6"/>
      <c r="N19" s="6"/>
      <c r="O19" s="6"/>
      <c r="P19" s="6"/>
    </row>
    <row r="20" spans="1:16">
      <c r="A20" s="6"/>
      <c r="B20" s="6"/>
      <c r="C20" s="6"/>
      <c r="D20" s="6"/>
      <c r="E20" s="6"/>
      <c r="F20" s="6"/>
      <c r="G20" s="6"/>
      <c r="H20" s="6"/>
      <c r="I20" s="6"/>
      <c r="J20" s="6"/>
      <c r="K20" s="6"/>
      <c r="L20" s="6"/>
      <c r="M20" s="6"/>
      <c r="N20" s="6"/>
      <c r="O20" s="6"/>
      <c r="P20" s="6"/>
    </row>
    <row r="21" spans="1:16">
      <c r="A21" s="6"/>
      <c r="B21" s="6"/>
      <c r="C21" s="6"/>
      <c r="D21" s="6"/>
      <c r="E21" s="6"/>
      <c r="F21" s="6"/>
      <c r="G21" s="6"/>
      <c r="H21" s="6"/>
      <c r="I21" s="6"/>
      <c r="J21" s="6"/>
      <c r="K21" s="6"/>
      <c r="L21" s="6"/>
      <c r="M21" s="6"/>
      <c r="N21" s="6"/>
      <c r="O21" s="6"/>
      <c r="P21" s="6"/>
    </row>
    <row r="22" spans="1:16">
      <c r="A22" s="6"/>
      <c r="B22" s="6"/>
      <c r="C22" s="6"/>
      <c r="D22" s="6"/>
      <c r="E22" s="6"/>
      <c r="F22" s="6"/>
      <c r="G22" s="6"/>
      <c r="H22" s="6"/>
      <c r="I22" s="6"/>
      <c r="J22" s="6"/>
      <c r="K22" s="6"/>
      <c r="L22" s="6"/>
      <c r="M22" s="6"/>
      <c r="N22" s="6"/>
      <c r="O22" s="6"/>
      <c r="P22" s="6"/>
    </row>
    <row r="23" spans="1:16">
      <c r="A23" s="6"/>
      <c r="B23" s="6"/>
      <c r="C23" s="6"/>
      <c r="D23" s="6"/>
      <c r="E23" s="6"/>
      <c r="F23" s="6"/>
      <c r="G23" s="6"/>
      <c r="H23" s="6"/>
      <c r="I23" s="6"/>
      <c r="J23" s="6"/>
      <c r="K23" s="6"/>
      <c r="L23" s="6"/>
      <c r="M23" s="6"/>
      <c r="N23" s="6"/>
      <c r="O23" s="6"/>
      <c r="P23" s="6"/>
    </row>
    <row r="24" spans="1:16">
      <c r="A24" s="6"/>
      <c r="B24" s="6"/>
      <c r="C24" s="6"/>
      <c r="D24" s="6"/>
      <c r="E24" s="6"/>
      <c r="F24" s="6"/>
      <c r="G24" s="6"/>
      <c r="H24" s="6"/>
    </row>
    <row r="25" spans="1:16">
      <c r="A25" s="6"/>
      <c r="B25" s="6"/>
      <c r="C25" s="6"/>
      <c r="D25" s="6"/>
      <c r="E25" s="6"/>
      <c r="F25" s="6"/>
      <c r="G25" s="6"/>
      <c r="H25" s="6"/>
    </row>
    <row r="26" spans="1:16">
      <c r="A26" s="6"/>
      <c r="B26" s="6"/>
      <c r="C26" s="6"/>
      <c r="D26" s="6"/>
      <c r="E26" s="6"/>
      <c r="F26" s="6"/>
      <c r="G26" s="6"/>
      <c r="H26" s="6"/>
    </row>
    <row r="27" spans="1:16">
      <c r="A27" s="6"/>
      <c r="B27" s="6"/>
      <c r="C27" s="6"/>
      <c r="D27" s="6"/>
      <c r="E27" s="6"/>
      <c r="F27" s="6"/>
      <c r="G27" s="6"/>
      <c r="H27" s="6"/>
    </row>
    <row r="28" spans="1:16">
      <c r="A28" s="6"/>
      <c r="B28" s="6"/>
      <c r="C28" s="6"/>
      <c r="D28" s="6"/>
      <c r="E28" s="6"/>
      <c r="F28" s="6"/>
      <c r="G28" s="6"/>
      <c r="H28" s="6"/>
    </row>
    <row r="29" spans="1:16">
      <c r="A29" s="6"/>
      <c r="B29" s="6"/>
      <c r="C29" s="6"/>
      <c r="D29" s="6"/>
      <c r="E29" s="6"/>
      <c r="F29" s="6"/>
      <c r="G29" s="6"/>
      <c r="H29" s="6"/>
    </row>
    <row r="30" spans="1:16">
      <c r="A30" s="6"/>
      <c r="B30" s="6"/>
      <c r="C30" s="6"/>
      <c r="D30" s="6"/>
      <c r="E30" s="6"/>
      <c r="F30" s="6"/>
      <c r="G30" s="6"/>
      <c r="H30" s="6"/>
    </row>
    <row r="31" spans="1:16">
      <c r="A31" s="6"/>
      <c r="B31" s="6"/>
      <c r="C31" s="6"/>
      <c r="D31" s="6"/>
      <c r="E31" s="6"/>
      <c r="F31" s="6"/>
      <c r="G31" s="6"/>
      <c r="H31" s="6"/>
    </row>
    <row r="32" spans="1:16">
      <c r="A32" s="6"/>
      <c r="B32" s="6"/>
      <c r="C32" s="6"/>
      <c r="D32" s="6"/>
      <c r="E32" s="6"/>
      <c r="F32" s="6"/>
      <c r="G32" s="6"/>
      <c r="H32" s="6"/>
    </row>
    <row r="33" spans="1:8">
      <c r="A33" s="6"/>
      <c r="B33" s="6"/>
      <c r="C33" s="6"/>
      <c r="D33" s="6"/>
      <c r="E33" s="6"/>
      <c r="F33" s="6"/>
      <c r="G33" s="6"/>
      <c r="H33" s="6"/>
    </row>
    <row r="34" spans="1:8">
      <c r="A34" s="6"/>
      <c r="B34" s="6"/>
      <c r="C34" s="6"/>
      <c r="D34" s="6"/>
      <c r="E34" s="6"/>
      <c r="F34" s="6"/>
      <c r="G34" s="6"/>
      <c r="H34" s="6"/>
    </row>
    <row r="35" spans="1:8">
      <c r="A35" s="6"/>
      <c r="B35" s="6"/>
      <c r="C35" s="6"/>
      <c r="D35" s="6"/>
      <c r="E35" s="6"/>
      <c r="F35" s="6"/>
      <c r="G35" s="6"/>
      <c r="H35" s="6"/>
    </row>
    <row r="36" spans="1:8">
      <c r="A36" s="6"/>
      <c r="B36" s="6"/>
      <c r="C36" s="6"/>
      <c r="D36" s="6"/>
      <c r="E36" s="6"/>
      <c r="F36" s="6"/>
      <c r="G36" s="6"/>
      <c r="H36" s="6"/>
    </row>
    <row r="37" spans="1:8">
      <c r="A37" s="6"/>
      <c r="B37" s="6"/>
      <c r="C37" s="6"/>
      <c r="D37" s="6"/>
      <c r="E37" s="6"/>
      <c r="F37" s="6"/>
      <c r="G37" s="6"/>
      <c r="H37" s="6"/>
    </row>
    <row r="38" spans="1:8">
      <c r="A38" s="6"/>
      <c r="B38" s="6"/>
      <c r="C38" s="6"/>
      <c r="D38" s="6"/>
      <c r="E38" s="6"/>
      <c r="F38" s="6"/>
      <c r="G38" s="6"/>
      <c r="H38" s="6"/>
    </row>
    <row r="39" spans="1:8">
      <c r="A39" s="6"/>
      <c r="B39" s="6"/>
      <c r="C39" s="6"/>
      <c r="D39" s="6"/>
      <c r="E39" s="6"/>
      <c r="F39" s="6"/>
      <c r="G39" s="6"/>
      <c r="H39" s="6"/>
    </row>
    <row r="40" spans="1:8">
      <c r="A40" s="6"/>
      <c r="B40" s="6"/>
      <c r="C40" s="6"/>
      <c r="D40" s="6"/>
      <c r="E40" s="6"/>
      <c r="F40" s="6"/>
      <c r="G40" s="6"/>
      <c r="H40" s="6"/>
    </row>
    <row r="41" spans="1:8">
      <c r="A41" s="6"/>
      <c r="B41" s="6"/>
      <c r="C41" s="6"/>
      <c r="D41" s="6"/>
      <c r="E41" s="6"/>
      <c r="F41" s="6"/>
      <c r="G41" s="6"/>
      <c r="H41" s="6"/>
    </row>
    <row r="42" spans="1:8">
      <c r="A42" s="6"/>
      <c r="B42" s="6"/>
      <c r="C42" s="6"/>
      <c r="D42" s="6"/>
      <c r="E42" s="6"/>
      <c r="F42" s="6"/>
      <c r="G42" s="6"/>
      <c r="H42" s="6"/>
    </row>
    <row r="43" spans="1:8">
      <c r="A43" s="6"/>
      <c r="B43" s="6"/>
      <c r="C43" s="6"/>
      <c r="D43" s="6"/>
      <c r="E43" s="6"/>
      <c r="F43" s="6"/>
      <c r="G43" s="6"/>
      <c r="H43" s="6"/>
    </row>
    <row r="44" spans="1:8">
      <c r="A44" s="6"/>
      <c r="B44" s="6"/>
      <c r="C44" s="6"/>
      <c r="D44" s="6"/>
      <c r="E44" s="6"/>
      <c r="F44" s="6"/>
      <c r="G44" s="6"/>
      <c r="H44" s="6"/>
    </row>
    <row r="45" spans="1:8">
      <c r="A45" s="6"/>
      <c r="B45" s="6"/>
      <c r="C45" s="6"/>
      <c r="D45" s="6"/>
      <c r="E45" s="6"/>
      <c r="F45" s="6"/>
      <c r="G45" s="6"/>
      <c r="H45" s="6"/>
    </row>
    <row r="46" spans="1:8">
      <c r="A46" s="6"/>
      <c r="B46" s="6"/>
      <c r="C46" s="6"/>
      <c r="D46" s="6"/>
      <c r="E46" s="6"/>
      <c r="F46" s="6"/>
      <c r="G46" s="6"/>
      <c r="H46" s="6"/>
    </row>
    <row r="47" spans="1:8">
      <c r="A47" s="6"/>
      <c r="B47" s="6"/>
      <c r="C47" s="6"/>
      <c r="D47" s="6"/>
      <c r="E47" s="6"/>
      <c r="F47" s="6"/>
      <c r="G47" s="6"/>
      <c r="H47" s="6"/>
    </row>
    <row r="48" spans="1:8">
      <c r="A48" s="6"/>
      <c r="B48" s="6"/>
      <c r="C48" s="6"/>
      <c r="D48" s="6"/>
      <c r="E48" s="6"/>
      <c r="F48" s="6"/>
      <c r="G48" s="6"/>
      <c r="H48" s="6"/>
    </row>
    <row r="49" spans="1:8">
      <c r="A49" s="6"/>
      <c r="B49" s="6"/>
      <c r="C49" s="6"/>
      <c r="D49" s="6"/>
      <c r="E49" s="6"/>
      <c r="F49" s="6"/>
      <c r="G49" s="6"/>
      <c r="H49" s="6"/>
    </row>
    <row r="50" spans="1:8">
      <c r="A50" s="6"/>
      <c r="B50" s="6"/>
      <c r="C50" s="6"/>
      <c r="D50" s="6"/>
      <c r="E50" s="6"/>
      <c r="F50" s="6"/>
      <c r="G50" s="6"/>
      <c r="H50" s="6"/>
    </row>
    <row r="51" spans="1:8">
      <c r="A51" s="6"/>
      <c r="B51" s="6"/>
      <c r="C51" s="6"/>
      <c r="D51" s="6"/>
      <c r="E51" s="6"/>
      <c r="F51" s="6"/>
      <c r="G51" s="6"/>
      <c r="H51" s="6"/>
    </row>
    <row r="52" spans="1:8">
      <c r="A52" s="6"/>
      <c r="B52" s="6"/>
      <c r="C52" s="6"/>
      <c r="D52" s="6"/>
      <c r="E52" s="6"/>
      <c r="F52" s="6"/>
      <c r="G52" s="6"/>
      <c r="H52" s="6"/>
    </row>
    <row r="53" spans="1:8">
      <c r="A53" s="6"/>
      <c r="B53" s="6"/>
      <c r="C53" s="6"/>
      <c r="D53" s="6"/>
      <c r="E53" s="6"/>
      <c r="F53" s="6"/>
      <c r="G53" s="6"/>
      <c r="H53" s="6"/>
    </row>
    <row r="54" spans="1:8">
      <c r="A54" s="6"/>
      <c r="B54" s="6"/>
      <c r="C54" s="6"/>
      <c r="D54" s="6"/>
      <c r="E54" s="6"/>
      <c r="F54" s="6"/>
      <c r="G54" s="6"/>
      <c r="H54" s="6"/>
    </row>
    <row r="55" spans="1:8">
      <c r="A55" s="6"/>
      <c r="B55" s="6"/>
      <c r="C55" s="6"/>
      <c r="D55" s="6"/>
      <c r="E55" s="6"/>
      <c r="F55" s="6"/>
      <c r="G55" s="6"/>
      <c r="H55" s="6"/>
    </row>
    <row r="56" spans="1:8">
      <c r="A56" s="6"/>
      <c r="B56" s="6"/>
      <c r="C56" s="6"/>
      <c r="D56" s="6"/>
      <c r="E56" s="6"/>
      <c r="F56" s="6"/>
      <c r="G56" s="6"/>
      <c r="H56" s="6"/>
    </row>
    <row r="57" spans="1:8">
      <c r="A57" s="6"/>
      <c r="B57" s="6"/>
      <c r="C57" s="6"/>
      <c r="D57" s="6"/>
      <c r="E57" s="6"/>
      <c r="F57" s="6"/>
      <c r="G57" s="6"/>
      <c r="H57" s="6"/>
    </row>
    <row r="58" spans="1:8">
      <c r="A58" s="6"/>
      <c r="B58" s="6"/>
      <c r="C58" s="6"/>
      <c r="D58" s="6"/>
      <c r="E58" s="6"/>
      <c r="F58" s="6"/>
      <c r="G58" s="6"/>
      <c r="H58" s="6"/>
    </row>
    <row r="59" spans="1:8">
      <c r="A59" s="6"/>
      <c r="B59" s="6"/>
      <c r="C59" s="6"/>
      <c r="D59" s="6"/>
      <c r="E59" s="6"/>
      <c r="F59" s="6"/>
      <c r="G59" s="6"/>
      <c r="H59" s="6"/>
    </row>
    <row r="60" spans="1:8">
      <c r="A60" s="6"/>
      <c r="B60" s="6"/>
      <c r="C60" s="6"/>
      <c r="D60" s="6"/>
      <c r="E60" s="6"/>
      <c r="F60" s="6"/>
      <c r="G60" s="6"/>
      <c r="H60" s="6"/>
    </row>
    <row r="61" spans="1:8">
      <c r="A61" s="6"/>
      <c r="B61" s="6"/>
      <c r="C61" s="6"/>
      <c r="D61" s="6"/>
      <c r="E61" s="6"/>
      <c r="F61" s="6"/>
      <c r="G61" s="6"/>
      <c r="H61" s="6"/>
    </row>
    <row r="62" spans="1:8">
      <c r="A62" s="6"/>
      <c r="B62" s="6"/>
      <c r="C62" s="6"/>
      <c r="D62" s="6"/>
      <c r="E62" s="6"/>
      <c r="F62" s="6"/>
      <c r="G62" s="6"/>
      <c r="H62" s="6"/>
    </row>
    <row r="63" spans="1:8">
      <c r="A63" s="6"/>
      <c r="B63" s="6"/>
      <c r="C63" s="6"/>
      <c r="D63" s="6"/>
      <c r="E63" s="6"/>
      <c r="F63" s="6"/>
      <c r="G63" s="6"/>
      <c r="H63" s="6"/>
    </row>
    <row r="64" spans="1:8">
      <c r="A64" s="6"/>
      <c r="B64" s="6"/>
      <c r="C64" s="6"/>
      <c r="D64" s="6"/>
      <c r="E64" s="6"/>
      <c r="F64" s="6"/>
      <c r="G64" s="6"/>
      <c r="H64" s="6"/>
    </row>
    <row r="65" spans="1:8">
      <c r="A65" s="6"/>
      <c r="B65" s="6"/>
      <c r="C65" s="6"/>
      <c r="D65" s="6"/>
      <c r="E65" s="6"/>
      <c r="F65" s="6"/>
      <c r="G65" s="6"/>
      <c r="H65" s="6"/>
    </row>
    <row r="66" spans="1:8">
      <c r="A66" s="6"/>
      <c r="B66" s="6"/>
      <c r="C66" s="6"/>
      <c r="D66" s="6"/>
      <c r="E66" s="6"/>
      <c r="F66" s="6"/>
      <c r="G66" s="6"/>
      <c r="H66" s="6"/>
    </row>
    <row r="67" spans="1:8">
      <c r="A67" s="6"/>
      <c r="B67" s="6"/>
      <c r="C67" s="6"/>
      <c r="D67" s="6"/>
      <c r="E67" s="6"/>
      <c r="F67" s="6"/>
      <c r="G67" s="6"/>
      <c r="H67" s="6"/>
    </row>
    <row r="68" spans="1:8">
      <c r="A68" s="6"/>
      <c r="B68" s="6"/>
      <c r="C68" s="6"/>
      <c r="D68" s="6"/>
      <c r="E68" s="6"/>
      <c r="F68" s="6"/>
      <c r="G68" s="6"/>
      <c r="H68" s="6"/>
    </row>
    <row r="69" spans="1:8">
      <c r="A69" s="6"/>
      <c r="B69" s="6"/>
      <c r="C69" s="6"/>
      <c r="D69" s="6"/>
      <c r="E69" s="6"/>
      <c r="F69" s="6"/>
      <c r="G69" s="6"/>
      <c r="H69" s="6"/>
    </row>
    <row r="70" spans="1:8">
      <c r="A70" s="6"/>
      <c r="B70" s="6"/>
      <c r="C70" s="6"/>
      <c r="D70" s="6"/>
      <c r="E70" s="6"/>
      <c r="F70" s="6"/>
      <c r="G70" s="6"/>
      <c r="H70" s="6"/>
    </row>
    <row r="71" spans="1:8">
      <c r="A71" s="6"/>
      <c r="B71" s="6"/>
      <c r="C71" s="6"/>
      <c r="D71" s="6"/>
      <c r="E71" s="6"/>
      <c r="F71" s="6"/>
      <c r="G71" s="6"/>
      <c r="H71" s="6"/>
    </row>
    <row r="72" spans="1:8">
      <c r="A72" s="6"/>
      <c r="B72" s="6"/>
      <c r="C72" s="6"/>
      <c r="D72" s="6"/>
      <c r="E72" s="6"/>
      <c r="F72" s="6"/>
      <c r="G72" s="6"/>
      <c r="H72" s="6"/>
    </row>
    <row r="73" spans="1:8">
      <c r="A73" s="6"/>
      <c r="B73" s="6"/>
      <c r="C73" s="6"/>
      <c r="D73" s="6"/>
      <c r="E73" s="6"/>
      <c r="F73" s="6"/>
      <c r="G73" s="6"/>
      <c r="H73" s="6"/>
    </row>
    <row r="74" spans="1:8">
      <c r="A74" s="6"/>
      <c r="B74" s="6"/>
      <c r="C74" s="6"/>
      <c r="D74" s="6"/>
      <c r="E74" s="6"/>
      <c r="F74" s="6"/>
      <c r="G74" s="6"/>
      <c r="H74" s="6"/>
    </row>
    <row r="75" spans="1:8">
      <c r="A75" s="6"/>
      <c r="B75" s="6"/>
      <c r="C75" s="6"/>
      <c r="D75" s="6"/>
      <c r="E75" s="6"/>
      <c r="F75" s="6"/>
      <c r="G75" s="6"/>
      <c r="H75" s="6"/>
    </row>
    <row r="76" spans="1:8">
      <c r="A76" s="6"/>
      <c r="B76" s="6"/>
      <c r="C76" s="6"/>
      <c r="D76" s="6"/>
      <c r="E76" s="6"/>
      <c r="F76" s="6"/>
      <c r="G76" s="6"/>
      <c r="H76" s="6"/>
    </row>
    <row r="77" spans="1:8">
      <c r="A77" s="6"/>
      <c r="B77" s="6"/>
      <c r="C77" s="6"/>
      <c r="D77" s="6"/>
      <c r="E77" s="6"/>
      <c r="F77" s="6"/>
      <c r="G77" s="6"/>
      <c r="H77" s="6"/>
    </row>
    <row r="78" spans="1:8">
      <c r="A78" s="6"/>
      <c r="B78" s="6"/>
      <c r="C78" s="6"/>
      <c r="D78" s="6"/>
      <c r="E78" s="6"/>
      <c r="F78" s="6"/>
      <c r="G78" s="6"/>
      <c r="H78" s="6"/>
    </row>
    <row r="79" spans="1:8">
      <c r="A79" s="6"/>
      <c r="B79" s="6"/>
      <c r="C79" s="6"/>
      <c r="D79" s="6"/>
      <c r="E79" s="6"/>
      <c r="F79" s="6"/>
      <c r="G79" s="6"/>
      <c r="H79" s="6"/>
    </row>
    <row r="80" spans="1:8">
      <c r="A80" s="6"/>
      <c r="B80" s="6"/>
      <c r="C80" s="6"/>
      <c r="D80" s="6"/>
      <c r="E80" s="6"/>
      <c r="F80" s="6"/>
      <c r="G80" s="6"/>
      <c r="H80" s="6"/>
    </row>
    <row r="81" spans="1:8">
      <c r="A81" s="6"/>
      <c r="B81" s="6"/>
      <c r="C81" s="6"/>
      <c r="D81" s="6"/>
      <c r="E81" s="6"/>
      <c r="F81" s="6"/>
      <c r="G81" s="6"/>
      <c r="H81" s="6"/>
    </row>
    <row r="82" spans="1:8">
      <c r="A82" s="6"/>
      <c r="B82" s="6"/>
      <c r="C82" s="6"/>
      <c r="D82" s="6"/>
      <c r="E82" s="6"/>
      <c r="F82" s="6"/>
      <c r="G82" s="6"/>
      <c r="H82" s="6"/>
    </row>
    <row r="83" spans="1:8">
      <c r="A83" s="6"/>
      <c r="B83" s="6"/>
      <c r="C83" s="6"/>
      <c r="D83" s="6"/>
      <c r="E83" s="6"/>
      <c r="F83" s="6"/>
      <c r="G83" s="6"/>
      <c r="H83" s="6"/>
    </row>
    <row r="84" spans="1:8">
      <c r="A84" s="6"/>
      <c r="B84" s="6"/>
      <c r="C84" s="6"/>
      <c r="D84" s="6"/>
      <c r="E84" s="6"/>
      <c r="F84" s="6"/>
      <c r="G84" s="6"/>
      <c r="H84" s="6"/>
    </row>
    <row r="85" spans="1:8">
      <c r="A85" s="6"/>
      <c r="B85" s="6"/>
      <c r="C85" s="6"/>
      <c r="D85" s="6"/>
      <c r="E85" s="6"/>
      <c r="F85" s="6"/>
      <c r="G85" s="6"/>
      <c r="H85" s="6"/>
    </row>
    <row r="86" spans="1:8">
      <c r="A86" s="6"/>
      <c r="B86" s="6"/>
      <c r="C86" s="6"/>
      <c r="D86" s="6"/>
      <c r="E86" s="6"/>
      <c r="F86" s="6"/>
      <c r="G86" s="6"/>
      <c r="H86" s="6"/>
    </row>
    <row r="87" spans="1:8">
      <c r="A87" s="6"/>
      <c r="B87" s="6"/>
      <c r="C87" s="6"/>
      <c r="D87" s="6"/>
      <c r="E87" s="6"/>
      <c r="F87" s="6"/>
      <c r="G87" s="6"/>
      <c r="H87" s="6"/>
    </row>
    <row r="88" spans="1:8">
      <c r="A88" s="6"/>
      <c r="B88" s="6"/>
      <c r="C88" s="6"/>
      <c r="D88" s="6"/>
      <c r="E88" s="6"/>
      <c r="F88" s="6"/>
      <c r="G88" s="6"/>
      <c r="H88" s="6"/>
    </row>
    <row r="89" spans="1:8">
      <c r="A89" s="6"/>
      <c r="B89" s="6"/>
      <c r="C89" s="6"/>
      <c r="D89" s="6"/>
      <c r="E89" s="6"/>
      <c r="F89" s="6"/>
      <c r="G89" s="6"/>
      <c r="H89" s="6"/>
    </row>
    <row r="90" spans="1:8">
      <c r="A90" s="6"/>
      <c r="B90" s="6"/>
      <c r="C90" s="6"/>
      <c r="D90" s="6"/>
      <c r="E90" s="6"/>
      <c r="F90" s="6"/>
      <c r="G90" s="6"/>
      <c r="H90" s="6"/>
    </row>
    <row r="91" spans="1:8">
      <c r="A91" s="6"/>
      <c r="B91" s="6"/>
      <c r="C91" s="6"/>
      <c r="D91" s="6"/>
      <c r="E91" s="6"/>
      <c r="F91" s="6"/>
      <c r="G91" s="6"/>
      <c r="H91" s="6"/>
    </row>
    <row r="92" spans="1:8">
      <c r="A92" s="6"/>
      <c r="B92" s="6"/>
      <c r="C92" s="6"/>
      <c r="D92" s="6"/>
      <c r="E92" s="6"/>
      <c r="F92" s="6"/>
      <c r="G92" s="6"/>
      <c r="H92" s="6"/>
    </row>
    <row r="93" spans="1:8">
      <c r="A93" s="6"/>
      <c r="B93" s="6"/>
      <c r="C93" s="6"/>
      <c r="D93" s="6"/>
      <c r="E93" s="6"/>
      <c r="F93" s="6"/>
      <c r="G93" s="6"/>
      <c r="H93" s="6"/>
    </row>
    <row r="94" spans="1:8">
      <c r="A94" s="6"/>
      <c r="B94" s="6"/>
      <c r="C94" s="6"/>
      <c r="D94" s="6"/>
      <c r="E94" s="6"/>
      <c r="F94" s="6"/>
      <c r="G94" s="6"/>
      <c r="H94" s="6"/>
    </row>
    <row r="95" spans="1:8">
      <c r="A95" s="6"/>
      <c r="B95" s="6"/>
      <c r="C95" s="6"/>
      <c r="D95" s="6"/>
      <c r="E95" s="6"/>
      <c r="F95" s="6"/>
      <c r="G95" s="6"/>
      <c r="H95" s="6"/>
    </row>
    <row r="96" spans="1:8">
      <c r="A96" s="6"/>
      <c r="B96" s="6"/>
      <c r="C96" s="6"/>
      <c r="D96" s="6"/>
      <c r="E96" s="6"/>
      <c r="F96" s="6"/>
      <c r="G96" s="6"/>
      <c r="H96" s="6"/>
    </row>
    <row r="97" spans="1:8">
      <c r="A97" s="6"/>
      <c r="B97" s="6"/>
      <c r="C97" s="6"/>
      <c r="D97" s="6"/>
      <c r="E97" s="6"/>
      <c r="F97" s="6"/>
      <c r="G97" s="6"/>
      <c r="H97" s="6"/>
    </row>
    <row r="98" spans="1:8">
      <c r="A98" s="6"/>
      <c r="B98" s="6"/>
      <c r="C98" s="6"/>
      <c r="D98" s="6"/>
      <c r="E98" s="6"/>
      <c r="F98" s="6"/>
      <c r="G98" s="6"/>
      <c r="H98" s="6"/>
    </row>
    <row r="99" spans="1:8">
      <c r="A99" s="6"/>
      <c r="B99" s="6"/>
      <c r="C99" s="6"/>
      <c r="D99" s="6"/>
      <c r="E99" s="6"/>
      <c r="F99" s="6"/>
      <c r="G99" s="6"/>
      <c r="H99" s="6"/>
    </row>
    <row r="100" spans="1:8">
      <c r="A100" s="6"/>
      <c r="B100" s="6"/>
      <c r="C100" s="6"/>
      <c r="D100" s="6"/>
      <c r="E100" s="6"/>
      <c r="F100" s="6"/>
      <c r="G100" s="6"/>
      <c r="H100" s="6"/>
    </row>
    <row r="101" spans="1:8">
      <c r="A101" s="6"/>
      <c r="B101" s="6"/>
      <c r="C101" s="6"/>
      <c r="D101" s="6"/>
      <c r="E101" s="6"/>
      <c r="F101" s="6"/>
      <c r="G101" s="6"/>
      <c r="H101" s="6"/>
    </row>
    <row r="102" spans="1:8">
      <c r="A102" s="6"/>
      <c r="B102" s="6"/>
      <c r="C102" s="6"/>
      <c r="D102" s="6"/>
      <c r="E102" s="6"/>
      <c r="F102" s="6"/>
      <c r="G102" s="6"/>
      <c r="H102" s="6"/>
    </row>
    <row r="103" spans="1:8">
      <c r="A103" s="6"/>
      <c r="B103" s="6"/>
      <c r="C103" s="6"/>
      <c r="D103" s="6"/>
      <c r="E103" s="6"/>
      <c r="F103" s="6"/>
      <c r="G103" s="6"/>
      <c r="H103" s="6"/>
    </row>
    <row r="104" spans="1:8">
      <c r="A104" s="6"/>
      <c r="B104" s="6"/>
      <c r="C104" s="6"/>
      <c r="D104" s="6"/>
      <c r="E104" s="6"/>
      <c r="F104" s="6"/>
      <c r="G104" s="6"/>
      <c r="H104" s="6"/>
    </row>
    <row r="105" spans="1:8">
      <c r="A105" s="6"/>
      <c r="B105" s="6"/>
      <c r="C105" s="6"/>
      <c r="D105" s="6"/>
      <c r="E105" s="6"/>
      <c r="F105" s="6"/>
      <c r="G105" s="6"/>
      <c r="H105" s="6"/>
    </row>
    <row r="106" spans="1:8">
      <c r="A106" s="6"/>
      <c r="B106" s="6"/>
      <c r="C106" s="6"/>
      <c r="D106" s="6"/>
      <c r="E106" s="6"/>
      <c r="F106" s="6"/>
      <c r="G106" s="6"/>
      <c r="H106" s="6"/>
    </row>
    <row r="107" spans="1:8">
      <c r="A107" s="6"/>
      <c r="B107" s="6"/>
      <c r="C107" s="6"/>
      <c r="D107" s="6"/>
      <c r="E107" s="6"/>
      <c r="F107" s="6"/>
      <c r="G107" s="6"/>
      <c r="H107" s="6"/>
    </row>
    <row r="108" spans="1:8">
      <c r="A108" s="6"/>
      <c r="B108" s="6"/>
      <c r="C108" s="6"/>
      <c r="D108" s="6"/>
      <c r="E108" s="6"/>
      <c r="F108" s="6"/>
      <c r="G108" s="6"/>
      <c r="H108" s="6"/>
    </row>
    <row r="109" spans="1:8">
      <c r="A109" s="6"/>
      <c r="B109" s="6"/>
      <c r="C109" s="6"/>
      <c r="D109" s="6"/>
      <c r="E109" s="6"/>
      <c r="F109" s="6"/>
      <c r="G109" s="6"/>
      <c r="H109" s="6"/>
    </row>
    <row r="110" spans="1:8">
      <c r="A110" s="6"/>
      <c r="B110" s="6"/>
      <c r="C110" s="6"/>
      <c r="D110" s="6"/>
      <c r="E110" s="6"/>
      <c r="F110" s="6"/>
      <c r="G110" s="6"/>
      <c r="H110" s="6"/>
    </row>
    <row r="111" spans="1:8">
      <c r="A111" s="6"/>
      <c r="B111" s="6"/>
      <c r="C111" s="6"/>
      <c r="D111" s="6"/>
      <c r="E111" s="6"/>
      <c r="F111" s="6"/>
      <c r="G111" s="6"/>
      <c r="H111" s="6"/>
    </row>
    <row r="112" spans="1:8">
      <c r="A112" s="6"/>
      <c r="B112" s="6"/>
      <c r="C112" s="6"/>
      <c r="D112" s="6"/>
      <c r="E112" s="6"/>
      <c r="F112" s="6"/>
      <c r="G112" s="6"/>
      <c r="H112" s="6"/>
    </row>
    <row r="113" spans="1:8">
      <c r="A113" s="6"/>
      <c r="B113" s="6"/>
      <c r="C113" s="6"/>
      <c r="D113" s="6"/>
      <c r="E113" s="6"/>
      <c r="F113" s="6"/>
      <c r="G113" s="6"/>
      <c r="H113" s="6"/>
    </row>
    <row r="114" spans="1:8">
      <c r="A114" s="6"/>
      <c r="B114" s="6"/>
      <c r="C114" s="6"/>
      <c r="D114" s="6"/>
      <c r="E114" s="6"/>
      <c r="F114" s="6"/>
      <c r="G114" s="6"/>
      <c r="H114" s="6"/>
    </row>
    <row r="115" spans="1:8">
      <c r="A115" s="6"/>
      <c r="B115" s="6"/>
      <c r="C115" s="6"/>
      <c r="D115" s="6"/>
      <c r="E115" s="6"/>
      <c r="F115" s="6"/>
      <c r="G115" s="6"/>
      <c r="H115" s="6"/>
    </row>
    <row r="116" spans="1:8">
      <c r="A116" s="6"/>
      <c r="B116" s="6"/>
      <c r="C116" s="6"/>
      <c r="D116" s="6"/>
      <c r="E116" s="6"/>
      <c r="F116" s="6"/>
      <c r="G116" s="6"/>
      <c r="H116" s="6"/>
    </row>
    <row r="117" spans="1:8">
      <c r="A117" s="6"/>
      <c r="B117" s="6"/>
      <c r="C117" s="6"/>
      <c r="D117" s="6"/>
      <c r="E117" s="6"/>
      <c r="F117" s="6"/>
      <c r="G117" s="6"/>
      <c r="H117" s="6"/>
    </row>
    <row r="118" spans="1:8">
      <c r="A118" s="6"/>
      <c r="B118" s="6"/>
      <c r="C118" s="6"/>
      <c r="D118" s="6"/>
      <c r="E118" s="6"/>
      <c r="F118" s="6"/>
      <c r="G118" s="6"/>
      <c r="H118" s="6"/>
    </row>
    <row r="119" spans="1:8">
      <c r="A119" s="6"/>
      <c r="B119" s="6"/>
      <c r="C119" s="6"/>
      <c r="D119" s="6"/>
      <c r="E119" s="6"/>
      <c r="F119" s="6"/>
      <c r="G119" s="6"/>
      <c r="H119" s="6"/>
    </row>
    <row r="120" spans="1:8">
      <c r="A120" s="6"/>
      <c r="B120" s="6"/>
      <c r="C120" s="6"/>
      <c r="D120" s="6"/>
      <c r="E120" s="6"/>
      <c r="F120" s="6"/>
      <c r="G120" s="6"/>
      <c r="H120" s="6"/>
    </row>
    <row r="121" spans="1:8">
      <c r="A121" s="6"/>
      <c r="B121" s="6"/>
      <c r="C121" s="6"/>
      <c r="D121" s="6"/>
      <c r="E121" s="6"/>
      <c r="F121" s="6"/>
      <c r="G121" s="6"/>
      <c r="H121" s="6"/>
    </row>
    <row r="122" spans="1:8">
      <c r="A122" s="6"/>
      <c r="B122" s="6"/>
      <c r="C122" s="6"/>
      <c r="D122" s="6"/>
      <c r="E122" s="6"/>
      <c r="F122" s="6"/>
      <c r="G122" s="6"/>
      <c r="H122" s="6"/>
    </row>
    <row r="123" spans="1:8">
      <c r="A123" s="6"/>
      <c r="B123" s="6"/>
      <c r="C123" s="6"/>
      <c r="D123" s="6"/>
      <c r="E123" s="6"/>
      <c r="F123" s="6"/>
      <c r="G123" s="6"/>
      <c r="H123" s="6"/>
    </row>
    <row r="124" spans="1:8">
      <c r="A124" s="6"/>
      <c r="B124" s="6"/>
      <c r="C124" s="6"/>
      <c r="D124" s="6"/>
      <c r="E124" s="6"/>
      <c r="F124" s="6"/>
      <c r="G124" s="6"/>
      <c r="H124" s="6"/>
    </row>
    <row r="125" spans="1:8">
      <c r="A125" s="6"/>
      <c r="B125" s="6"/>
      <c r="C125" s="6"/>
      <c r="D125" s="6"/>
      <c r="E125" s="6"/>
      <c r="F125" s="6"/>
      <c r="G125" s="6"/>
      <c r="H125" s="6"/>
    </row>
    <row r="126" spans="1:8">
      <c r="A126" s="6"/>
      <c r="B126" s="6"/>
      <c r="C126" s="6"/>
      <c r="D126" s="6"/>
      <c r="E126" s="6"/>
      <c r="F126" s="6"/>
      <c r="G126" s="6"/>
      <c r="H126" s="6"/>
    </row>
    <row r="127" spans="1:8">
      <c r="A127" s="6"/>
      <c r="B127" s="6"/>
      <c r="C127" s="6"/>
      <c r="D127" s="6"/>
      <c r="E127" s="6"/>
      <c r="F127" s="6"/>
      <c r="G127" s="6"/>
      <c r="H127" s="6"/>
    </row>
    <row r="128" spans="1:8">
      <c r="A128" s="6"/>
      <c r="B128" s="6"/>
      <c r="C128" s="6"/>
      <c r="D128" s="6"/>
      <c r="E128" s="6"/>
      <c r="F128" s="6"/>
      <c r="G128" s="6"/>
      <c r="H128" s="6"/>
    </row>
    <row r="129" spans="1:8">
      <c r="A129" s="6"/>
      <c r="B129" s="6"/>
      <c r="C129" s="6"/>
      <c r="D129" s="6"/>
      <c r="E129" s="6"/>
      <c r="F129" s="6"/>
      <c r="G129" s="6"/>
      <c r="H129" s="6"/>
    </row>
    <row r="130" spans="1:8">
      <c r="A130" s="6"/>
      <c r="B130" s="6"/>
      <c r="C130" s="6"/>
      <c r="D130" s="6"/>
      <c r="E130" s="6"/>
      <c r="F130" s="6"/>
      <c r="G130" s="6"/>
      <c r="H130" s="6"/>
    </row>
    <row r="131" spans="1:8">
      <c r="A131" s="6"/>
      <c r="B131" s="6"/>
      <c r="C131" s="6"/>
      <c r="D131" s="6"/>
      <c r="E131" s="6"/>
      <c r="F131" s="6"/>
      <c r="G131" s="6"/>
      <c r="H131" s="6"/>
    </row>
    <row r="132" spans="1:8">
      <c r="A132" s="6"/>
      <c r="B132" s="6"/>
      <c r="C132" s="6"/>
      <c r="D132" s="6"/>
      <c r="E132" s="6"/>
      <c r="F132" s="6"/>
      <c r="G132" s="6"/>
      <c r="H132" s="6"/>
    </row>
    <row r="133" spans="1:8">
      <c r="A133" s="6"/>
      <c r="B133" s="6"/>
      <c r="C133" s="6"/>
      <c r="D133" s="6"/>
      <c r="E133" s="6"/>
      <c r="F133" s="6"/>
      <c r="G133" s="6"/>
      <c r="H133" s="6"/>
    </row>
    <row r="134" spans="1:8">
      <c r="A134" s="6"/>
      <c r="B134" s="6"/>
      <c r="C134" s="6"/>
      <c r="D134" s="6"/>
      <c r="E134" s="6"/>
      <c r="F134" s="6"/>
      <c r="G134" s="6"/>
      <c r="H134" s="6"/>
    </row>
    <row r="135" spans="1:8">
      <c r="A135" s="6"/>
      <c r="B135" s="6"/>
      <c r="C135" s="6"/>
      <c r="D135" s="6"/>
      <c r="E135" s="6"/>
      <c r="F135" s="6"/>
      <c r="G135" s="6"/>
      <c r="H135" s="6"/>
    </row>
    <row r="136" spans="1:8">
      <c r="A136" s="6"/>
      <c r="B136" s="6"/>
      <c r="C136" s="6"/>
      <c r="D136" s="6"/>
      <c r="E136" s="6"/>
      <c r="F136" s="6"/>
      <c r="G136" s="6"/>
      <c r="H136" s="6"/>
    </row>
    <row r="137" spans="1:8">
      <c r="A137" s="6"/>
      <c r="B137" s="6"/>
      <c r="C137" s="6"/>
      <c r="D137" s="6"/>
      <c r="E137" s="6"/>
      <c r="F137" s="6"/>
      <c r="G137" s="6"/>
      <c r="H137" s="6"/>
    </row>
    <row r="138" spans="1:8">
      <c r="A138" s="6"/>
      <c r="B138" s="6"/>
      <c r="C138" s="6"/>
      <c r="D138" s="6"/>
      <c r="E138" s="6"/>
      <c r="F138" s="6"/>
      <c r="G138" s="6"/>
      <c r="H138" s="6"/>
    </row>
    <row r="139" spans="1:8">
      <c r="A139" s="6"/>
      <c r="B139" s="6"/>
      <c r="C139" s="6"/>
      <c r="D139" s="6"/>
      <c r="E139" s="6"/>
      <c r="F139" s="6"/>
      <c r="G139" s="6"/>
      <c r="H139" s="6"/>
    </row>
    <row r="140" spans="1:8">
      <c r="A140" s="6"/>
      <c r="B140" s="6"/>
      <c r="C140" s="6"/>
      <c r="D140" s="6"/>
      <c r="E140" s="6"/>
      <c r="F140" s="6"/>
      <c r="G140" s="6"/>
      <c r="H140" s="6"/>
    </row>
    <row r="141" spans="1:8">
      <c r="A141" s="6"/>
      <c r="B141" s="6"/>
      <c r="C141" s="6"/>
      <c r="D141" s="6"/>
      <c r="E141" s="6"/>
      <c r="F141" s="6"/>
      <c r="G141" s="6"/>
      <c r="H141" s="6"/>
    </row>
    <row r="142" spans="1:8">
      <c r="A142" s="6"/>
      <c r="B142" s="6"/>
      <c r="C142" s="6"/>
      <c r="D142" s="6"/>
      <c r="E142" s="6"/>
      <c r="F142" s="6"/>
      <c r="G142" s="6"/>
      <c r="H142" s="6"/>
    </row>
    <row r="143" spans="1:8">
      <c r="A143" s="6"/>
      <c r="B143" s="6"/>
      <c r="C143" s="6"/>
      <c r="D143" s="6"/>
      <c r="E143" s="6"/>
      <c r="F143" s="6"/>
      <c r="G143" s="6"/>
      <c r="H143" s="6"/>
    </row>
    <row r="144" spans="1:8">
      <c r="A144" s="6"/>
      <c r="B144" s="6"/>
      <c r="C144" s="6"/>
      <c r="D144" s="6"/>
      <c r="E144" s="6"/>
      <c r="F144" s="6"/>
      <c r="G144" s="6"/>
      <c r="H144" s="6"/>
    </row>
    <row r="145" spans="1:8">
      <c r="A145" s="6"/>
      <c r="B145" s="6"/>
      <c r="C145" s="6"/>
      <c r="D145" s="6"/>
      <c r="E145" s="6"/>
      <c r="F145" s="6"/>
      <c r="G145" s="6"/>
      <c r="H145" s="6"/>
    </row>
    <row r="146" spans="1:8">
      <c r="A146" s="6"/>
      <c r="B146" s="6"/>
      <c r="C146" s="6"/>
      <c r="D146" s="6"/>
      <c r="E146" s="6"/>
      <c r="F146" s="6"/>
      <c r="G146" s="6"/>
      <c r="H146" s="6"/>
    </row>
    <row r="147" spans="1:8">
      <c r="A147" s="6"/>
      <c r="B147" s="6"/>
      <c r="C147" s="6"/>
      <c r="D147" s="6"/>
      <c r="E147" s="6"/>
      <c r="F147" s="6"/>
      <c r="G147" s="6"/>
      <c r="H147" s="6"/>
    </row>
    <row r="148" spans="1:8">
      <c r="A148" s="6"/>
      <c r="B148" s="6"/>
      <c r="C148" s="6"/>
      <c r="D148" s="6"/>
      <c r="E148" s="6"/>
      <c r="F148" s="6"/>
      <c r="G148" s="6"/>
      <c r="H148" s="6"/>
    </row>
    <row r="149" spans="1:8">
      <c r="A149" s="6"/>
      <c r="B149" s="6"/>
      <c r="C149" s="6"/>
      <c r="D149" s="6"/>
      <c r="E149" s="6"/>
      <c r="F149" s="6"/>
      <c r="G149" s="6"/>
      <c r="H149" s="6"/>
    </row>
    <row r="150" spans="1:8">
      <c r="A150" s="6"/>
      <c r="B150" s="6"/>
      <c r="C150" s="6"/>
      <c r="D150" s="6"/>
      <c r="E150" s="6"/>
      <c r="F150" s="6"/>
      <c r="G150" s="6"/>
      <c r="H150" s="6"/>
    </row>
    <row r="151" spans="1:8">
      <c r="A151" s="6"/>
      <c r="B151" s="6"/>
      <c r="C151" s="6"/>
      <c r="D151" s="6"/>
      <c r="E151" s="6"/>
      <c r="F151" s="6"/>
      <c r="G151" s="6"/>
      <c r="H151" s="6"/>
    </row>
    <row r="152" spans="1:8">
      <c r="A152" s="6"/>
      <c r="B152" s="6"/>
      <c r="C152" s="6"/>
      <c r="D152" s="6"/>
      <c r="E152" s="6"/>
      <c r="F152" s="6"/>
      <c r="G152" s="6"/>
      <c r="H152" s="6"/>
    </row>
    <row r="153" spans="1:8">
      <c r="A153" s="6"/>
      <c r="B153" s="6"/>
      <c r="C153" s="6"/>
      <c r="D153" s="6"/>
      <c r="E153" s="6"/>
      <c r="F153" s="6"/>
      <c r="G153" s="6"/>
      <c r="H153" s="6"/>
    </row>
    <row r="154" spans="1:8">
      <c r="A154" s="6"/>
      <c r="B154" s="6"/>
      <c r="C154" s="6"/>
      <c r="D154" s="6"/>
      <c r="E154" s="6"/>
      <c r="F154" s="6"/>
      <c r="G154" s="6"/>
      <c r="H154" s="6"/>
    </row>
    <row r="155" spans="1:8">
      <c r="A155" s="6"/>
      <c r="B155" s="6"/>
      <c r="C155" s="6"/>
      <c r="D155" s="6"/>
      <c r="E155" s="6"/>
      <c r="F155" s="6"/>
      <c r="G155" s="6"/>
      <c r="H155" s="6"/>
    </row>
    <row r="156" spans="1:8">
      <c r="A156" s="6"/>
      <c r="B156" s="6"/>
      <c r="C156" s="6"/>
      <c r="D156" s="6"/>
      <c r="E156" s="6"/>
      <c r="F156" s="6"/>
      <c r="G156" s="6"/>
      <c r="H156" s="6"/>
    </row>
    <row r="157" spans="1:8">
      <c r="A157" s="6"/>
      <c r="B157" s="6"/>
      <c r="C157" s="6"/>
      <c r="D157" s="6"/>
      <c r="E157" s="6"/>
      <c r="F157" s="6"/>
      <c r="G157" s="6"/>
      <c r="H157" s="6"/>
    </row>
    <row r="158" spans="1:8">
      <c r="A158" s="6"/>
      <c r="B158" s="6"/>
      <c r="C158" s="6"/>
      <c r="D158" s="6"/>
      <c r="E158" s="6"/>
      <c r="F158" s="6"/>
      <c r="G158" s="6"/>
      <c r="H158" s="6"/>
    </row>
    <row r="159" spans="1:8">
      <c r="A159" s="6"/>
      <c r="B159" s="6"/>
      <c r="C159" s="6"/>
      <c r="D159" s="6"/>
      <c r="E159" s="6"/>
      <c r="F159" s="6"/>
      <c r="G159" s="6"/>
      <c r="H159" s="6"/>
    </row>
    <row r="160" spans="1:8">
      <c r="A160" s="6"/>
      <c r="B160" s="6"/>
      <c r="C160" s="6"/>
      <c r="D160" s="6"/>
      <c r="E160" s="6"/>
      <c r="F160" s="6"/>
      <c r="G160" s="6"/>
      <c r="H160" s="6"/>
    </row>
  </sheetData>
  <mergeCells count="2">
    <mergeCell ref="A1:C1"/>
    <mergeCell ref="A2:C2"/>
  </mergeCells>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opLeftCell="B1" zoomScale="78" zoomScaleNormal="78" workbookViewId="0">
      <selection sqref="A1:C1"/>
    </sheetView>
  </sheetViews>
  <sheetFormatPr defaultRowHeight="14.4"/>
  <cols>
    <col min="1" max="1" width="80" customWidth="1"/>
    <col min="2" max="2" width="97.33203125" customWidth="1"/>
    <col min="3" max="3" width="121.5546875" customWidth="1"/>
  </cols>
  <sheetData>
    <row r="1" spans="1:29" s="6" customFormat="1">
      <c r="A1" s="312"/>
      <c r="B1" s="312"/>
      <c r="C1" s="312"/>
    </row>
    <row r="2" spans="1:29" s="89" customFormat="1" ht="30" customHeight="1">
      <c r="A2" s="313" t="s">
        <v>1101</v>
      </c>
      <c r="B2" s="313"/>
      <c r="C2" s="313"/>
    </row>
    <row r="3" spans="1:29" s="6" customFormat="1">
      <c r="A3" s="87"/>
      <c r="B3" s="87"/>
      <c r="C3" s="91"/>
    </row>
    <row r="4" spans="1:29" s="6" customFormat="1" ht="30" customHeight="1">
      <c r="A4" s="260" t="s">
        <v>0</v>
      </c>
      <c r="B4" s="260" t="s">
        <v>1</v>
      </c>
      <c r="C4" s="273" t="s">
        <v>2</v>
      </c>
    </row>
    <row r="5" spans="1:29" ht="166.8" customHeight="1">
      <c r="A5" s="130" t="s">
        <v>879</v>
      </c>
      <c r="B5" s="131" t="s">
        <v>631</v>
      </c>
      <c r="C5" s="72"/>
      <c r="D5" s="6"/>
      <c r="E5" s="6"/>
      <c r="F5" s="6"/>
      <c r="G5" s="6"/>
      <c r="H5" s="6"/>
      <c r="I5" s="6"/>
      <c r="J5" s="6"/>
      <c r="K5" s="6"/>
      <c r="L5" s="6"/>
      <c r="M5" s="6"/>
      <c r="N5" s="6"/>
      <c r="O5" s="6"/>
      <c r="P5" s="6"/>
      <c r="Q5" s="6"/>
      <c r="R5" s="6"/>
      <c r="S5" s="6"/>
      <c r="T5" s="6"/>
      <c r="U5" s="6"/>
      <c r="V5" s="6"/>
      <c r="W5" s="6"/>
      <c r="X5" s="6"/>
      <c r="Y5" s="6"/>
      <c r="Z5" s="6"/>
      <c r="AA5" s="6"/>
      <c r="AB5" s="6"/>
      <c r="AC5" s="6"/>
    </row>
    <row r="6" spans="1:29" ht="146.4" customHeight="1">
      <c r="A6" s="61" t="s">
        <v>627</v>
      </c>
      <c r="B6" s="131" t="s">
        <v>632</v>
      </c>
      <c r="C6" s="72"/>
      <c r="D6" s="6"/>
      <c r="E6" s="6"/>
      <c r="F6" s="6"/>
      <c r="G6" s="6"/>
      <c r="H6" s="6"/>
      <c r="I6" s="6"/>
      <c r="J6" s="6"/>
      <c r="K6" s="6"/>
      <c r="L6" s="6"/>
      <c r="M6" s="6"/>
      <c r="N6" s="6"/>
      <c r="O6" s="6"/>
      <c r="P6" s="6"/>
      <c r="Q6" s="6"/>
      <c r="R6" s="6"/>
      <c r="S6" s="6"/>
      <c r="T6" s="6"/>
      <c r="U6" s="6"/>
      <c r="V6" s="6"/>
      <c r="W6" s="6"/>
      <c r="X6" s="6"/>
      <c r="Y6" s="6"/>
      <c r="Z6" s="6"/>
      <c r="AA6" s="6"/>
      <c r="AB6" s="6"/>
      <c r="AC6" s="6"/>
    </row>
    <row r="7" spans="1:29" ht="372.6" customHeight="1">
      <c r="A7" s="61" t="s">
        <v>628</v>
      </c>
      <c r="B7" s="149" t="s">
        <v>633</v>
      </c>
      <c r="C7" s="72"/>
      <c r="D7" s="6"/>
      <c r="E7" s="6"/>
      <c r="F7" s="6"/>
      <c r="G7" s="6"/>
      <c r="H7" s="6"/>
      <c r="I7" s="6"/>
      <c r="J7" s="6"/>
      <c r="K7" s="6"/>
      <c r="L7" s="6"/>
      <c r="M7" s="6"/>
      <c r="N7" s="6"/>
      <c r="O7" s="6"/>
      <c r="P7" s="6"/>
      <c r="Q7" s="6"/>
      <c r="R7" s="6"/>
      <c r="S7" s="6"/>
      <c r="T7" s="6"/>
      <c r="U7" s="6"/>
      <c r="V7" s="6"/>
      <c r="W7" s="6"/>
      <c r="X7" s="6"/>
      <c r="Y7" s="6"/>
      <c r="Z7" s="6"/>
      <c r="AA7" s="6"/>
      <c r="AB7" s="6"/>
      <c r="AC7" s="6"/>
    </row>
    <row r="8" spans="1:29" ht="357">
      <c r="A8" s="61" t="s">
        <v>629</v>
      </c>
      <c r="B8" s="149" t="s">
        <v>880</v>
      </c>
      <c r="C8" s="72"/>
    </row>
    <row r="9" spans="1:29" ht="105">
      <c r="A9" s="61" t="s">
        <v>881</v>
      </c>
      <c r="B9" s="131" t="s">
        <v>635</v>
      </c>
      <c r="C9" s="72"/>
    </row>
  </sheetData>
  <mergeCells count="2">
    <mergeCell ref="A1:C1"/>
    <mergeCell ref="A2:C2"/>
  </mergeCells>
  <pageMargins left="0.7" right="0.7" top="0.75" bottom="0.75" header="0.3" footer="0.3"/>
  <pageSetup paperSize="9" orientation="portrait" horizontalDpi="0" verticalDpi="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99"/>
  </sheetPr>
  <dimension ref="A1:C11"/>
  <sheetViews>
    <sheetView zoomScale="80" zoomScaleNormal="80" workbookViewId="0">
      <selection sqref="A1:XFD4"/>
    </sheetView>
  </sheetViews>
  <sheetFormatPr defaultColWidth="8.6640625" defaultRowHeight="14.4"/>
  <cols>
    <col min="1" max="1" width="71.6640625" style="6" customWidth="1"/>
    <col min="2" max="2" width="81.6640625" style="6" customWidth="1"/>
    <col min="3" max="3" width="71.6640625" style="90" customWidth="1"/>
    <col min="4" max="16384" width="8.6640625" style="6"/>
  </cols>
  <sheetData>
    <row r="1" spans="1:3">
      <c r="A1" s="312"/>
      <c r="B1" s="312"/>
      <c r="C1" s="312"/>
    </row>
    <row r="2" spans="1:3" s="89" customFormat="1" ht="30" customHeight="1">
      <c r="A2" s="313" t="s">
        <v>278</v>
      </c>
      <c r="B2" s="313"/>
      <c r="C2" s="313"/>
    </row>
    <row r="3" spans="1:3">
      <c r="A3" s="87"/>
      <c r="B3" s="87"/>
      <c r="C3" s="91"/>
    </row>
    <row r="4" spans="1:3" ht="30" customHeight="1">
      <c r="A4" s="260" t="s">
        <v>0</v>
      </c>
      <c r="B4" s="260" t="s">
        <v>1</v>
      </c>
      <c r="C4" s="273" t="s">
        <v>2</v>
      </c>
    </row>
    <row r="5" spans="1:3" ht="178.95" customHeight="1">
      <c r="A5" s="61" t="s">
        <v>267</v>
      </c>
      <c r="B5" s="73" t="s">
        <v>797</v>
      </c>
      <c r="C5" s="92" t="s">
        <v>798</v>
      </c>
    </row>
    <row r="6" spans="1:3" ht="26.7" customHeight="1">
      <c r="A6" s="61" t="s">
        <v>270</v>
      </c>
      <c r="B6" s="73" t="s">
        <v>799</v>
      </c>
      <c r="C6" s="37"/>
    </row>
    <row r="7" spans="1:3" ht="33.6" customHeight="1">
      <c r="A7" s="61" t="s">
        <v>272</v>
      </c>
      <c r="B7" s="73" t="s">
        <v>800</v>
      </c>
      <c r="C7" s="37"/>
    </row>
    <row r="8" spans="1:3" ht="27" customHeight="1">
      <c r="A8" s="61" t="s">
        <v>274</v>
      </c>
      <c r="B8" s="73" t="s">
        <v>801</v>
      </c>
      <c r="C8" s="37"/>
    </row>
    <row r="9" spans="1:3" ht="45.6" customHeight="1">
      <c r="A9" s="61" t="s">
        <v>802</v>
      </c>
      <c r="B9" s="73" t="s">
        <v>803</v>
      </c>
      <c r="C9" s="272"/>
    </row>
    <row r="10" spans="1:3" ht="34.200000000000003" customHeight="1">
      <c r="A10" s="61" t="s">
        <v>804</v>
      </c>
      <c r="B10" s="73" t="s">
        <v>801</v>
      </c>
      <c r="C10" s="177"/>
    </row>
    <row r="11" spans="1:3" ht="70.2" customHeight="1">
      <c r="A11" s="61" t="s">
        <v>275</v>
      </c>
      <c r="B11" s="73" t="s">
        <v>805</v>
      </c>
      <c r="C11" s="92" t="s">
        <v>277</v>
      </c>
    </row>
  </sheetData>
  <sheetProtection algorithmName="SHA-512" hashValue="MSLuSd0SuFOQGsR/BV6yUEYfC1t6FLXt3SSyJUi6abAO5NbvLjHsgYV1L6ZO3jEx4c1MTS/p2hcSPnWERC0I5w==" saltValue="heC97xTBrNrshh7QhUUttA==" spinCount="100000" sheet="1" objects="1" scenarios="1"/>
  <mergeCells count="2">
    <mergeCell ref="A1:C1"/>
    <mergeCell ref="A2:C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AD86"/>
  <sheetViews>
    <sheetView workbookViewId="0">
      <selection activeCell="F7" sqref="F7"/>
    </sheetView>
  </sheetViews>
  <sheetFormatPr defaultRowHeight="14.4"/>
  <cols>
    <col min="1" max="1" width="21.77734375" customWidth="1"/>
    <col min="2" max="2" width="83.77734375" customWidth="1"/>
  </cols>
  <sheetData>
    <row r="1" spans="1:30" ht="25.2" customHeight="1">
      <c r="A1" s="310" t="s">
        <v>1170</v>
      </c>
      <c r="B1" s="310"/>
      <c r="C1" s="6"/>
      <c r="D1" s="6"/>
      <c r="E1" s="6"/>
      <c r="F1" s="6"/>
      <c r="G1" s="6"/>
      <c r="H1" s="6"/>
      <c r="I1" s="6"/>
      <c r="J1" s="6"/>
      <c r="K1" s="6"/>
      <c r="L1" s="6"/>
      <c r="M1" s="6"/>
      <c r="N1" s="6"/>
      <c r="O1" s="6"/>
      <c r="P1" s="6"/>
      <c r="Q1" s="6"/>
      <c r="R1" s="6"/>
      <c r="S1" s="6"/>
      <c r="T1" s="6"/>
      <c r="U1" s="6"/>
      <c r="V1" s="6"/>
      <c r="W1" s="6"/>
      <c r="X1" s="6"/>
      <c r="Y1" s="6"/>
      <c r="Z1" s="6"/>
      <c r="AA1" s="6"/>
      <c r="AB1" s="6"/>
      <c r="AC1" s="6"/>
      <c r="AD1" s="6"/>
    </row>
    <row r="2" spans="1:30" ht="25.2" customHeight="1">
      <c r="A2" s="281" t="s">
        <v>1155</v>
      </c>
      <c r="B2" s="284" t="s">
        <v>1141</v>
      </c>
      <c r="C2" s="6"/>
      <c r="D2" s="6"/>
      <c r="E2" s="6"/>
      <c r="F2" s="6"/>
      <c r="G2" s="6"/>
      <c r="H2" s="6"/>
      <c r="I2" s="6"/>
      <c r="J2" s="6"/>
      <c r="K2" s="6"/>
      <c r="L2" s="6"/>
      <c r="M2" s="6"/>
      <c r="N2" s="6"/>
      <c r="O2" s="6"/>
      <c r="P2" s="6"/>
      <c r="Q2" s="6"/>
      <c r="R2" s="6"/>
      <c r="S2" s="6"/>
      <c r="T2" s="6"/>
      <c r="U2" s="6"/>
      <c r="V2" s="6"/>
      <c r="W2" s="6"/>
      <c r="X2" s="6"/>
      <c r="Y2" s="6"/>
      <c r="Z2" s="6"/>
      <c r="AA2" s="6"/>
      <c r="AB2" s="6"/>
      <c r="AC2" s="6"/>
      <c r="AD2" s="6"/>
    </row>
    <row r="3" spans="1:30" ht="25.2" customHeight="1">
      <c r="A3" s="281" t="s">
        <v>1172</v>
      </c>
      <c r="B3" s="284" t="s">
        <v>1149</v>
      </c>
      <c r="C3" s="6"/>
      <c r="D3" s="6"/>
      <c r="E3" s="6"/>
      <c r="F3" s="6"/>
      <c r="G3" s="6"/>
      <c r="H3" s="6"/>
      <c r="I3" s="6"/>
      <c r="J3" s="6"/>
      <c r="K3" s="6"/>
      <c r="L3" s="6"/>
      <c r="M3" s="6"/>
      <c r="N3" s="6"/>
      <c r="O3" s="6"/>
      <c r="P3" s="6"/>
      <c r="Q3" s="6"/>
      <c r="R3" s="6"/>
      <c r="S3" s="6"/>
      <c r="T3" s="6"/>
      <c r="U3" s="6"/>
      <c r="V3" s="6"/>
      <c r="W3" s="6"/>
      <c r="X3" s="6"/>
      <c r="Y3" s="6"/>
      <c r="Z3" s="6"/>
      <c r="AA3" s="6"/>
      <c r="AB3" s="6"/>
      <c r="AC3" s="6"/>
      <c r="AD3" s="6"/>
    </row>
    <row r="4" spans="1:30" ht="25.2" customHeight="1">
      <c r="A4" s="281" t="s">
        <v>271</v>
      </c>
      <c r="B4" s="284" t="s">
        <v>1145</v>
      </c>
      <c r="C4" s="6"/>
      <c r="D4" s="6"/>
      <c r="E4" s="6"/>
      <c r="F4" s="6"/>
      <c r="G4" s="6"/>
      <c r="H4" s="6"/>
      <c r="I4" s="6"/>
      <c r="J4" s="6"/>
      <c r="K4" s="6"/>
      <c r="L4" s="6"/>
      <c r="M4" s="6"/>
      <c r="N4" s="6"/>
      <c r="O4" s="6"/>
      <c r="P4" s="6"/>
      <c r="Q4" s="6"/>
      <c r="R4" s="6"/>
      <c r="S4" s="6"/>
      <c r="T4" s="6"/>
      <c r="U4" s="6"/>
      <c r="V4" s="6"/>
      <c r="W4" s="6"/>
      <c r="X4" s="6"/>
      <c r="Y4" s="6"/>
      <c r="Z4" s="6"/>
      <c r="AA4" s="6"/>
      <c r="AB4" s="6"/>
      <c r="AC4" s="6"/>
      <c r="AD4" s="6"/>
    </row>
    <row r="5" spans="1:30" ht="25.2" customHeight="1">
      <c r="A5" s="281" t="s">
        <v>1130</v>
      </c>
      <c r="B5" s="284" t="s">
        <v>1129</v>
      </c>
      <c r="C5" s="6"/>
      <c r="D5" s="6"/>
      <c r="E5" s="6"/>
      <c r="F5" s="6"/>
      <c r="G5" s="6"/>
      <c r="H5" s="6"/>
      <c r="I5" s="6"/>
      <c r="J5" s="6"/>
      <c r="K5" s="6"/>
      <c r="L5" s="6"/>
      <c r="M5" s="6"/>
      <c r="N5" s="6"/>
      <c r="O5" s="6"/>
      <c r="P5" s="6"/>
      <c r="Q5" s="6"/>
      <c r="R5" s="6"/>
      <c r="S5" s="6"/>
      <c r="T5" s="6"/>
      <c r="U5" s="6"/>
      <c r="V5" s="6"/>
      <c r="W5" s="6"/>
      <c r="X5" s="6"/>
      <c r="Y5" s="6"/>
      <c r="Z5" s="6"/>
      <c r="AA5" s="6"/>
      <c r="AB5" s="6"/>
      <c r="AC5" s="6"/>
      <c r="AD5" s="6"/>
    </row>
    <row r="6" spans="1:30" ht="25.2" customHeight="1">
      <c r="A6" s="281" t="s">
        <v>1155</v>
      </c>
      <c r="B6" s="284" t="s">
        <v>1127</v>
      </c>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5.2" customHeight="1">
      <c r="A7" s="281" t="s">
        <v>1157</v>
      </c>
      <c r="B7" s="284" t="s">
        <v>1133</v>
      </c>
      <c r="C7" s="6"/>
      <c r="D7" s="6"/>
      <c r="E7" s="6"/>
      <c r="F7" s="6"/>
      <c r="G7" s="6"/>
      <c r="H7" s="6"/>
      <c r="I7" s="6"/>
      <c r="J7" s="6"/>
      <c r="K7" s="6"/>
      <c r="L7" s="6"/>
      <c r="M7" s="6"/>
      <c r="N7" s="6"/>
      <c r="O7" s="6"/>
      <c r="P7" s="6"/>
      <c r="Q7" s="6"/>
      <c r="R7" s="6"/>
      <c r="S7" s="6"/>
      <c r="T7" s="6"/>
      <c r="U7" s="6"/>
      <c r="V7" s="6"/>
      <c r="W7" s="6"/>
      <c r="X7" s="6"/>
      <c r="Y7" s="6"/>
      <c r="Z7" s="6"/>
      <c r="AA7" s="6"/>
      <c r="AB7" s="6"/>
      <c r="AC7" s="6"/>
      <c r="AD7" s="6"/>
    </row>
    <row r="8" spans="1:30" ht="25.2" customHeight="1">
      <c r="A8" s="281" t="s">
        <v>1164</v>
      </c>
      <c r="B8" s="284" t="s">
        <v>1142</v>
      </c>
      <c r="C8" s="6"/>
      <c r="D8" s="6"/>
      <c r="E8" s="6"/>
      <c r="F8" s="6"/>
      <c r="G8" s="6"/>
      <c r="H8" s="6"/>
      <c r="I8" s="6"/>
      <c r="J8" s="6"/>
      <c r="K8" s="6"/>
      <c r="L8" s="6"/>
      <c r="M8" s="6"/>
      <c r="N8" s="6"/>
      <c r="O8" s="6"/>
      <c r="P8" s="6"/>
      <c r="Q8" s="6"/>
      <c r="R8" s="6"/>
      <c r="S8" s="6"/>
      <c r="T8" s="6"/>
      <c r="U8" s="6"/>
      <c r="V8" s="6"/>
      <c r="W8" s="6"/>
      <c r="X8" s="6"/>
      <c r="Y8" s="6"/>
      <c r="Z8" s="6"/>
      <c r="AA8" s="6"/>
      <c r="AB8" s="6"/>
      <c r="AC8" s="6"/>
      <c r="AD8" s="6"/>
    </row>
    <row r="9" spans="1:30" ht="25.2" customHeight="1">
      <c r="A9" s="281" t="s">
        <v>1156</v>
      </c>
      <c r="B9" s="284" t="s">
        <v>1128</v>
      </c>
      <c r="C9" s="6"/>
      <c r="D9" s="6"/>
      <c r="E9" s="6"/>
      <c r="F9" s="6"/>
      <c r="G9" s="6"/>
      <c r="H9" s="6"/>
      <c r="I9" s="6"/>
      <c r="J9" s="6"/>
      <c r="K9" s="6"/>
      <c r="L9" s="6"/>
      <c r="M9" s="6"/>
      <c r="N9" s="6"/>
      <c r="O9" s="6"/>
      <c r="P9" s="6"/>
      <c r="Q9" s="6"/>
      <c r="R9" s="6"/>
      <c r="S9" s="6"/>
      <c r="T9" s="6"/>
      <c r="U9" s="6"/>
      <c r="V9" s="6"/>
      <c r="W9" s="6"/>
      <c r="X9" s="6"/>
      <c r="Y9" s="6"/>
      <c r="Z9" s="6"/>
      <c r="AA9" s="6"/>
      <c r="AB9" s="6"/>
      <c r="AC9" s="6"/>
      <c r="AD9" s="6"/>
    </row>
    <row r="10" spans="1:30" ht="25.2" customHeight="1">
      <c r="A10" s="281" t="s">
        <v>1159</v>
      </c>
      <c r="B10" s="284" t="s">
        <v>1134</v>
      </c>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row>
    <row r="11" spans="1:30" ht="25.2" customHeight="1">
      <c r="A11" s="281" t="s">
        <v>693</v>
      </c>
      <c r="B11" s="282" t="s">
        <v>1120</v>
      </c>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row>
    <row r="12" spans="1:30" ht="25.2" customHeight="1">
      <c r="A12" s="281" t="s">
        <v>692</v>
      </c>
      <c r="B12" s="282" t="s">
        <v>1126</v>
      </c>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row>
    <row r="13" spans="1:30" ht="25.2" customHeight="1">
      <c r="A13" s="281" t="s">
        <v>1161</v>
      </c>
      <c r="B13" s="284" t="s">
        <v>1138</v>
      </c>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row>
    <row r="14" spans="1:30" ht="25.2" customHeight="1">
      <c r="A14" s="281" t="s">
        <v>1152</v>
      </c>
      <c r="B14" s="282" t="s">
        <v>1123</v>
      </c>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row>
    <row r="15" spans="1:30" ht="25.2" customHeight="1">
      <c r="A15" s="281" t="s">
        <v>1166</v>
      </c>
      <c r="B15" s="284" t="s">
        <v>1144</v>
      </c>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row>
    <row r="16" spans="1:30" ht="25.2" customHeight="1">
      <c r="A16" s="281" t="s">
        <v>1165</v>
      </c>
      <c r="B16" s="284" t="s">
        <v>1143</v>
      </c>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row>
    <row r="17" spans="1:30" ht="25.2" customHeight="1">
      <c r="A17" s="281" t="s">
        <v>1132</v>
      </c>
      <c r="B17" s="284" t="s">
        <v>1131</v>
      </c>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row>
    <row r="18" spans="1:30" ht="25.2" customHeight="1">
      <c r="A18" s="281" t="s">
        <v>23</v>
      </c>
      <c r="B18" s="282" t="s">
        <v>1122</v>
      </c>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row>
    <row r="19" spans="1:30" ht="25.2" customHeight="1">
      <c r="A19" s="281" t="s">
        <v>1151</v>
      </c>
      <c r="B19" s="283" t="s">
        <v>1121</v>
      </c>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row>
    <row r="20" spans="1:30" ht="25.2" customHeight="1">
      <c r="A20" s="281" t="s">
        <v>1169</v>
      </c>
      <c r="B20" s="284" t="s">
        <v>1148</v>
      </c>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row>
    <row r="21" spans="1:30" ht="25.2" customHeight="1">
      <c r="A21" s="281" t="s">
        <v>920</v>
      </c>
      <c r="B21" s="284" t="s">
        <v>1135</v>
      </c>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row>
    <row r="22" spans="1:30" ht="25.2" customHeight="1">
      <c r="A22" s="281" t="s">
        <v>1168</v>
      </c>
      <c r="B22" s="284" t="s">
        <v>1147</v>
      </c>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row>
    <row r="23" spans="1:30" ht="25.2" customHeight="1">
      <c r="A23" s="281" t="s">
        <v>1171</v>
      </c>
      <c r="B23" s="282" t="s">
        <v>1118</v>
      </c>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row>
    <row r="24" spans="1:30" ht="25.2" customHeight="1">
      <c r="A24" s="281" t="s">
        <v>1150</v>
      </c>
      <c r="B24" s="282" t="s">
        <v>1119</v>
      </c>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row>
    <row r="25" spans="1:30" ht="25.2" customHeight="1">
      <c r="A25" s="281" t="s">
        <v>1154</v>
      </c>
      <c r="B25" s="282" t="s">
        <v>1125</v>
      </c>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row>
    <row r="26" spans="1:30" ht="25.2" customHeight="1">
      <c r="A26" s="281" t="s">
        <v>1167</v>
      </c>
      <c r="B26" s="284" t="s">
        <v>1146</v>
      </c>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row>
    <row r="27" spans="1:30" ht="25.2" customHeight="1">
      <c r="A27" s="281" t="s">
        <v>1162</v>
      </c>
      <c r="B27" s="284" t="s">
        <v>1140</v>
      </c>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row>
    <row r="28" spans="1:30" ht="25.2" customHeight="1">
      <c r="A28" s="281" t="s">
        <v>1153</v>
      </c>
      <c r="B28" s="282" t="s">
        <v>1124</v>
      </c>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row>
    <row r="29" spans="1:30" ht="25.2" customHeight="1">
      <c r="A29" s="281" t="s">
        <v>1158</v>
      </c>
      <c r="B29" s="284" t="s">
        <v>1136</v>
      </c>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row>
    <row r="30" spans="1:30" ht="25.2" customHeight="1">
      <c r="A30" s="281" t="s">
        <v>1160</v>
      </c>
      <c r="B30" s="284" t="s">
        <v>1137</v>
      </c>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row>
    <row r="31" spans="1:30" ht="18">
      <c r="A31" s="281" t="s">
        <v>1163</v>
      </c>
      <c r="B31" s="284" t="s">
        <v>1139</v>
      </c>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row>
    <row r="32" spans="1:30">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row>
    <row r="33" spans="2:30">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row>
    <row r="34" spans="2:30">
      <c r="B34" s="6"/>
      <c r="C34" s="6"/>
      <c r="D34" s="6"/>
      <c r="E34" s="6"/>
      <c r="F34" s="6"/>
      <c r="G34" s="6"/>
      <c r="H34" s="6"/>
      <c r="I34" s="6"/>
      <c r="J34" s="6"/>
      <c r="K34" s="6"/>
      <c r="L34" s="6"/>
      <c r="M34" s="6"/>
      <c r="N34" s="6"/>
      <c r="O34" s="6"/>
      <c r="P34" s="6"/>
      <c r="Q34" s="6"/>
      <c r="R34" s="6"/>
      <c r="S34" s="6"/>
      <c r="T34" s="6"/>
      <c r="U34" s="6"/>
      <c r="V34" s="6"/>
      <c r="W34" s="6"/>
    </row>
    <row r="35" spans="2:30">
      <c r="B35" s="6"/>
      <c r="C35" s="6"/>
      <c r="D35" s="6"/>
      <c r="E35" s="6"/>
      <c r="F35" s="6"/>
      <c r="G35" s="6"/>
      <c r="H35" s="6"/>
      <c r="I35" s="6"/>
      <c r="J35" s="6"/>
      <c r="K35" s="6"/>
      <c r="L35" s="6"/>
      <c r="M35" s="6"/>
      <c r="N35" s="6"/>
      <c r="O35" s="6"/>
      <c r="P35" s="6"/>
      <c r="Q35" s="6"/>
      <c r="R35" s="6"/>
      <c r="S35" s="6"/>
      <c r="T35" s="6"/>
      <c r="U35" s="6"/>
      <c r="V35" s="6"/>
      <c r="W35" s="6"/>
    </row>
    <row r="36" spans="2:30">
      <c r="B36" s="6"/>
      <c r="C36" s="6"/>
      <c r="D36" s="6"/>
      <c r="E36" s="6"/>
      <c r="F36" s="6"/>
      <c r="G36" s="6"/>
      <c r="H36" s="6"/>
      <c r="I36" s="6"/>
      <c r="J36" s="6"/>
      <c r="K36" s="6"/>
      <c r="L36" s="6"/>
      <c r="M36" s="6"/>
      <c r="N36" s="6"/>
      <c r="O36" s="6"/>
      <c r="P36" s="6"/>
      <c r="Q36" s="6"/>
      <c r="R36" s="6"/>
      <c r="S36" s="6"/>
      <c r="T36" s="6"/>
      <c r="U36" s="6"/>
      <c r="V36" s="6"/>
      <c r="W36" s="6"/>
    </row>
    <row r="37" spans="2:30">
      <c r="B37" s="6"/>
      <c r="C37" s="6"/>
      <c r="D37" s="6"/>
      <c r="E37" s="6"/>
      <c r="F37" s="6"/>
      <c r="G37" s="6"/>
      <c r="H37" s="6"/>
      <c r="I37" s="6"/>
      <c r="J37" s="6"/>
      <c r="K37" s="6"/>
      <c r="L37" s="6"/>
      <c r="M37" s="6"/>
      <c r="N37" s="6"/>
      <c r="O37" s="6"/>
      <c r="P37" s="6"/>
      <c r="Q37" s="6"/>
      <c r="R37" s="6"/>
      <c r="S37" s="6"/>
      <c r="T37" s="6"/>
      <c r="U37" s="6"/>
      <c r="V37" s="6"/>
      <c r="W37" s="6"/>
    </row>
    <row r="38" spans="2:30">
      <c r="B38" s="6"/>
      <c r="C38" s="6"/>
      <c r="D38" s="6"/>
      <c r="E38" s="6"/>
      <c r="F38" s="6"/>
      <c r="G38" s="6"/>
      <c r="H38" s="6"/>
      <c r="I38" s="6"/>
      <c r="J38" s="6"/>
      <c r="K38" s="6"/>
      <c r="L38" s="6"/>
      <c r="M38" s="6"/>
      <c r="N38" s="6"/>
      <c r="O38" s="6"/>
      <c r="P38" s="6"/>
      <c r="Q38" s="6"/>
      <c r="R38" s="6"/>
      <c r="S38" s="6"/>
      <c r="T38" s="6"/>
      <c r="U38" s="6"/>
      <c r="V38" s="6"/>
      <c r="W38" s="6"/>
    </row>
    <row r="39" spans="2:30">
      <c r="B39" s="6"/>
      <c r="C39" s="6"/>
      <c r="D39" s="6"/>
      <c r="E39" s="6"/>
      <c r="F39" s="6"/>
      <c r="G39" s="6"/>
      <c r="H39" s="6"/>
      <c r="I39" s="6"/>
      <c r="J39" s="6"/>
      <c r="K39" s="6"/>
      <c r="L39" s="6"/>
      <c r="M39" s="6"/>
      <c r="N39" s="6"/>
      <c r="O39" s="6"/>
      <c r="P39" s="6"/>
      <c r="Q39" s="6"/>
      <c r="R39" s="6"/>
      <c r="S39" s="6"/>
      <c r="T39" s="6"/>
      <c r="U39" s="6"/>
      <c r="V39" s="6"/>
      <c r="W39" s="6"/>
    </row>
    <row r="40" spans="2:30">
      <c r="B40" s="6"/>
      <c r="C40" s="6"/>
      <c r="D40" s="6"/>
      <c r="E40" s="6"/>
      <c r="F40" s="6"/>
      <c r="G40" s="6"/>
      <c r="H40" s="6"/>
      <c r="I40" s="6"/>
      <c r="J40" s="6"/>
      <c r="K40" s="6"/>
      <c r="L40" s="6"/>
      <c r="M40" s="6"/>
      <c r="N40" s="6"/>
      <c r="O40" s="6"/>
      <c r="P40" s="6"/>
      <c r="Q40" s="6"/>
      <c r="R40" s="6"/>
      <c r="S40" s="6"/>
      <c r="T40" s="6"/>
      <c r="U40" s="6"/>
      <c r="V40" s="6"/>
      <c r="W40" s="6"/>
    </row>
    <row r="41" spans="2:30">
      <c r="B41" s="6"/>
      <c r="C41" s="6"/>
      <c r="D41" s="6"/>
      <c r="E41" s="6"/>
      <c r="F41" s="6"/>
      <c r="G41" s="6"/>
      <c r="H41" s="6"/>
      <c r="I41" s="6"/>
      <c r="J41" s="6"/>
      <c r="K41" s="6"/>
      <c r="L41" s="6"/>
      <c r="M41" s="6"/>
      <c r="N41" s="6"/>
      <c r="O41" s="6"/>
      <c r="P41" s="6"/>
      <c r="Q41" s="6"/>
      <c r="R41" s="6"/>
      <c r="S41" s="6"/>
      <c r="T41" s="6"/>
      <c r="U41" s="6"/>
      <c r="V41" s="6"/>
      <c r="W41" s="6"/>
    </row>
    <row r="42" spans="2:30">
      <c r="B42" s="6"/>
      <c r="C42" s="6"/>
      <c r="D42" s="6"/>
      <c r="E42" s="6"/>
      <c r="F42" s="6"/>
      <c r="G42" s="6"/>
      <c r="H42" s="6"/>
      <c r="I42" s="6"/>
      <c r="J42" s="6"/>
      <c r="K42" s="6"/>
      <c r="L42" s="6"/>
      <c r="M42" s="6"/>
      <c r="N42" s="6"/>
      <c r="O42" s="6"/>
      <c r="P42" s="6"/>
      <c r="Q42" s="6"/>
      <c r="R42" s="6"/>
      <c r="S42" s="6"/>
      <c r="T42" s="6"/>
      <c r="U42" s="6"/>
      <c r="V42" s="6"/>
      <c r="W42" s="6"/>
    </row>
    <row r="43" spans="2:30">
      <c r="B43" s="6"/>
      <c r="C43" s="6"/>
      <c r="D43" s="6"/>
      <c r="E43" s="6"/>
      <c r="F43" s="6"/>
      <c r="G43" s="6"/>
      <c r="H43" s="6"/>
      <c r="I43" s="6"/>
      <c r="J43" s="6"/>
      <c r="K43" s="6"/>
      <c r="L43" s="6"/>
      <c r="M43" s="6"/>
      <c r="N43" s="6"/>
      <c r="O43" s="6"/>
      <c r="P43" s="6"/>
      <c r="Q43" s="6"/>
      <c r="R43" s="6"/>
      <c r="S43" s="6"/>
      <c r="T43" s="6"/>
      <c r="U43" s="6"/>
      <c r="V43" s="6"/>
      <c r="W43" s="6"/>
    </row>
    <row r="44" spans="2:30">
      <c r="B44" s="6"/>
      <c r="C44" s="6"/>
      <c r="D44" s="6"/>
      <c r="E44" s="6"/>
      <c r="F44" s="6"/>
      <c r="G44" s="6"/>
      <c r="H44" s="6"/>
      <c r="I44" s="6"/>
      <c r="J44" s="6"/>
      <c r="K44" s="6"/>
      <c r="L44" s="6"/>
      <c r="M44" s="6"/>
      <c r="N44" s="6"/>
      <c r="O44" s="6"/>
      <c r="P44" s="6"/>
      <c r="Q44" s="6"/>
      <c r="R44" s="6"/>
      <c r="S44" s="6"/>
      <c r="T44" s="6"/>
      <c r="U44" s="6"/>
      <c r="V44" s="6"/>
      <c r="W44" s="6"/>
    </row>
    <row r="45" spans="2:30">
      <c r="B45" s="6"/>
      <c r="C45" s="6"/>
      <c r="D45" s="6"/>
      <c r="E45" s="6"/>
      <c r="F45" s="6"/>
      <c r="G45" s="6"/>
      <c r="H45" s="6"/>
      <c r="I45" s="6"/>
      <c r="J45" s="6"/>
      <c r="K45" s="6"/>
      <c r="L45" s="6"/>
      <c r="M45" s="6"/>
      <c r="N45" s="6"/>
      <c r="O45" s="6"/>
      <c r="P45" s="6"/>
      <c r="Q45" s="6"/>
      <c r="R45" s="6"/>
      <c r="S45" s="6"/>
      <c r="T45" s="6"/>
      <c r="U45" s="6"/>
      <c r="V45" s="6"/>
      <c r="W45" s="6"/>
    </row>
    <row r="46" spans="2:30">
      <c r="B46" s="6"/>
      <c r="C46" s="6"/>
      <c r="D46" s="6"/>
      <c r="E46" s="6"/>
      <c r="F46" s="6"/>
      <c r="G46" s="6"/>
      <c r="H46" s="6"/>
      <c r="I46" s="6"/>
      <c r="J46" s="6"/>
      <c r="K46" s="6"/>
      <c r="L46" s="6"/>
      <c r="M46" s="6"/>
      <c r="N46" s="6"/>
      <c r="O46" s="6"/>
      <c r="P46" s="6"/>
      <c r="Q46" s="6"/>
      <c r="R46" s="6"/>
      <c r="S46" s="6"/>
      <c r="T46" s="6"/>
      <c r="U46" s="6"/>
      <c r="V46" s="6"/>
      <c r="W46" s="6"/>
    </row>
    <row r="47" spans="2:30">
      <c r="B47" s="6"/>
      <c r="C47" s="6"/>
      <c r="D47" s="6"/>
      <c r="E47" s="6"/>
      <c r="F47" s="6"/>
      <c r="G47" s="6"/>
      <c r="H47" s="6"/>
      <c r="I47" s="6"/>
      <c r="J47" s="6"/>
      <c r="K47" s="6"/>
      <c r="L47" s="6"/>
      <c r="M47" s="6"/>
      <c r="N47" s="6"/>
      <c r="O47" s="6"/>
      <c r="P47" s="6"/>
      <c r="Q47" s="6"/>
      <c r="R47" s="6"/>
      <c r="S47" s="6"/>
      <c r="T47" s="6"/>
      <c r="U47" s="6"/>
      <c r="V47" s="6"/>
      <c r="W47" s="6"/>
    </row>
    <row r="48" spans="2:30">
      <c r="B48" s="6"/>
      <c r="C48" s="6"/>
      <c r="D48" s="6"/>
      <c r="E48" s="6"/>
      <c r="F48" s="6"/>
      <c r="G48" s="6"/>
      <c r="H48" s="6"/>
      <c r="I48" s="6"/>
      <c r="J48" s="6"/>
      <c r="K48" s="6"/>
      <c r="L48" s="6"/>
      <c r="M48" s="6"/>
      <c r="N48" s="6"/>
      <c r="O48" s="6"/>
      <c r="P48" s="6"/>
      <c r="Q48" s="6"/>
      <c r="R48" s="6"/>
      <c r="S48" s="6"/>
      <c r="T48" s="6"/>
      <c r="U48" s="6"/>
      <c r="V48" s="6"/>
      <c r="W48" s="6"/>
    </row>
    <row r="49" spans="2:23">
      <c r="B49" s="6"/>
      <c r="C49" s="6"/>
      <c r="D49" s="6"/>
      <c r="E49" s="6"/>
      <c r="F49" s="6"/>
      <c r="G49" s="6"/>
      <c r="H49" s="6"/>
      <c r="I49" s="6"/>
      <c r="J49" s="6"/>
      <c r="K49" s="6"/>
      <c r="L49" s="6"/>
      <c r="M49" s="6"/>
      <c r="N49" s="6"/>
      <c r="O49" s="6"/>
      <c r="P49" s="6"/>
      <c r="Q49" s="6"/>
      <c r="R49" s="6"/>
      <c r="S49" s="6"/>
      <c r="T49" s="6"/>
      <c r="U49" s="6"/>
      <c r="V49" s="6"/>
      <c r="W49" s="6"/>
    </row>
    <row r="50" spans="2:23">
      <c r="B50" s="6"/>
      <c r="C50" s="6"/>
      <c r="D50" s="6"/>
      <c r="E50" s="6"/>
      <c r="F50" s="6"/>
      <c r="G50" s="6"/>
      <c r="H50" s="6"/>
      <c r="I50" s="6"/>
      <c r="J50" s="6"/>
      <c r="K50" s="6"/>
      <c r="L50" s="6"/>
      <c r="M50" s="6"/>
      <c r="N50" s="6"/>
      <c r="O50" s="6"/>
      <c r="P50" s="6"/>
      <c r="Q50" s="6"/>
      <c r="R50" s="6"/>
      <c r="S50" s="6"/>
      <c r="T50" s="6"/>
      <c r="U50" s="6"/>
      <c r="V50" s="6"/>
      <c r="W50" s="6"/>
    </row>
    <row r="51" spans="2:23">
      <c r="B51" s="6"/>
      <c r="C51" s="6"/>
      <c r="D51" s="6"/>
      <c r="E51" s="6"/>
      <c r="F51" s="6"/>
      <c r="G51" s="6"/>
      <c r="H51" s="6"/>
      <c r="I51" s="6"/>
      <c r="J51" s="6"/>
      <c r="K51" s="6"/>
      <c r="L51" s="6"/>
      <c r="M51" s="6"/>
      <c r="N51" s="6"/>
      <c r="O51" s="6"/>
      <c r="P51" s="6"/>
      <c r="Q51" s="6"/>
      <c r="R51" s="6"/>
      <c r="S51" s="6"/>
      <c r="T51" s="6"/>
      <c r="U51" s="6"/>
      <c r="V51" s="6"/>
      <c r="W51" s="6"/>
    </row>
    <row r="52" spans="2:23">
      <c r="B52" s="6"/>
      <c r="C52" s="6"/>
      <c r="D52" s="6"/>
      <c r="E52" s="6"/>
      <c r="F52" s="6"/>
      <c r="G52" s="6"/>
      <c r="H52" s="6"/>
      <c r="I52" s="6"/>
      <c r="J52" s="6"/>
      <c r="K52" s="6"/>
      <c r="L52" s="6"/>
      <c r="M52" s="6"/>
      <c r="N52" s="6"/>
      <c r="O52" s="6"/>
      <c r="P52" s="6"/>
      <c r="Q52" s="6"/>
      <c r="R52" s="6"/>
      <c r="S52" s="6"/>
      <c r="T52" s="6"/>
      <c r="U52" s="6"/>
      <c r="V52" s="6"/>
      <c r="W52" s="6"/>
    </row>
    <row r="53" spans="2:23">
      <c r="B53" s="6"/>
      <c r="C53" s="6"/>
      <c r="D53" s="6"/>
      <c r="E53" s="6"/>
      <c r="F53" s="6"/>
      <c r="G53" s="6"/>
      <c r="H53" s="6"/>
      <c r="I53" s="6"/>
      <c r="J53" s="6"/>
      <c r="K53" s="6"/>
      <c r="L53" s="6"/>
      <c r="M53" s="6"/>
      <c r="N53" s="6"/>
      <c r="O53" s="6"/>
      <c r="P53" s="6"/>
      <c r="Q53" s="6"/>
      <c r="R53" s="6"/>
      <c r="S53" s="6"/>
      <c r="T53" s="6"/>
      <c r="U53" s="6"/>
      <c r="V53" s="6"/>
      <c r="W53" s="6"/>
    </row>
    <row r="54" spans="2:23">
      <c r="B54" s="6"/>
      <c r="C54" s="6"/>
      <c r="D54" s="6"/>
      <c r="E54" s="6"/>
      <c r="F54" s="6"/>
      <c r="G54" s="6"/>
      <c r="H54" s="6"/>
      <c r="I54" s="6"/>
      <c r="J54" s="6"/>
      <c r="K54" s="6"/>
      <c r="L54" s="6"/>
      <c r="M54" s="6"/>
      <c r="N54" s="6"/>
      <c r="O54" s="6"/>
      <c r="P54" s="6"/>
      <c r="Q54" s="6"/>
      <c r="R54" s="6"/>
      <c r="S54" s="6"/>
      <c r="T54" s="6"/>
      <c r="U54" s="6"/>
      <c r="V54" s="6"/>
      <c r="W54" s="6"/>
    </row>
    <row r="55" spans="2:23">
      <c r="B55" s="6"/>
      <c r="C55" s="6"/>
      <c r="D55" s="6"/>
      <c r="E55" s="6"/>
      <c r="F55" s="6"/>
      <c r="G55" s="6"/>
      <c r="H55" s="6"/>
      <c r="I55" s="6"/>
      <c r="J55" s="6"/>
      <c r="K55" s="6"/>
      <c r="L55" s="6"/>
      <c r="M55" s="6"/>
      <c r="N55" s="6"/>
      <c r="O55" s="6"/>
      <c r="P55" s="6"/>
      <c r="Q55" s="6"/>
      <c r="R55" s="6"/>
      <c r="S55" s="6"/>
      <c r="T55" s="6"/>
      <c r="U55" s="6"/>
      <c r="V55" s="6"/>
      <c r="W55" s="6"/>
    </row>
    <row r="56" spans="2:23">
      <c r="B56" s="6"/>
      <c r="C56" s="6"/>
      <c r="D56" s="6"/>
      <c r="E56" s="6"/>
      <c r="F56" s="6"/>
      <c r="G56" s="6"/>
      <c r="H56" s="6"/>
      <c r="I56" s="6"/>
      <c r="J56" s="6"/>
      <c r="K56" s="6"/>
      <c r="L56" s="6"/>
      <c r="M56" s="6"/>
      <c r="N56" s="6"/>
      <c r="O56" s="6"/>
      <c r="P56" s="6"/>
      <c r="Q56" s="6"/>
      <c r="R56" s="6"/>
      <c r="S56" s="6"/>
      <c r="T56" s="6"/>
      <c r="U56" s="6"/>
      <c r="V56" s="6"/>
      <c r="W56" s="6"/>
    </row>
    <row r="57" spans="2:23">
      <c r="B57" s="6"/>
      <c r="C57" s="6"/>
      <c r="D57" s="6"/>
      <c r="E57" s="6"/>
      <c r="F57" s="6"/>
      <c r="G57" s="6"/>
      <c r="H57" s="6"/>
      <c r="I57" s="6"/>
      <c r="J57" s="6"/>
      <c r="K57" s="6"/>
      <c r="L57" s="6"/>
      <c r="M57" s="6"/>
      <c r="N57" s="6"/>
      <c r="O57" s="6"/>
      <c r="P57" s="6"/>
      <c r="Q57" s="6"/>
      <c r="R57" s="6"/>
      <c r="S57" s="6"/>
      <c r="T57" s="6"/>
      <c r="U57" s="6"/>
      <c r="V57" s="6"/>
      <c r="W57" s="6"/>
    </row>
    <row r="58" spans="2:23">
      <c r="B58" s="6"/>
      <c r="C58" s="6"/>
      <c r="D58" s="6"/>
      <c r="E58" s="6"/>
      <c r="F58" s="6"/>
      <c r="G58" s="6"/>
      <c r="H58" s="6"/>
      <c r="I58" s="6"/>
      <c r="J58" s="6"/>
      <c r="K58" s="6"/>
      <c r="L58" s="6"/>
      <c r="M58" s="6"/>
      <c r="N58" s="6"/>
      <c r="O58" s="6"/>
      <c r="P58" s="6"/>
      <c r="Q58" s="6"/>
      <c r="R58" s="6"/>
      <c r="S58" s="6"/>
      <c r="T58" s="6"/>
      <c r="U58" s="6"/>
      <c r="V58" s="6"/>
      <c r="W58" s="6"/>
    </row>
    <row r="59" spans="2:23">
      <c r="B59" s="6"/>
      <c r="C59" s="6"/>
      <c r="D59" s="6"/>
      <c r="E59" s="6"/>
      <c r="F59" s="6"/>
      <c r="G59" s="6"/>
      <c r="H59" s="6"/>
      <c r="I59" s="6"/>
      <c r="J59" s="6"/>
      <c r="K59" s="6"/>
      <c r="L59" s="6"/>
      <c r="M59" s="6"/>
      <c r="N59" s="6"/>
      <c r="O59" s="6"/>
      <c r="P59" s="6"/>
      <c r="Q59" s="6"/>
      <c r="R59" s="6"/>
      <c r="S59" s="6"/>
      <c r="T59" s="6"/>
      <c r="U59" s="6"/>
      <c r="V59" s="6"/>
      <c r="W59" s="6"/>
    </row>
    <row r="60" spans="2:23">
      <c r="B60" s="6"/>
      <c r="C60" s="6"/>
      <c r="D60" s="6"/>
      <c r="E60" s="6"/>
      <c r="F60" s="6"/>
      <c r="G60" s="6"/>
      <c r="H60" s="6"/>
      <c r="I60" s="6"/>
      <c r="J60" s="6"/>
      <c r="K60" s="6"/>
      <c r="L60" s="6"/>
      <c r="M60" s="6"/>
      <c r="N60" s="6"/>
      <c r="O60" s="6"/>
      <c r="P60" s="6"/>
      <c r="Q60" s="6"/>
      <c r="R60" s="6"/>
      <c r="S60" s="6"/>
      <c r="T60" s="6"/>
      <c r="U60" s="6"/>
      <c r="V60" s="6"/>
      <c r="W60" s="6"/>
    </row>
    <row r="61" spans="2:23">
      <c r="B61" s="6"/>
      <c r="C61" s="6"/>
      <c r="D61" s="6"/>
      <c r="E61" s="6"/>
      <c r="F61" s="6"/>
      <c r="G61" s="6"/>
      <c r="H61" s="6"/>
      <c r="I61" s="6"/>
      <c r="J61" s="6"/>
      <c r="K61" s="6"/>
      <c r="L61" s="6"/>
      <c r="M61" s="6"/>
      <c r="N61" s="6"/>
      <c r="O61" s="6"/>
      <c r="P61" s="6"/>
      <c r="Q61" s="6"/>
      <c r="R61" s="6"/>
      <c r="S61" s="6"/>
      <c r="T61" s="6"/>
      <c r="U61" s="6"/>
      <c r="V61" s="6"/>
      <c r="W61" s="6"/>
    </row>
    <row r="62" spans="2:23">
      <c r="B62" s="6"/>
      <c r="C62" s="6"/>
      <c r="D62" s="6"/>
      <c r="E62" s="6"/>
      <c r="F62" s="6"/>
      <c r="G62" s="6"/>
      <c r="H62" s="6"/>
      <c r="I62" s="6"/>
      <c r="J62" s="6"/>
      <c r="K62" s="6"/>
      <c r="L62" s="6"/>
      <c r="M62" s="6"/>
      <c r="N62" s="6"/>
      <c r="O62" s="6"/>
      <c r="P62" s="6"/>
      <c r="Q62" s="6"/>
      <c r="R62" s="6"/>
      <c r="S62" s="6"/>
      <c r="T62" s="6"/>
      <c r="U62" s="6"/>
      <c r="V62" s="6"/>
      <c r="W62" s="6"/>
    </row>
    <row r="63" spans="2:23">
      <c r="B63" s="6"/>
      <c r="C63" s="6"/>
      <c r="D63" s="6"/>
      <c r="E63" s="6"/>
      <c r="F63" s="6"/>
      <c r="G63" s="6"/>
      <c r="H63" s="6"/>
      <c r="I63" s="6"/>
      <c r="J63" s="6"/>
      <c r="K63" s="6"/>
      <c r="L63" s="6"/>
      <c r="M63" s="6"/>
      <c r="N63" s="6"/>
      <c r="O63" s="6"/>
      <c r="P63" s="6"/>
      <c r="Q63" s="6"/>
      <c r="R63" s="6"/>
      <c r="S63" s="6"/>
      <c r="T63" s="6"/>
      <c r="U63" s="6"/>
      <c r="V63" s="6"/>
      <c r="W63" s="6"/>
    </row>
    <row r="64" spans="2:23">
      <c r="B64" s="6"/>
      <c r="C64" s="6"/>
      <c r="D64" s="6"/>
      <c r="E64" s="6"/>
      <c r="F64" s="6"/>
      <c r="G64" s="6"/>
      <c r="H64" s="6"/>
      <c r="I64" s="6"/>
      <c r="J64" s="6"/>
      <c r="K64" s="6"/>
      <c r="L64" s="6"/>
      <c r="M64" s="6"/>
      <c r="N64" s="6"/>
      <c r="O64" s="6"/>
      <c r="P64" s="6"/>
      <c r="Q64" s="6"/>
      <c r="R64" s="6"/>
      <c r="S64" s="6"/>
      <c r="T64" s="6"/>
      <c r="U64" s="6"/>
      <c r="V64" s="6"/>
      <c r="W64" s="6"/>
    </row>
    <row r="65" spans="2:23">
      <c r="B65" s="6"/>
      <c r="C65" s="6"/>
      <c r="D65" s="6"/>
      <c r="E65" s="6"/>
      <c r="F65" s="6"/>
      <c r="G65" s="6"/>
      <c r="H65" s="6"/>
      <c r="I65" s="6"/>
      <c r="J65" s="6"/>
      <c r="K65" s="6"/>
      <c r="L65" s="6"/>
      <c r="M65" s="6"/>
      <c r="N65" s="6"/>
      <c r="O65" s="6"/>
      <c r="P65" s="6"/>
      <c r="Q65" s="6"/>
      <c r="R65" s="6"/>
      <c r="S65" s="6"/>
      <c r="T65" s="6"/>
      <c r="U65" s="6"/>
      <c r="V65" s="6"/>
      <c r="W65" s="6"/>
    </row>
    <row r="66" spans="2:23">
      <c r="B66" s="6"/>
      <c r="C66" s="6"/>
      <c r="D66" s="6"/>
      <c r="E66" s="6"/>
      <c r="F66" s="6"/>
      <c r="G66" s="6"/>
      <c r="H66" s="6"/>
      <c r="I66" s="6"/>
      <c r="J66" s="6"/>
      <c r="K66" s="6"/>
      <c r="L66" s="6"/>
      <c r="M66" s="6"/>
      <c r="N66" s="6"/>
      <c r="O66" s="6"/>
      <c r="P66" s="6"/>
      <c r="Q66" s="6"/>
      <c r="R66" s="6"/>
      <c r="S66" s="6"/>
      <c r="T66" s="6"/>
      <c r="U66" s="6"/>
      <c r="V66" s="6"/>
      <c r="W66" s="6"/>
    </row>
    <row r="67" spans="2:23">
      <c r="B67" s="6"/>
      <c r="C67" s="6"/>
      <c r="D67" s="6"/>
      <c r="E67" s="6"/>
      <c r="F67" s="6"/>
      <c r="G67" s="6"/>
      <c r="H67" s="6"/>
      <c r="I67" s="6"/>
      <c r="J67" s="6"/>
      <c r="K67" s="6"/>
      <c r="L67" s="6"/>
      <c r="M67" s="6"/>
      <c r="N67" s="6"/>
      <c r="O67" s="6"/>
      <c r="P67" s="6"/>
      <c r="Q67" s="6"/>
      <c r="R67" s="6"/>
      <c r="S67" s="6"/>
      <c r="T67" s="6"/>
      <c r="U67" s="6"/>
      <c r="V67" s="6"/>
      <c r="W67" s="6"/>
    </row>
    <row r="68" spans="2:23">
      <c r="B68" s="6"/>
      <c r="C68" s="6"/>
      <c r="D68" s="6"/>
      <c r="E68" s="6"/>
      <c r="F68" s="6"/>
      <c r="G68" s="6"/>
      <c r="H68" s="6"/>
      <c r="I68" s="6"/>
      <c r="J68" s="6"/>
      <c r="K68" s="6"/>
      <c r="L68" s="6"/>
      <c r="M68" s="6"/>
      <c r="N68" s="6"/>
      <c r="O68" s="6"/>
      <c r="P68" s="6"/>
      <c r="Q68" s="6"/>
      <c r="R68" s="6"/>
      <c r="S68" s="6"/>
      <c r="T68" s="6"/>
      <c r="U68" s="6"/>
      <c r="V68" s="6"/>
      <c r="W68" s="6"/>
    </row>
    <row r="69" spans="2:23">
      <c r="B69" s="6"/>
      <c r="C69" s="6"/>
      <c r="D69" s="6"/>
      <c r="E69" s="6"/>
      <c r="F69" s="6"/>
      <c r="G69" s="6"/>
      <c r="H69" s="6"/>
      <c r="I69" s="6"/>
      <c r="J69" s="6"/>
      <c r="K69" s="6"/>
      <c r="L69" s="6"/>
      <c r="M69" s="6"/>
      <c r="N69" s="6"/>
      <c r="O69" s="6"/>
      <c r="P69" s="6"/>
      <c r="Q69" s="6"/>
      <c r="R69" s="6"/>
      <c r="S69" s="6"/>
      <c r="T69" s="6"/>
      <c r="U69" s="6"/>
      <c r="V69" s="6"/>
      <c r="W69" s="6"/>
    </row>
    <row r="70" spans="2:23">
      <c r="B70" s="6"/>
      <c r="C70" s="6"/>
      <c r="D70" s="6"/>
      <c r="E70" s="6"/>
      <c r="F70" s="6"/>
      <c r="G70" s="6"/>
      <c r="H70" s="6"/>
      <c r="I70" s="6"/>
      <c r="J70" s="6"/>
      <c r="K70" s="6"/>
      <c r="L70" s="6"/>
      <c r="M70" s="6"/>
      <c r="N70" s="6"/>
      <c r="O70" s="6"/>
      <c r="P70" s="6"/>
      <c r="Q70" s="6"/>
      <c r="R70" s="6"/>
      <c r="S70" s="6"/>
      <c r="T70" s="6"/>
      <c r="U70" s="6"/>
      <c r="V70" s="6"/>
      <c r="W70" s="6"/>
    </row>
    <row r="71" spans="2:23">
      <c r="B71" s="6"/>
      <c r="C71" s="6"/>
      <c r="D71" s="6"/>
      <c r="E71" s="6"/>
      <c r="F71" s="6"/>
      <c r="G71" s="6"/>
      <c r="H71" s="6"/>
      <c r="I71" s="6"/>
      <c r="J71" s="6"/>
      <c r="K71" s="6"/>
      <c r="L71" s="6"/>
      <c r="M71" s="6"/>
      <c r="N71" s="6"/>
      <c r="O71" s="6"/>
      <c r="P71" s="6"/>
      <c r="Q71" s="6"/>
      <c r="R71" s="6"/>
      <c r="S71" s="6"/>
      <c r="T71" s="6"/>
      <c r="U71" s="6"/>
      <c r="V71" s="6"/>
      <c r="W71" s="6"/>
    </row>
    <row r="72" spans="2:23">
      <c r="B72" s="6"/>
      <c r="C72" s="6"/>
      <c r="D72" s="6"/>
      <c r="E72" s="6"/>
      <c r="F72" s="6"/>
      <c r="G72" s="6"/>
      <c r="H72" s="6"/>
      <c r="I72" s="6"/>
      <c r="J72" s="6"/>
      <c r="K72" s="6"/>
      <c r="L72" s="6"/>
      <c r="M72" s="6"/>
      <c r="N72" s="6"/>
      <c r="O72" s="6"/>
      <c r="P72" s="6"/>
      <c r="Q72" s="6"/>
      <c r="R72" s="6"/>
      <c r="S72" s="6"/>
      <c r="T72" s="6"/>
      <c r="U72" s="6"/>
      <c r="V72" s="6"/>
      <c r="W72" s="6"/>
    </row>
    <row r="73" spans="2:23">
      <c r="B73" s="6"/>
      <c r="C73" s="6"/>
      <c r="D73" s="6"/>
      <c r="E73" s="6"/>
      <c r="F73" s="6"/>
      <c r="G73" s="6"/>
      <c r="H73" s="6"/>
      <c r="I73" s="6"/>
      <c r="J73" s="6"/>
      <c r="K73" s="6"/>
      <c r="L73" s="6"/>
      <c r="M73" s="6"/>
      <c r="N73" s="6"/>
      <c r="O73" s="6"/>
      <c r="P73" s="6"/>
      <c r="Q73" s="6"/>
      <c r="R73" s="6"/>
      <c r="S73" s="6"/>
      <c r="T73" s="6"/>
      <c r="U73" s="6"/>
      <c r="V73" s="6"/>
      <c r="W73" s="6"/>
    </row>
    <row r="74" spans="2:23">
      <c r="B74" s="6"/>
      <c r="C74" s="6"/>
      <c r="D74" s="6"/>
      <c r="E74" s="6"/>
      <c r="F74" s="6"/>
      <c r="G74" s="6"/>
      <c r="H74" s="6"/>
      <c r="I74" s="6"/>
      <c r="J74" s="6"/>
      <c r="K74" s="6"/>
      <c r="L74" s="6"/>
      <c r="M74" s="6"/>
      <c r="N74" s="6"/>
      <c r="O74" s="6"/>
      <c r="P74" s="6"/>
      <c r="Q74" s="6"/>
      <c r="R74" s="6"/>
      <c r="S74" s="6"/>
      <c r="T74" s="6"/>
      <c r="U74" s="6"/>
      <c r="V74" s="6"/>
      <c r="W74" s="6"/>
    </row>
    <row r="75" spans="2:23">
      <c r="B75" s="6"/>
      <c r="C75" s="6"/>
      <c r="D75" s="6"/>
      <c r="E75" s="6"/>
      <c r="F75" s="6"/>
      <c r="G75" s="6"/>
      <c r="H75" s="6"/>
      <c r="I75" s="6"/>
      <c r="J75" s="6"/>
      <c r="K75" s="6"/>
      <c r="L75" s="6"/>
      <c r="M75" s="6"/>
      <c r="N75" s="6"/>
      <c r="O75" s="6"/>
      <c r="P75" s="6"/>
      <c r="Q75" s="6"/>
      <c r="R75" s="6"/>
      <c r="S75" s="6"/>
      <c r="T75" s="6"/>
      <c r="U75" s="6"/>
      <c r="V75" s="6"/>
      <c r="W75" s="6"/>
    </row>
    <row r="76" spans="2:23">
      <c r="B76" s="6"/>
      <c r="C76" s="6"/>
      <c r="D76" s="6"/>
      <c r="E76" s="6"/>
      <c r="F76" s="6"/>
      <c r="G76" s="6"/>
      <c r="H76" s="6"/>
      <c r="I76" s="6"/>
      <c r="J76" s="6"/>
      <c r="K76" s="6"/>
      <c r="L76" s="6"/>
      <c r="M76" s="6"/>
      <c r="N76" s="6"/>
      <c r="O76" s="6"/>
      <c r="P76" s="6"/>
      <c r="Q76" s="6"/>
      <c r="R76" s="6"/>
      <c r="S76" s="6"/>
      <c r="T76" s="6"/>
      <c r="U76" s="6"/>
      <c r="V76" s="6"/>
      <c r="W76" s="6"/>
    </row>
    <row r="77" spans="2:23">
      <c r="B77" s="6"/>
      <c r="C77" s="6"/>
      <c r="D77" s="6"/>
      <c r="E77" s="6"/>
      <c r="F77" s="6"/>
      <c r="G77" s="6"/>
      <c r="H77" s="6"/>
      <c r="I77" s="6"/>
      <c r="J77" s="6"/>
      <c r="K77" s="6"/>
      <c r="L77" s="6"/>
      <c r="M77" s="6"/>
      <c r="N77" s="6"/>
      <c r="O77" s="6"/>
      <c r="P77" s="6"/>
      <c r="Q77" s="6"/>
      <c r="R77" s="6"/>
      <c r="S77" s="6"/>
      <c r="T77" s="6"/>
      <c r="U77" s="6"/>
      <c r="V77" s="6"/>
      <c r="W77" s="6"/>
    </row>
    <row r="78" spans="2:23">
      <c r="B78" s="6"/>
      <c r="C78" s="6"/>
      <c r="D78" s="6"/>
      <c r="E78" s="6"/>
      <c r="F78" s="6"/>
      <c r="G78" s="6"/>
      <c r="H78" s="6"/>
      <c r="I78" s="6"/>
      <c r="J78" s="6"/>
      <c r="K78" s="6"/>
      <c r="L78" s="6"/>
      <c r="M78" s="6"/>
      <c r="N78" s="6"/>
      <c r="O78" s="6"/>
      <c r="P78" s="6"/>
      <c r="Q78" s="6"/>
      <c r="R78" s="6"/>
      <c r="S78" s="6"/>
      <c r="T78" s="6"/>
      <c r="U78" s="6"/>
      <c r="V78" s="6"/>
      <c r="W78" s="6"/>
    </row>
    <row r="79" spans="2:23">
      <c r="B79" s="6"/>
      <c r="C79" s="6"/>
      <c r="D79" s="6"/>
      <c r="E79" s="6"/>
      <c r="F79" s="6"/>
      <c r="G79" s="6"/>
      <c r="H79" s="6"/>
      <c r="I79" s="6"/>
      <c r="J79" s="6"/>
      <c r="K79" s="6"/>
      <c r="L79" s="6"/>
      <c r="M79" s="6"/>
      <c r="N79" s="6"/>
      <c r="O79" s="6"/>
      <c r="P79" s="6"/>
      <c r="Q79" s="6"/>
      <c r="R79" s="6"/>
      <c r="S79" s="6"/>
      <c r="T79" s="6"/>
      <c r="U79" s="6"/>
      <c r="V79" s="6"/>
      <c r="W79" s="6"/>
    </row>
    <row r="80" spans="2:23">
      <c r="B80" s="6"/>
      <c r="C80" s="6"/>
      <c r="D80" s="6"/>
      <c r="E80" s="6"/>
      <c r="F80" s="6"/>
      <c r="G80" s="6"/>
      <c r="H80" s="6"/>
      <c r="I80" s="6"/>
      <c r="J80" s="6"/>
      <c r="K80" s="6"/>
      <c r="L80" s="6"/>
      <c r="M80" s="6"/>
      <c r="N80" s="6"/>
      <c r="O80" s="6"/>
      <c r="P80" s="6"/>
      <c r="Q80" s="6"/>
      <c r="R80" s="6"/>
      <c r="S80" s="6"/>
      <c r="T80" s="6"/>
      <c r="U80" s="6"/>
      <c r="V80" s="6"/>
      <c r="W80" s="6"/>
    </row>
    <row r="81" spans="2:23">
      <c r="B81" s="6"/>
      <c r="C81" s="6"/>
      <c r="D81" s="6"/>
      <c r="E81" s="6"/>
      <c r="F81" s="6"/>
      <c r="G81" s="6"/>
      <c r="H81" s="6"/>
      <c r="I81" s="6"/>
      <c r="J81" s="6"/>
      <c r="K81" s="6"/>
      <c r="L81" s="6"/>
      <c r="M81" s="6"/>
      <c r="N81" s="6"/>
      <c r="O81" s="6"/>
      <c r="P81" s="6"/>
      <c r="Q81" s="6"/>
      <c r="R81" s="6"/>
      <c r="S81" s="6"/>
      <c r="T81" s="6"/>
      <c r="U81" s="6"/>
      <c r="V81" s="6"/>
      <c r="W81" s="6"/>
    </row>
    <row r="82" spans="2:23">
      <c r="B82" s="6"/>
      <c r="C82" s="6"/>
      <c r="D82" s="6"/>
      <c r="E82" s="6"/>
      <c r="F82" s="6"/>
      <c r="G82" s="6"/>
      <c r="H82" s="6"/>
      <c r="I82" s="6"/>
      <c r="J82" s="6"/>
      <c r="K82" s="6"/>
      <c r="L82" s="6"/>
      <c r="M82" s="6"/>
      <c r="N82" s="6"/>
      <c r="O82" s="6"/>
      <c r="P82" s="6"/>
      <c r="Q82" s="6"/>
      <c r="R82" s="6"/>
      <c r="S82" s="6"/>
      <c r="T82" s="6"/>
      <c r="U82" s="6"/>
      <c r="V82" s="6"/>
      <c r="W82" s="6"/>
    </row>
    <row r="83" spans="2:23">
      <c r="B83" s="6"/>
      <c r="C83" s="6"/>
      <c r="D83" s="6"/>
      <c r="E83" s="6"/>
      <c r="F83" s="6"/>
      <c r="G83" s="6"/>
      <c r="H83" s="6"/>
      <c r="I83" s="6"/>
      <c r="J83" s="6"/>
      <c r="K83" s="6"/>
      <c r="L83" s="6"/>
      <c r="M83" s="6"/>
      <c r="N83" s="6"/>
      <c r="O83" s="6"/>
      <c r="P83" s="6"/>
      <c r="Q83" s="6"/>
      <c r="R83" s="6"/>
      <c r="S83" s="6"/>
      <c r="T83" s="6"/>
      <c r="U83" s="6"/>
      <c r="V83" s="6"/>
      <c r="W83" s="6"/>
    </row>
    <row r="84" spans="2:23">
      <c r="C84" s="6"/>
      <c r="D84" s="6"/>
      <c r="E84" s="6"/>
      <c r="F84" s="6"/>
      <c r="G84" s="6"/>
      <c r="H84" s="6"/>
      <c r="I84" s="6"/>
      <c r="J84" s="6"/>
      <c r="K84" s="6"/>
      <c r="L84" s="6"/>
      <c r="M84" s="6"/>
      <c r="N84" s="6"/>
      <c r="O84" s="6"/>
      <c r="P84" s="6"/>
      <c r="Q84" s="6"/>
      <c r="R84" s="6"/>
      <c r="S84" s="6"/>
      <c r="T84" s="6"/>
      <c r="U84" s="6"/>
      <c r="V84" s="6"/>
      <c r="W84" s="6"/>
    </row>
    <row r="85" spans="2:23">
      <c r="C85" s="6"/>
      <c r="D85" s="6"/>
      <c r="E85" s="6"/>
      <c r="F85" s="6"/>
      <c r="G85" s="6"/>
      <c r="H85" s="6"/>
      <c r="I85" s="6"/>
      <c r="J85" s="6"/>
      <c r="K85" s="6"/>
      <c r="L85" s="6"/>
      <c r="M85" s="6"/>
      <c r="N85" s="6"/>
      <c r="O85" s="6"/>
      <c r="P85" s="6"/>
      <c r="Q85" s="6"/>
      <c r="R85" s="6"/>
      <c r="S85" s="6"/>
      <c r="T85" s="6"/>
      <c r="U85" s="6"/>
      <c r="V85" s="6"/>
      <c r="W85" s="6"/>
    </row>
    <row r="86" spans="2:23">
      <c r="C86" s="6"/>
      <c r="D86" s="6"/>
      <c r="E86" s="6"/>
      <c r="F86" s="6"/>
      <c r="G86" s="6"/>
      <c r="H86" s="6"/>
      <c r="I86" s="6"/>
      <c r="J86" s="6"/>
      <c r="K86" s="6"/>
      <c r="L86" s="6"/>
      <c r="M86" s="6"/>
      <c r="N86" s="6"/>
      <c r="O86" s="6"/>
      <c r="P86" s="6"/>
      <c r="Q86" s="6"/>
      <c r="R86" s="6"/>
      <c r="S86" s="6"/>
      <c r="T86" s="6"/>
      <c r="U86" s="6"/>
      <c r="V86" s="6"/>
      <c r="W86" s="6"/>
    </row>
  </sheetData>
  <sortState ref="A2:B31">
    <sortCondition ref="A2:A31"/>
  </sortState>
  <mergeCells count="1">
    <mergeCell ref="A1:B1"/>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0033"/>
  </sheetPr>
  <dimension ref="A1:C11"/>
  <sheetViews>
    <sheetView zoomScale="91" zoomScaleNormal="91" workbookViewId="0"/>
  </sheetViews>
  <sheetFormatPr defaultColWidth="38.6640625" defaultRowHeight="14.4"/>
  <cols>
    <col min="1" max="1" width="71.6640625" style="169" customWidth="1"/>
    <col min="2" max="2" width="81.6640625" style="4" customWidth="1"/>
    <col min="3" max="3" width="41.44140625" style="4" customWidth="1"/>
    <col min="4" max="16384" width="38.6640625" style="4"/>
  </cols>
  <sheetData>
    <row r="1" spans="1:3">
      <c r="A1" s="225"/>
      <c r="B1" s="226"/>
      <c r="C1" s="227"/>
    </row>
    <row r="2" spans="1:3" s="76" customFormat="1" ht="30" customHeight="1">
      <c r="A2" s="313" t="s">
        <v>225</v>
      </c>
      <c r="B2" s="313"/>
      <c r="C2" s="313"/>
    </row>
    <row r="3" spans="1:3">
      <c r="A3" s="168"/>
      <c r="B3" s="74"/>
      <c r="C3" s="75"/>
    </row>
    <row r="4" spans="1:3" ht="30" customHeight="1">
      <c r="A4" s="261" t="s">
        <v>0</v>
      </c>
      <c r="B4" s="261" t="s">
        <v>1</v>
      </c>
      <c r="C4" s="261" t="s">
        <v>2</v>
      </c>
    </row>
    <row r="5" spans="1:3" ht="84">
      <c r="A5" s="23" t="s">
        <v>750</v>
      </c>
      <c r="B5" s="16" t="s">
        <v>760</v>
      </c>
      <c r="C5" s="22"/>
    </row>
    <row r="6" spans="1:3" ht="147">
      <c r="A6" s="23" t="s">
        <v>34</v>
      </c>
      <c r="B6" s="16" t="s">
        <v>757</v>
      </c>
      <c r="C6" s="22"/>
    </row>
    <row r="7" spans="1:3" ht="162" customHeight="1">
      <c r="A7" s="23" t="s">
        <v>751</v>
      </c>
      <c r="B7" s="16" t="s">
        <v>758</v>
      </c>
      <c r="C7" s="22"/>
    </row>
    <row r="8" spans="1:3" ht="142.94999999999999" customHeight="1">
      <c r="A8" s="23" t="s">
        <v>752</v>
      </c>
      <c r="B8" s="16" t="s">
        <v>755</v>
      </c>
      <c r="C8" s="22"/>
    </row>
    <row r="9" spans="1:3" ht="164.7" customHeight="1">
      <c r="A9" s="23" t="s">
        <v>753</v>
      </c>
      <c r="B9" s="16" t="s">
        <v>756</v>
      </c>
      <c r="C9" s="22"/>
    </row>
    <row r="10" spans="1:3" ht="130.94999999999999" customHeight="1">
      <c r="A10" s="23" t="s">
        <v>754</v>
      </c>
      <c r="B10" s="16" t="s">
        <v>759</v>
      </c>
      <c r="C10" s="22"/>
    </row>
    <row r="11" spans="1:3" ht="168">
      <c r="A11" s="23" t="s">
        <v>761</v>
      </c>
      <c r="B11" s="16" t="s">
        <v>762</v>
      </c>
      <c r="C11" s="173"/>
    </row>
  </sheetData>
  <sheetProtection algorithmName="SHA-512" hashValue="yJFwDtoY7aujjpK1BIX4c/dIkgaIlxKVM1gsF3sd//2NxxsK1I9+iNhoXoBytq42NYBovPRmdy6syCmusMkanA==" saltValue="X12RDZoKIhm54vmbYbq8dQ==" spinCount="100000" sheet="1" objects="1" scenarios="1"/>
  <mergeCells count="1">
    <mergeCell ref="A2:C2"/>
  </mergeCells>
  <pageMargins left="0.7" right="0.7" top="0.75" bottom="0.75" header="0.3" footer="0.3"/>
  <pageSetup paperSize="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7C80"/>
  </sheetPr>
  <dimension ref="A1:C10"/>
  <sheetViews>
    <sheetView zoomScale="98" zoomScaleNormal="98" workbookViewId="0">
      <selection sqref="A1:C4"/>
    </sheetView>
  </sheetViews>
  <sheetFormatPr defaultRowHeight="14.4"/>
  <cols>
    <col min="1" max="1" width="35.33203125" customWidth="1"/>
    <col min="2" max="2" width="45.33203125" customWidth="1"/>
    <col min="3" max="3" width="109.5546875" customWidth="1"/>
  </cols>
  <sheetData>
    <row r="1" spans="1:3">
      <c r="A1" s="8"/>
      <c r="B1" s="9"/>
      <c r="C1" s="10"/>
    </row>
    <row r="2" spans="1:3" ht="30" customHeight="1">
      <c r="A2" s="313" t="s">
        <v>1019</v>
      </c>
      <c r="B2" s="313"/>
      <c r="C2" s="313"/>
    </row>
    <row r="3" spans="1:3">
      <c r="A3" s="8"/>
      <c r="B3" s="9"/>
      <c r="C3" s="10"/>
    </row>
    <row r="4" spans="1:3" ht="30" customHeight="1">
      <c r="A4" s="261" t="s">
        <v>0</v>
      </c>
      <c r="B4" s="261" t="s">
        <v>1</v>
      </c>
      <c r="C4" s="261" t="s">
        <v>2</v>
      </c>
    </row>
    <row r="5" spans="1:3" ht="189.6" customHeight="1">
      <c r="A5" s="23" t="s">
        <v>859</v>
      </c>
      <c r="B5" s="22" t="s">
        <v>860</v>
      </c>
      <c r="C5" s="22" t="s">
        <v>861</v>
      </c>
    </row>
    <row r="6" spans="1:3" ht="184.95" customHeight="1">
      <c r="A6" s="23" t="s">
        <v>862</v>
      </c>
      <c r="B6" s="22" t="s">
        <v>863</v>
      </c>
      <c r="C6" s="22" t="s">
        <v>864</v>
      </c>
    </row>
    <row r="7" spans="1:3" ht="250.2" customHeight="1">
      <c r="A7" s="23" t="s">
        <v>865</v>
      </c>
      <c r="B7" s="22" t="s">
        <v>866</v>
      </c>
      <c r="C7" s="22" t="s">
        <v>867</v>
      </c>
    </row>
    <row r="8" spans="1:3" ht="205.95" customHeight="1">
      <c r="A8" s="23" t="s">
        <v>868</v>
      </c>
      <c r="B8" s="22" t="s">
        <v>869</v>
      </c>
      <c r="C8" s="22" t="s">
        <v>870</v>
      </c>
    </row>
    <row r="9" spans="1:3" ht="192.6" customHeight="1" thickBot="1">
      <c r="A9" s="23" t="s">
        <v>871</v>
      </c>
      <c r="B9" s="22" t="s">
        <v>863</v>
      </c>
      <c r="C9" s="22" t="s">
        <v>872</v>
      </c>
    </row>
    <row r="10" spans="1:3" ht="409.6">
      <c r="A10" s="208" t="s">
        <v>387</v>
      </c>
      <c r="B10" s="209" t="s">
        <v>388</v>
      </c>
      <c r="C10" s="210" t="s">
        <v>928</v>
      </c>
    </row>
  </sheetData>
  <mergeCells count="1">
    <mergeCell ref="A2:C2"/>
  </mergeCells>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7"/>
  <sheetViews>
    <sheetView topLeftCell="C1" workbookViewId="0">
      <selection activeCell="C1" sqref="C1:C1048576"/>
    </sheetView>
  </sheetViews>
  <sheetFormatPr defaultRowHeight="14.4"/>
  <cols>
    <col min="1" max="1" width="57.88671875" customWidth="1"/>
    <col min="2" max="2" width="58.21875" customWidth="1"/>
    <col min="3" max="3" width="86.88671875" customWidth="1"/>
  </cols>
  <sheetData>
    <row r="1" spans="1:27">
      <c r="A1" s="8"/>
      <c r="B1" s="9"/>
      <c r="C1" s="9"/>
      <c r="D1" s="25"/>
      <c r="E1" s="6"/>
      <c r="F1" s="6"/>
      <c r="G1" s="6"/>
      <c r="H1" s="6"/>
      <c r="I1" s="6"/>
      <c r="J1" s="6"/>
      <c r="K1" s="6"/>
      <c r="L1" s="6"/>
    </row>
    <row r="2" spans="1:27" ht="21">
      <c r="A2" s="313" t="s">
        <v>1117</v>
      </c>
      <c r="B2" s="313"/>
      <c r="C2" s="356"/>
      <c r="D2" s="25"/>
      <c r="E2" s="6"/>
      <c r="F2" s="6"/>
      <c r="G2" s="6"/>
      <c r="H2" s="6"/>
      <c r="I2" s="6"/>
      <c r="J2" s="6"/>
      <c r="K2" s="6"/>
      <c r="L2" s="6"/>
    </row>
    <row r="3" spans="1:27">
      <c r="A3" s="8"/>
      <c r="B3" s="9"/>
      <c r="C3" s="9"/>
      <c r="D3" s="25"/>
      <c r="E3" s="6"/>
      <c r="F3" s="6"/>
      <c r="G3" s="6"/>
      <c r="H3" s="6"/>
      <c r="I3" s="6"/>
      <c r="J3" s="6"/>
      <c r="K3" s="6"/>
      <c r="L3" s="6"/>
    </row>
    <row r="4" spans="1:27" ht="21">
      <c r="A4" s="261" t="s">
        <v>0</v>
      </c>
      <c r="B4" s="261" t="s">
        <v>1</v>
      </c>
      <c r="C4" s="285" t="s">
        <v>2</v>
      </c>
      <c r="D4" s="25"/>
      <c r="E4" s="6"/>
      <c r="F4" s="6"/>
      <c r="G4" s="6"/>
      <c r="H4" s="6"/>
      <c r="I4" s="6"/>
      <c r="J4" s="6"/>
      <c r="K4" s="6"/>
      <c r="L4" s="6"/>
    </row>
    <row r="5" spans="1:27" ht="42">
      <c r="A5" s="23" t="s">
        <v>643</v>
      </c>
      <c r="B5" s="32" t="s">
        <v>271</v>
      </c>
      <c r="C5" s="286"/>
      <c r="D5" s="25"/>
      <c r="E5" s="6"/>
      <c r="F5" s="6"/>
      <c r="G5" s="6"/>
      <c r="H5" s="6"/>
      <c r="I5" s="6"/>
      <c r="J5" s="6"/>
      <c r="K5" s="6"/>
      <c r="L5" s="6"/>
    </row>
    <row r="6" spans="1:27" ht="47.55" customHeight="1">
      <c r="A6" s="23" t="s">
        <v>644</v>
      </c>
      <c r="B6" s="22" t="s">
        <v>271</v>
      </c>
      <c r="C6" s="286"/>
      <c r="D6" s="25"/>
      <c r="E6" s="6"/>
      <c r="F6" s="6"/>
      <c r="G6" s="6"/>
      <c r="H6" s="6"/>
      <c r="I6" s="6"/>
      <c r="J6" s="6"/>
      <c r="K6" s="6"/>
      <c r="L6" s="6"/>
    </row>
    <row r="7" spans="1:27" ht="31.5" customHeight="1">
      <c r="A7" s="33" t="s">
        <v>645</v>
      </c>
      <c r="B7" s="22" t="s">
        <v>499</v>
      </c>
      <c r="C7" s="286"/>
      <c r="D7" s="25"/>
      <c r="E7" s="6"/>
      <c r="F7" s="6"/>
      <c r="G7" s="6"/>
      <c r="H7" s="6"/>
      <c r="I7" s="6"/>
      <c r="J7" s="6"/>
      <c r="K7" s="6"/>
      <c r="L7" s="6"/>
    </row>
    <row r="8" spans="1:27" ht="42">
      <c r="A8" s="23" t="s">
        <v>646</v>
      </c>
      <c r="B8" s="22" t="s">
        <v>1100</v>
      </c>
      <c r="C8" s="286"/>
      <c r="D8" s="25"/>
      <c r="E8" s="6"/>
      <c r="F8" s="6"/>
      <c r="G8" s="6"/>
      <c r="H8" s="6"/>
      <c r="I8" s="6"/>
      <c r="J8" s="6"/>
      <c r="K8" s="6"/>
      <c r="L8" s="6"/>
    </row>
    <row r="9" spans="1:27">
      <c r="A9" s="6"/>
      <c r="B9" s="6"/>
      <c r="C9" s="6"/>
      <c r="D9" s="6"/>
      <c r="E9" s="6"/>
      <c r="F9" s="6"/>
      <c r="G9" s="6"/>
      <c r="H9" s="6"/>
      <c r="I9" s="6"/>
      <c r="J9" s="6"/>
      <c r="K9" s="6"/>
      <c r="L9" s="6"/>
      <c r="M9" s="6"/>
      <c r="N9" s="6"/>
      <c r="O9" s="6"/>
      <c r="P9" s="6"/>
      <c r="Q9" s="6"/>
      <c r="R9" s="6"/>
      <c r="S9" s="6"/>
      <c r="T9" s="6"/>
      <c r="U9" s="6"/>
      <c r="V9" s="6"/>
      <c r="W9" s="6"/>
      <c r="X9" s="6"/>
      <c r="Y9" s="6"/>
      <c r="Z9" s="6"/>
      <c r="AA9" s="6"/>
    </row>
    <row r="10" spans="1:27">
      <c r="A10" s="6"/>
      <c r="B10" s="6"/>
      <c r="C10" s="6"/>
      <c r="D10" s="6"/>
      <c r="E10" s="6"/>
      <c r="F10" s="6"/>
      <c r="G10" s="6"/>
      <c r="H10" s="6"/>
      <c r="I10" s="6"/>
      <c r="J10" s="6"/>
      <c r="K10" s="6"/>
      <c r="L10" s="6"/>
      <c r="M10" s="6"/>
      <c r="N10" s="6"/>
      <c r="O10" s="6"/>
      <c r="P10" s="6"/>
      <c r="Q10" s="6"/>
      <c r="R10" s="6"/>
      <c r="S10" s="6"/>
      <c r="T10" s="6"/>
      <c r="U10" s="6"/>
      <c r="V10" s="6"/>
      <c r="W10" s="6"/>
      <c r="X10" s="6"/>
      <c r="Y10" s="6"/>
      <c r="Z10" s="6"/>
      <c r="AA10" s="6"/>
    </row>
    <row r="11" spans="1:27">
      <c r="A11" s="6"/>
      <c r="B11" s="6"/>
      <c r="C11" s="6"/>
      <c r="D11" s="6"/>
      <c r="E11" s="6"/>
      <c r="F11" s="6"/>
      <c r="G11" s="6"/>
      <c r="H11" s="6"/>
      <c r="I11" s="6"/>
      <c r="J11" s="6"/>
      <c r="K11" s="6"/>
      <c r="L11" s="6"/>
      <c r="M11" s="6"/>
      <c r="N11" s="6"/>
      <c r="O11" s="6"/>
      <c r="P11" s="6"/>
      <c r="Q11" s="6"/>
      <c r="R11" s="6"/>
      <c r="S11" s="6"/>
      <c r="T11" s="6"/>
      <c r="U11" s="6"/>
      <c r="V11" s="6"/>
      <c r="W11" s="6"/>
      <c r="X11" s="6"/>
      <c r="Y11" s="6"/>
      <c r="Z11" s="6"/>
      <c r="AA11" s="6"/>
    </row>
    <row r="12" spans="1:27">
      <c r="A12" s="6"/>
      <c r="B12" s="6"/>
      <c r="C12" s="6"/>
      <c r="D12" s="6"/>
      <c r="E12" s="6"/>
      <c r="F12" s="6"/>
      <c r="G12" s="6"/>
      <c r="H12" s="6"/>
      <c r="I12" s="6"/>
      <c r="J12" s="6"/>
      <c r="K12" s="6"/>
      <c r="L12" s="6"/>
      <c r="M12" s="6"/>
      <c r="N12" s="6"/>
      <c r="O12" s="6"/>
      <c r="P12" s="6"/>
      <c r="Q12" s="6"/>
      <c r="R12" s="6"/>
      <c r="S12" s="6"/>
      <c r="T12" s="6"/>
      <c r="U12" s="6"/>
      <c r="V12" s="6"/>
      <c r="W12" s="6"/>
      <c r="X12" s="6"/>
      <c r="Y12" s="6"/>
      <c r="Z12" s="6"/>
      <c r="AA12" s="6"/>
    </row>
    <row r="13" spans="1:27">
      <c r="A13" s="6"/>
      <c r="B13" s="6"/>
      <c r="C13" s="6"/>
      <c r="D13" s="6"/>
      <c r="E13" s="6"/>
      <c r="F13" s="6"/>
      <c r="G13" s="6"/>
      <c r="H13" s="6"/>
      <c r="I13" s="6"/>
      <c r="J13" s="6"/>
      <c r="K13" s="6"/>
      <c r="L13" s="6"/>
      <c r="M13" s="6"/>
      <c r="N13" s="6"/>
      <c r="O13" s="6"/>
      <c r="P13" s="6"/>
      <c r="Q13" s="6"/>
      <c r="R13" s="6"/>
      <c r="S13" s="6"/>
      <c r="T13" s="6"/>
      <c r="U13" s="6"/>
      <c r="V13" s="6"/>
      <c r="W13" s="6"/>
      <c r="X13" s="6"/>
      <c r="Y13" s="6"/>
      <c r="Z13" s="6"/>
      <c r="AA13" s="6"/>
    </row>
    <row r="14" spans="1:27">
      <c r="A14" s="6"/>
      <c r="B14" s="6"/>
      <c r="C14" s="6"/>
      <c r="D14" s="6"/>
      <c r="E14" s="6"/>
      <c r="F14" s="6"/>
      <c r="G14" s="6"/>
      <c r="H14" s="6"/>
      <c r="I14" s="6"/>
      <c r="J14" s="6"/>
      <c r="K14" s="6"/>
      <c r="L14" s="6"/>
      <c r="M14" s="6"/>
      <c r="N14" s="6"/>
      <c r="O14" s="6"/>
      <c r="P14" s="6"/>
      <c r="Q14" s="6"/>
      <c r="R14" s="6"/>
      <c r="S14" s="6"/>
      <c r="T14" s="6"/>
      <c r="U14" s="6"/>
      <c r="V14" s="6"/>
      <c r="W14" s="6"/>
      <c r="X14" s="6"/>
      <c r="Y14" s="6"/>
      <c r="Z14" s="6"/>
      <c r="AA14" s="6"/>
    </row>
    <row r="15" spans="1:27">
      <c r="A15" s="6"/>
      <c r="B15" s="6"/>
      <c r="C15" s="6"/>
      <c r="D15" s="6"/>
      <c r="E15" s="6"/>
      <c r="F15" s="6"/>
      <c r="G15" s="6"/>
      <c r="H15" s="6"/>
      <c r="I15" s="6"/>
      <c r="J15" s="6"/>
      <c r="K15" s="6"/>
      <c r="L15" s="6"/>
      <c r="M15" s="6"/>
      <c r="N15" s="6"/>
      <c r="O15" s="6"/>
      <c r="P15" s="6"/>
      <c r="Q15" s="6"/>
      <c r="R15" s="6"/>
      <c r="S15" s="6"/>
      <c r="T15" s="6"/>
      <c r="U15" s="6"/>
      <c r="V15" s="6"/>
      <c r="W15" s="6"/>
      <c r="X15" s="6"/>
      <c r="Y15" s="6"/>
      <c r="Z15" s="6"/>
      <c r="AA15" s="6"/>
    </row>
    <row r="16" spans="1:27">
      <c r="A16" s="6"/>
      <c r="B16" s="6"/>
      <c r="C16" s="6"/>
      <c r="D16" s="6"/>
      <c r="E16" s="6"/>
      <c r="F16" s="6"/>
      <c r="G16" s="6"/>
      <c r="H16" s="6"/>
      <c r="I16" s="6"/>
      <c r="J16" s="6"/>
      <c r="K16" s="6"/>
      <c r="L16" s="6"/>
      <c r="M16" s="6"/>
      <c r="N16" s="6"/>
      <c r="O16" s="6"/>
      <c r="P16" s="6"/>
      <c r="Q16" s="6"/>
      <c r="R16" s="6"/>
      <c r="S16" s="6"/>
      <c r="T16" s="6"/>
      <c r="U16" s="6"/>
      <c r="V16" s="6"/>
      <c r="W16" s="6"/>
      <c r="X16" s="6"/>
      <c r="Y16" s="6"/>
      <c r="Z16" s="6"/>
      <c r="AA16" s="6"/>
    </row>
    <row r="17" spans="1:27">
      <c r="A17" s="6"/>
      <c r="B17" s="6"/>
      <c r="C17" s="6"/>
      <c r="D17" s="6"/>
      <c r="E17" s="6"/>
      <c r="F17" s="6"/>
      <c r="G17" s="6"/>
      <c r="H17" s="6"/>
      <c r="I17" s="6"/>
      <c r="J17" s="6"/>
      <c r="K17" s="6"/>
      <c r="L17" s="6"/>
      <c r="M17" s="6"/>
      <c r="N17" s="6"/>
      <c r="O17" s="6"/>
      <c r="P17" s="6"/>
      <c r="Q17" s="6"/>
      <c r="R17" s="6"/>
      <c r="S17" s="6"/>
      <c r="T17" s="6"/>
      <c r="U17" s="6"/>
      <c r="V17" s="6"/>
      <c r="W17" s="6"/>
      <c r="X17" s="6"/>
      <c r="Y17" s="6"/>
      <c r="Z17" s="6"/>
      <c r="AA17" s="6"/>
    </row>
    <row r="18" spans="1:27">
      <c r="A18" s="6"/>
      <c r="B18" s="6"/>
      <c r="C18" s="6"/>
      <c r="D18" s="6"/>
      <c r="E18" s="6"/>
      <c r="F18" s="6"/>
      <c r="G18" s="6"/>
      <c r="H18" s="6"/>
      <c r="I18" s="6"/>
      <c r="J18" s="6"/>
      <c r="K18" s="6"/>
      <c r="L18" s="6"/>
      <c r="M18" s="6"/>
      <c r="N18" s="6"/>
      <c r="O18" s="6"/>
      <c r="P18" s="6"/>
      <c r="Q18" s="6"/>
      <c r="R18" s="6"/>
      <c r="S18" s="6"/>
      <c r="T18" s="6"/>
      <c r="U18" s="6"/>
      <c r="V18" s="6"/>
      <c r="W18" s="6"/>
      <c r="X18" s="6"/>
      <c r="Y18" s="6"/>
      <c r="Z18" s="6"/>
      <c r="AA18" s="6"/>
    </row>
    <row r="19" spans="1:27">
      <c r="A19" s="6"/>
      <c r="B19" s="6"/>
      <c r="C19" s="6"/>
      <c r="D19" s="6"/>
      <c r="E19" s="6"/>
      <c r="F19" s="6"/>
      <c r="G19" s="6"/>
      <c r="H19" s="6"/>
      <c r="I19" s="6"/>
      <c r="J19" s="6"/>
      <c r="K19" s="6"/>
      <c r="L19" s="6"/>
      <c r="M19" s="6"/>
      <c r="N19" s="6"/>
      <c r="O19" s="6"/>
      <c r="P19" s="6"/>
      <c r="Q19" s="6"/>
      <c r="R19" s="6"/>
      <c r="S19" s="6"/>
      <c r="T19" s="6"/>
      <c r="U19" s="6"/>
      <c r="V19" s="6"/>
      <c r="W19" s="6"/>
      <c r="X19" s="6"/>
      <c r="Y19" s="6"/>
      <c r="Z19" s="6"/>
      <c r="AA19" s="6"/>
    </row>
    <row r="20" spans="1:27">
      <c r="A20" s="6"/>
      <c r="B20" s="6"/>
      <c r="C20" s="6"/>
      <c r="D20" s="6"/>
      <c r="E20" s="6"/>
      <c r="F20" s="6"/>
      <c r="G20" s="6"/>
      <c r="H20" s="6"/>
      <c r="I20" s="6"/>
      <c r="J20" s="6"/>
      <c r="K20" s="6"/>
      <c r="L20" s="6"/>
      <c r="M20" s="6"/>
      <c r="N20" s="6"/>
      <c r="O20" s="6"/>
      <c r="P20" s="6"/>
      <c r="Q20" s="6"/>
      <c r="R20" s="6"/>
      <c r="S20" s="6"/>
      <c r="T20" s="6"/>
      <c r="U20" s="6"/>
      <c r="V20" s="6"/>
      <c r="W20" s="6"/>
      <c r="X20" s="6"/>
      <c r="Y20" s="6"/>
      <c r="Z20" s="6"/>
      <c r="AA20" s="6"/>
    </row>
    <row r="21" spans="1:27">
      <c r="A21" s="6"/>
      <c r="B21" s="6"/>
      <c r="C21" s="6"/>
      <c r="D21" s="6"/>
      <c r="E21" s="6"/>
      <c r="F21" s="6"/>
      <c r="G21" s="6"/>
      <c r="H21" s="6"/>
      <c r="I21" s="6"/>
      <c r="J21" s="6"/>
      <c r="K21" s="6"/>
      <c r="L21" s="6"/>
      <c r="M21" s="6"/>
      <c r="N21" s="6"/>
      <c r="O21" s="6"/>
      <c r="P21" s="6"/>
      <c r="Q21" s="6"/>
      <c r="R21" s="6"/>
      <c r="S21" s="6"/>
      <c r="T21" s="6"/>
      <c r="U21" s="6"/>
      <c r="V21" s="6"/>
      <c r="W21" s="6"/>
      <c r="X21" s="6"/>
      <c r="Y21" s="6"/>
      <c r="Z21" s="6"/>
      <c r="AA21" s="6"/>
    </row>
    <row r="22" spans="1:27">
      <c r="A22" s="6"/>
      <c r="B22" s="6"/>
      <c r="C22" s="6"/>
      <c r="D22" s="6"/>
      <c r="E22" s="6"/>
      <c r="F22" s="6"/>
      <c r="G22" s="6"/>
      <c r="H22" s="6"/>
      <c r="I22" s="6"/>
      <c r="J22" s="6"/>
      <c r="K22" s="6"/>
      <c r="L22" s="6"/>
      <c r="M22" s="6"/>
      <c r="N22" s="6"/>
      <c r="O22" s="6"/>
      <c r="P22" s="6"/>
      <c r="Q22" s="6"/>
      <c r="R22" s="6"/>
      <c r="S22" s="6"/>
      <c r="T22" s="6"/>
      <c r="U22" s="6"/>
      <c r="V22" s="6"/>
      <c r="W22" s="6"/>
      <c r="X22" s="6"/>
      <c r="Y22" s="6"/>
      <c r="Z22" s="6"/>
      <c r="AA22" s="6"/>
    </row>
    <row r="23" spans="1:27">
      <c r="A23" s="6"/>
      <c r="B23" s="6"/>
      <c r="C23" s="6"/>
      <c r="D23" s="6"/>
      <c r="E23" s="6"/>
      <c r="F23" s="6"/>
      <c r="G23" s="6"/>
      <c r="H23" s="6"/>
      <c r="I23" s="6"/>
      <c r="J23" s="6"/>
      <c r="K23" s="6"/>
      <c r="L23" s="6"/>
      <c r="M23" s="6"/>
      <c r="N23" s="6"/>
      <c r="O23" s="6"/>
      <c r="P23" s="6"/>
      <c r="Q23" s="6"/>
      <c r="R23" s="6"/>
      <c r="S23" s="6"/>
      <c r="T23" s="6"/>
      <c r="U23" s="6"/>
      <c r="V23" s="6"/>
      <c r="W23" s="6"/>
      <c r="X23" s="6"/>
      <c r="Y23" s="6"/>
      <c r="Z23" s="6"/>
      <c r="AA23" s="6"/>
    </row>
    <row r="24" spans="1:27">
      <c r="A24" s="6"/>
      <c r="B24" s="6"/>
      <c r="C24" s="6"/>
      <c r="D24" s="6"/>
      <c r="E24" s="6"/>
      <c r="F24" s="6"/>
      <c r="G24" s="6"/>
      <c r="H24" s="6"/>
      <c r="I24" s="6"/>
      <c r="J24" s="6"/>
      <c r="K24" s="6"/>
      <c r="L24" s="6"/>
      <c r="M24" s="6"/>
      <c r="N24" s="6"/>
      <c r="O24" s="6"/>
      <c r="P24" s="6"/>
      <c r="Q24" s="6"/>
      <c r="R24" s="6"/>
      <c r="S24" s="6"/>
      <c r="T24" s="6"/>
      <c r="U24" s="6"/>
      <c r="V24" s="6"/>
      <c r="W24" s="6"/>
      <c r="X24" s="6"/>
      <c r="Y24" s="6"/>
      <c r="Z24" s="6"/>
      <c r="AA24" s="6"/>
    </row>
    <row r="25" spans="1:27">
      <c r="A25" s="6"/>
      <c r="B25" s="6"/>
      <c r="C25" s="6"/>
      <c r="D25" s="6"/>
      <c r="E25" s="6"/>
      <c r="F25" s="6"/>
      <c r="G25" s="6"/>
      <c r="H25" s="6"/>
      <c r="I25" s="6"/>
      <c r="J25" s="6"/>
      <c r="K25" s="6"/>
      <c r="L25" s="6"/>
      <c r="M25" s="6"/>
      <c r="N25" s="6"/>
      <c r="O25" s="6"/>
      <c r="P25" s="6"/>
      <c r="Q25" s="6"/>
      <c r="R25" s="6"/>
      <c r="S25" s="6"/>
      <c r="T25" s="6"/>
      <c r="U25" s="6"/>
      <c r="V25" s="6"/>
      <c r="W25" s="6"/>
      <c r="X25" s="6"/>
      <c r="Y25" s="6"/>
      <c r="Z25" s="6"/>
      <c r="AA25" s="6"/>
    </row>
    <row r="26" spans="1:27">
      <c r="A26" s="6"/>
      <c r="B26" s="6"/>
      <c r="C26" s="6"/>
      <c r="D26" s="6"/>
      <c r="E26" s="6"/>
      <c r="F26" s="6"/>
      <c r="G26" s="6"/>
      <c r="H26" s="6"/>
      <c r="I26" s="6"/>
      <c r="J26" s="6"/>
      <c r="K26" s="6"/>
      <c r="L26" s="6"/>
      <c r="M26" s="6"/>
      <c r="N26" s="6"/>
      <c r="O26" s="6"/>
      <c r="P26" s="6"/>
      <c r="Q26" s="6"/>
      <c r="R26" s="6"/>
      <c r="S26" s="6"/>
      <c r="T26" s="6"/>
      <c r="U26" s="6"/>
      <c r="V26" s="6"/>
      <c r="W26" s="6"/>
      <c r="X26" s="6"/>
      <c r="Y26" s="6"/>
      <c r="Z26" s="6"/>
      <c r="AA26" s="6"/>
    </row>
    <row r="27" spans="1:27">
      <c r="A27" s="6"/>
      <c r="B27" s="6"/>
      <c r="C27" s="6"/>
      <c r="D27" s="6"/>
      <c r="E27" s="6"/>
      <c r="F27" s="6"/>
      <c r="G27" s="6"/>
      <c r="H27" s="6"/>
      <c r="I27" s="6"/>
      <c r="J27" s="6"/>
      <c r="K27" s="6"/>
      <c r="L27" s="6"/>
      <c r="M27" s="6"/>
      <c r="N27" s="6"/>
      <c r="O27" s="6"/>
      <c r="P27" s="6"/>
      <c r="Q27" s="6"/>
      <c r="R27" s="6"/>
      <c r="S27" s="6"/>
      <c r="T27" s="6"/>
      <c r="U27" s="6"/>
      <c r="V27" s="6"/>
      <c r="W27" s="6"/>
      <c r="X27" s="6"/>
      <c r="Y27" s="6"/>
      <c r="Z27" s="6"/>
      <c r="AA27" s="6"/>
    </row>
  </sheetData>
  <mergeCells count="1">
    <mergeCell ref="A2:C2"/>
  </mergeCell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BQ17"/>
  <sheetViews>
    <sheetView zoomScaleNormal="100" workbookViewId="0">
      <selection activeCell="A4" sqref="A4:C4"/>
    </sheetView>
  </sheetViews>
  <sheetFormatPr defaultColWidth="8.6640625" defaultRowHeight="14.4"/>
  <cols>
    <col min="1" max="1" width="71.5546875" style="153" customWidth="1"/>
    <col min="2" max="2" width="81" style="6" customWidth="1"/>
    <col min="3" max="3" width="68.5546875" style="6" customWidth="1"/>
    <col min="4" max="16384" width="8.6640625" style="6"/>
  </cols>
  <sheetData>
    <row r="1" spans="1:69" s="121" customFormat="1">
      <c r="A1" s="170"/>
      <c r="B1" s="154"/>
      <c r="C1" s="154"/>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row>
    <row r="2" spans="1:69" s="123" customFormat="1" ht="30" customHeight="1">
      <c r="A2" s="155" t="s">
        <v>161</v>
      </c>
      <c r="B2" s="155"/>
      <c r="C2" s="155"/>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row>
    <row r="3" spans="1:69" s="121" customFormat="1">
      <c r="A3" s="171"/>
      <c r="B3" s="87"/>
      <c r="C3" s="87"/>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row>
    <row r="4" spans="1:69" s="121" customFormat="1" ht="30" customHeight="1">
      <c r="A4" s="260" t="s">
        <v>0</v>
      </c>
      <c r="B4" s="260" t="s">
        <v>1</v>
      </c>
      <c r="C4" s="260" t="s">
        <v>2</v>
      </c>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row>
    <row r="5" spans="1:69" s="121" customFormat="1" ht="105">
      <c r="A5" s="122" t="s">
        <v>704</v>
      </c>
      <c r="B5" s="34" t="s">
        <v>705</v>
      </c>
      <c r="C5" s="32"/>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row>
    <row r="6" spans="1:69" s="121" customFormat="1" ht="126">
      <c r="A6" s="122" t="s">
        <v>706</v>
      </c>
      <c r="B6" s="34" t="s">
        <v>707</v>
      </c>
      <c r="C6" s="32" t="s">
        <v>96</v>
      </c>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row>
    <row r="7" spans="1:69" s="121" customFormat="1" ht="126">
      <c r="A7" s="122" t="s">
        <v>112</v>
      </c>
      <c r="B7" s="34" t="s">
        <v>708</v>
      </c>
      <c r="C7" s="32"/>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row>
    <row r="8" spans="1:69" s="121" customFormat="1" ht="42">
      <c r="A8" s="122" t="s">
        <v>113</v>
      </c>
      <c r="B8" s="34" t="s">
        <v>709</v>
      </c>
      <c r="C8" s="32"/>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row>
    <row r="9" spans="1:69" s="72" customFormat="1" ht="63">
      <c r="A9" s="249" t="s">
        <v>710</v>
      </c>
      <c r="B9" s="250" t="s">
        <v>711</v>
      </c>
      <c r="C9" s="49" t="s">
        <v>712</v>
      </c>
      <c r="D9"/>
      <c r="E9"/>
      <c r="F9"/>
      <c r="G9"/>
      <c r="H9"/>
      <c r="I9"/>
      <c r="J9"/>
      <c r="K9"/>
      <c r="L9"/>
      <c r="M9"/>
      <c r="N9"/>
      <c r="O9"/>
      <c r="P9"/>
      <c r="Q9"/>
      <c r="R9"/>
      <c r="S9"/>
      <c r="T9"/>
      <c r="U9"/>
      <c r="V9" s="251"/>
      <c r="W9" s="251"/>
      <c r="X9" s="251"/>
      <c r="Y9" s="251"/>
      <c r="Z9" s="251"/>
      <c r="AA9" s="251"/>
      <c r="AB9" s="251"/>
      <c r="AC9" s="251"/>
      <c r="AD9" s="251"/>
      <c r="AE9" s="251"/>
      <c r="AF9" s="251"/>
      <c r="AG9" s="251"/>
      <c r="AH9" s="251"/>
      <c r="AI9" s="251"/>
      <c r="AJ9" s="251"/>
      <c r="AK9" s="251"/>
      <c r="AL9" s="251"/>
      <c r="AM9" s="251"/>
      <c r="AN9" s="251"/>
      <c r="AO9" s="251"/>
      <c r="AP9" s="251"/>
      <c r="AQ9" s="251"/>
      <c r="AR9" s="251"/>
      <c r="AS9" s="251"/>
      <c r="AT9" s="251"/>
      <c r="AU9" s="251"/>
      <c r="AV9" s="251"/>
      <c r="AW9" s="251"/>
      <c r="AX9" s="251"/>
      <c r="AY9" s="251"/>
      <c r="AZ9" s="251"/>
      <c r="BA9" s="251"/>
      <c r="BB9" s="251"/>
      <c r="BC9" s="251"/>
      <c r="BD9" s="251"/>
      <c r="BE9" s="251"/>
      <c r="BF9" s="251"/>
      <c r="BG9" s="251"/>
      <c r="BH9" s="251"/>
      <c r="BI9" s="251"/>
      <c r="BJ9" s="251"/>
      <c r="BK9" s="251"/>
      <c r="BL9" s="251"/>
      <c r="BM9" s="251"/>
      <c r="BN9" s="251"/>
      <c r="BO9" s="251"/>
      <c r="BP9" s="251"/>
      <c r="BQ9" s="251"/>
    </row>
    <row r="10" spans="1:69" ht="21">
      <c r="A10" s="122" t="s">
        <v>713</v>
      </c>
      <c r="B10" s="34" t="s">
        <v>714</v>
      </c>
      <c r="C10" s="32" t="s">
        <v>715</v>
      </c>
    </row>
    <row r="11" spans="1:69">
      <c r="A11" s="172"/>
      <c r="B11" s="35"/>
      <c r="C11" s="35"/>
    </row>
    <row r="12" spans="1:69">
      <c r="A12" s="172"/>
      <c r="B12" s="35"/>
      <c r="C12" s="35"/>
    </row>
    <row r="13" spans="1:69">
      <c r="A13" s="172"/>
      <c r="B13" s="35"/>
      <c r="C13" s="35"/>
    </row>
    <row r="14" spans="1:69">
      <c r="A14" s="172"/>
      <c r="B14" s="35"/>
      <c r="C14" s="35"/>
    </row>
    <row r="15" spans="1:69">
      <c r="A15" s="172"/>
      <c r="B15" s="35"/>
      <c r="C15" s="35"/>
    </row>
    <row r="16" spans="1:69">
      <c r="A16" s="172"/>
      <c r="B16" s="35"/>
      <c r="C16" s="35"/>
    </row>
    <row r="17" spans="1:3">
      <c r="A17" s="172"/>
      <c r="B17" s="35"/>
      <c r="C17" s="35"/>
    </row>
  </sheetData>
  <sheetProtection algorithmName="SHA-512" hashValue="TMIjY9p/0wxhvB3CUd0uwe900+teN17OKXvcDLlYvJzvXVZhvXXc3ulu0Wo5tpHbSsZ/sYDhsIloIQ1d2p53+w==" saltValue="TGlM0A9MwoqYGTmtbQ4vvQ==" spinCount="100000" sheet="1" objects="1" scenarios="1"/>
  <pageMargins left="0.7" right="0.7" top="0.75" bottom="0.75" header="0.3" footer="0.3"/>
  <pageSetup paperSize="9" scale="39"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C6"/>
  <sheetViews>
    <sheetView zoomScale="90" zoomScaleNormal="90" workbookViewId="0">
      <selection activeCell="A4" sqref="A4:C4"/>
    </sheetView>
  </sheetViews>
  <sheetFormatPr defaultColWidth="8.6640625" defaultRowHeight="14.4"/>
  <cols>
    <col min="1" max="1" width="71.6640625" style="62" customWidth="1"/>
    <col min="2" max="2" width="78.6640625" style="6" customWidth="1"/>
    <col min="3" max="3" width="68.5546875" style="6" customWidth="1"/>
    <col min="4" max="16384" width="8.6640625" style="6"/>
  </cols>
  <sheetData>
    <row r="1" spans="1:3">
      <c r="A1" s="314"/>
      <c r="B1" s="315"/>
      <c r="C1" s="316"/>
    </row>
    <row r="2" spans="1:3" s="4" customFormat="1" ht="30" customHeight="1">
      <c r="A2" s="313" t="s">
        <v>162</v>
      </c>
      <c r="B2" s="313"/>
      <c r="C2" s="313"/>
    </row>
    <row r="3" spans="1:3">
      <c r="A3" s="408"/>
      <c r="B3" s="409"/>
      <c r="C3" s="410"/>
    </row>
    <row r="4" spans="1:3" ht="30" customHeight="1">
      <c r="A4" s="260" t="s">
        <v>0</v>
      </c>
      <c r="B4" s="260" t="s">
        <v>1</v>
      </c>
      <c r="C4" s="260" t="s">
        <v>2</v>
      </c>
    </row>
    <row r="5" spans="1:3" ht="409.6" customHeight="1">
      <c r="A5" s="234" t="s">
        <v>97</v>
      </c>
      <c r="B5" s="14" t="s">
        <v>1061</v>
      </c>
      <c r="C5" s="14"/>
    </row>
    <row r="6" spans="1:3" ht="409.6" customHeight="1">
      <c r="A6" s="61" t="s">
        <v>98</v>
      </c>
      <c r="B6" s="37" t="s">
        <v>1062</v>
      </c>
      <c r="C6" s="15"/>
    </row>
  </sheetData>
  <sheetProtection algorithmName="SHA-512" hashValue="MQjLM5Yck/gySGjq4o6cbJPsvMi9brlnU765jmTGxyajPmb/KaNflNDYWBrAw+PDBnUJt5rvNIMGzL/EK8IbKw==" saltValue="siTptqtM2U21Htz/s4c+kg==" spinCount="100000" sheet="1" objects="1" scenarios="1"/>
  <mergeCells count="3">
    <mergeCell ref="A1:C1"/>
    <mergeCell ref="A2:C2"/>
    <mergeCell ref="A3:C3"/>
  </mergeCells>
  <pageMargins left="0.7" right="0.7" top="0.75" bottom="0.75" header="0.3" footer="0.3"/>
  <pageSetup paperSize="9" scale="39"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D11"/>
  <sheetViews>
    <sheetView zoomScaleNormal="100" workbookViewId="0">
      <selection activeCell="A4" sqref="A4:C4"/>
    </sheetView>
  </sheetViews>
  <sheetFormatPr defaultColWidth="8.6640625" defaultRowHeight="14.4"/>
  <cols>
    <col min="1" max="1" width="71.33203125" style="6" customWidth="1"/>
    <col min="2" max="2" width="76.44140625" style="6" customWidth="1"/>
    <col min="3" max="3" width="68.5546875" style="6" customWidth="1"/>
    <col min="4" max="16384" width="8.6640625" style="6"/>
  </cols>
  <sheetData>
    <row r="1" spans="1:4">
      <c r="A1" s="314"/>
      <c r="B1" s="315"/>
      <c r="C1" s="315"/>
      <c r="D1" s="25"/>
    </row>
    <row r="2" spans="1:4" ht="30" customHeight="1">
      <c r="A2" s="313" t="s">
        <v>163</v>
      </c>
      <c r="B2" s="313"/>
      <c r="C2" s="313"/>
    </row>
    <row r="3" spans="1:4" ht="15.75" customHeight="1">
      <c r="A3" s="8"/>
      <c r="B3" s="9"/>
      <c r="C3" s="10"/>
    </row>
    <row r="4" spans="1:4" ht="30" customHeight="1">
      <c r="A4" s="260" t="s">
        <v>0</v>
      </c>
      <c r="B4" s="260" t="s">
        <v>1</v>
      </c>
      <c r="C4" s="260" t="s">
        <v>2</v>
      </c>
    </row>
    <row r="5" spans="1:4" ht="45" customHeight="1">
      <c r="A5" s="60" t="s">
        <v>100</v>
      </c>
      <c r="B5" s="36" t="s">
        <v>101</v>
      </c>
      <c r="C5" s="14"/>
    </row>
    <row r="6" spans="1:4" ht="45" customHeight="1">
      <c r="A6" s="33" t="s">
        <v>102</v>
      </c>
      <c r="B6" s="32" t="s">
        <v>103</v>
      </c>
      <c r="C6" s="15"/>
    </row>
    <row r="7" spans="1:4" ht="63">
      <c r="A7" s="33" t="s">
        <v>104</v>
      </c>
      <c r="B7" s="32" t="s">
        <v>105</v>
      </c>
      <c r="C7" s="15"/>
    </row>
    <row r="8" spans="1:4" ht="63">
      <c r="A8" s="33" t="s">
        <v>106</v>
      </c>
      <c r="B8" s="32" t="s">
        <v>107</v>
      </c>
      <c r="C8" s="15"/>
    </row>
    <row r="9" spans="1:4" ht="63">
      <c r="A9" s="33" t="s">
        <v>108</v>
      </c>
      <c r="B9" s="32" t="s">
        <v>109</v>
      </c>
      <c r="C9" s="15"/>
    </row>
    <row r="10" spans="1:4" ht="45" customHeight="1">
      <c r="A10" s="33" t="s">
        <v>110</v>
      </c>
      <c r="B10" s="32" t="s">
        <v>103</v>
      </c>
      <c r="C10" s="15"/>
    </row>
    <row r="11" spans="1:4" ht="73.2" customHeight="1">
      <c r="A11" s="33" t="s">
        <v>806</v>
      </c>
      <c r="B11" s="22" t="s">
        <v>807</v>
      </c>
      <c r="C11" s="22" t="s">
        <v>808</v>
      </c>
    </row>
  </sheetData>
  <sheetProtection algorithmName="SHA-512" hashValue="9EiqrS6pAs+V/DKecrcFZpkMksXbT1qDsy0mfOLogA2RwBL+paB+odVHV0ZiQiqtECqO5xbmKKXOaFLhxIupyQ==" saltValue="eJAuWv3hYI5z9hMCHM2Eaw==" spinCount="100000" sheet="1" objects="1" scenarios="1"/>
  <mergeCells count="2">
    <mergeCell ref="A1:C1"/>
    <mergeCell ref="A2:C2"/>
  </mergeCells>
  <pageMargins left="0.7" right="0.7" top="0.75" bottom="0.75" header="0.3" footer="0.3"/>
  <pageSetup paperSize="9" scale="40"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C17"/>
  <sheetViews>
    <sheetView zoomScale="86" zoomScaleNormal="86" workbookViewId="0">
      <selection activeCell="A4" sqref="A4:C4"/>
    </sheetView>
  </sheetViews>
  <sheetFormatPr defaultColWidth="8.6640625" defaultRowHeight="14.4"/>
  <cols>
    <col min="1" max="1" width="71.5546875" style="6" customWidth="1"/>
    <col min="2" max="2" width="80.5546875" style="6" customWidth="1"/>
    <col min="3" max="3" width="68.5546875" style="6" customWidth="1"/>
    <col min="4" max="16384" width="8.6640625" style="6"/>
  </cols>
  <sheetData>
    <row r="1" spans="1:3">
      <c r="A1" s="314"/>
      <c r="B1" s="315"/>
      <c r="C1" s="316"/>
    </row>
    <row r="2" spans="1:3" s="4" customFormat="1" ht="30" customHeight="1">
      <c r="A2" s="313" t="s">
        <v>164</v>
      </c>
      <c r="B2" s="313"/>
      <c r="C2" s="313"/>
    </row>
    <row r="3" spans="1:3">
      <c r="A3" s="408"/>
      <c r="B3" s="409"/>
      <c r="C3" s="410"/>
    </row>
    <row r="4" spans="1:3" ht="30" customHeight="1">
      <c r="A4" s="260" t="s">
        <v>0</v>
      </c>
      <c r="B4" s="260" t="s">
        <v>606</v>
      </c>
      <c r="C4" s="260" t="s">
        <v>2</v>
      </c>
    </row>
    <row r="5" spans="1:3" ht="84">
      <c r="A5" s="13" t="s">
        <v>116</v>
      </c>
      <c r="B5" s="16" t="s">
        <v>765</v>
      </c>
      <c r="C5" s="16" t="s">
        <v>766</v>
      </c>
    </row>
    <row r="6" spans="1:3" ht="63">
      <c r="A6" s="13" t="s">
        <v>767</v>
      </c>
      <c r="B6" s="16" t="s">
        <v>768</v>
      </c>
      <c r="C6" s="16" t="s">
        <v>769</v>
      </c>
    </row>
    <row r="7" spans="1:3" ht="147">
      <c r="A7" s="13" t="s">
        <v>770</v>
      </c>
      <c r="B7" s="16" t="s">
        <v>771</v>
      </c>
      <c r="C7" s="16" t="s">
        <v>772</v>
      </c>
    </row>
    <row r="8" spans="1:3" ht="126">
      <c r="A8" s="13" t="s">
        <v>773</v>
      </c>
      <c r="B8" s="16" t="s">
        <v>774</v>
      </c>
      <c r="C8" s="16" t="s">
        <v>775</v>
      </c>
    </row>
    <row r="9" spans="1:3" ht="42">
      <c r="A9" s="13" t="s">
        <v>776</v>
      </c>
      <c r="B9" s="16" t="s">
        <v>777</v>
      </c>
      <c r="C9" s="16" t="s">
        <v>778</v>
      </c>
    </row>
    <row r="10" spans="1:3" ht="84">
      <c r="A10" s="13" t="s">
        <v>119</v>
      </c>
      <c r="B10" s="16" t="s">
        <v>126</v>
      </c>
      <c r="C10" s="16" t="s">
        <v>133</v>
      </c>
    </row>
    <row r="11" spans="1:3" ht="126">
      <c r="A11" s="13" t="s">
        <v>121</v>
      </c>
      <c r="B11" s="16" t="s">
        <v>779</v>
      </c>
      <c r="C11" s="16" t="s">
        <v>780</v>
      </c>
    </row>
    <row r="12" spans="1:3" ht="126">
      <c r="A12" s="13" t="s">
        <v>122</v>
      </c>
      <c r="B12" s="16" t="s">
        <v>781</v>
      </c>
      <c r="C12" s="16" t="s">
        <v>782</v>
      </c>
    </row>
    <row r="13" spans="1:3" ht="42">
      <c r="A13" s="13" t="s">
        <v>783</v>
      </c>
      <c r="B13" s="16" t="s">
        <v>784</v>
      </c>
      <c r="C13" s="16" t="s">
        <v>785</v>
      </c>
    </row>
    <row r="14" spans="1:3" ht="84">
      <c r="A14" s="174" t="s">
        <v>786</v>
      </c>
      <c r="B14" s="175" t="s">
        <v>787</v>
      </c>
      <c r="C14" s="175" t="s">
        <v>788</v>
      </c>
    </row>
    <row r="15" spans="1:3" ht="105">
      <c r="A15" s="174" t="s">
        <v>789</v>
      </c>
      <c r="B15" s="176" t="s">
        <v>790</v>
      </c>
      <c r="C15" s="16" t="s">
        <v>791</v>
      </c>
    </row>
    <row r="16" spans="1:3" ht="84">
      <c r="A16" s="13" t="s">
        <v>792</v>
      </c>
      <c r="B16" s="16" t="s">
        <v>793</v>
      </c>
      <c r="C16" s="16" t="s">
        <v>794</v>
      </c>
    </row>
    <row r="17" spans="1:3" ht="105">
      <c r="A17" s="13" t="s">
        <v>795</v>
      </c>
      <c r="B17" s="16" t="s">
        <v>125</v>
      </c>
      <c r="C17" s="175" t="s">
        <v>796</v>
      </c>
    </row>
  </sheetData>
  <sheetProtection algorithmName="SHA-512" hashValue="goByHVUp4w+eYrSapZlKE313OymbRSHsJmKPzRU6g0WxQhwRndUzH7qVqzMkAU85aJbNJNAIPJpq6FP6m4B03Q==" saltValue="/b/Ptjt/dh9QIOBEYksnYQ==" spinCount="100000" sheet="1" objects="1" scenarios="1"/>
  <mergeCells count="3">
    <mergeCell ref="A1:C1"/>
    <mergeCell ref="A2:C2"/>
    <mergeCell ref="A3:C3"/>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Y89"/>
  <sheetViews>
    <sheetView tabSelected="1" topLeftCell="A19" zoomScaleNormal="100" workbookViewId="0">
      <selection sqref="A1:B1"/>
    </sheetView>
  </sheetViews>
  <sheetFormatPr defaultRowHeight="14.4"/>
  <cols>
    <col min="1" max="1" width="15.44140625" customWidth="1"/>
    <col min="2" max="2" width="92.88671875" customWidth="1"/>
  </cols>
  <sheetData>
    <row r="1" spans="1:25" ht="28.5" customHeight="1">
      <c r="A1" s="293" t="s">
        <v>1104</v>
      </c>
      <c r="B1" s="295"/>
      <c r="C1" s="311"/>
      <c r="D1" s="77"/>
      <c r="E1" s="6"/>
      <c r="F1" s="6"/>
      <c r="G1" s="6"/>
      <c r="H1" s="6"/>
      <c r="I1" s="6"/>
      <c r="J1" s="6"/>
      <c r="K1" s="6"/>
      <c r="L1" s="6"/>
      <c r="M1" s="6"/>
      <c r="N1" s="6"/>
      <c r="O1" s="6"/>
      <c r="P1" s="6"/>
      <c r="Q1" s="6"/>
      <c r="R1" s="6"/>
      <c r="S1" s="6"/>
      <c r="T1" s="6"/>
      <c r="U1" s="6"/>
      <c r="V1" s="6"/>
      <c r="W1" s="6"/>
      <c r="X1" s="6"/>
      <c r="Y1" s="6"/>
    </row>
    <row r="2" spans="1:25" ht="41.25" customHeight="1">
      <c r="A2" s="274" t="s">
        <v>737</v>
      </c>
      <c r="B2" s="275" t="s">
        <v>740</v>
      </c>
      <c r="C2" s="311"/>
      <c r="D2" s="6"/>
      <c r="E2" s="6"/>
      <c r="F2" s="6"/>
      <c r="G2" s="6"/>
      <c r="H2" s="6"/>
      <c r="I2" s="6"/>
      <c r="J2" s="6"/>
      <c r="K2" s="6"/>
      <c r="L2" s="6"/>
      <c r="M2" s="6"/>
      <c r="N2" s="6"/>
      <c r="O2" s="6"/>
      <c r="P2" s="6"/>
      <c r="Q2" s="6"/>
      <c r="R2" s="6"/>
      <c r="S2" s="6"/>
      <c r="T2" s="6"/>
      <c r="U2" s="6"/>
      <c r="V2" s="6"/>
      <c r="W2" s="6"/>
      <c r="X2" s="6"/>
      <c r="Y2" s="6"/>
    </row>
    <row r="3" spans="1:25" ht="23.1" customHeight="1">
      <c r="A3" s="31" t="s">
        <v>58</v>
      </c>
      <c r="B3" s="161" t="s">
        <v>59</v>
      </c>
      <c r="C3" s="65"/>
      <c r="D3" s="152"/>
      <c r="E3" s="6"/>
      <c r="F3" s="6"/>
      <c r="G3" s="6"/>
      <c r="H3" s="6"/>
      <c r="I3" s="6"/>
      <c r="J3" s="6"/>
      <c r="K3" s="6"/>
      <c r="L3" s="6"/>
      <c r="M3" s="6"/>
      <c r="N3" s="6"/>
      <c r="O3" s="6"/>
      <c r="P3" s="6"/>
      <c r="Q3" s="6"/>
      <c r="R3" s="6"/>
      <c r="S3" s="6"/>
      <c r="T3" s="6"/>
      <c r="U3" s="6"/>
      <c r="V3" s="6"/>
      <c r="W3" s="6"/>
      <c r="X3" s="6"/>
      <c r="Y3" s="6"/>
    </row>
    <row r="4" spans="1:25" ht="23.1" customHeight="1">
      <c r="A4" s="31" t="s">
        <v>56</v>
      </c>
      <c r="B4" s="161" t="s">
        <v>57</v>
      </c>
      <c r="C4" s="65" t="s">
        <v>170</v>
      </c>
      <c r="D4" s="152"/>
      <c r="E4" s="6"/>
      <c r="F4" s="153"/>
      <c r="G4" s="6"/>
      <c r="H4" s="6"/>
      <c r="I4" s="6"/>
      <c r="J4" s="6"/>
      <c r="K4" s="6"/>
      <c r="L4" s="6"/>
      <c r="M4" s="6"/>
      <c r="N4" s="6"/>
      <c r="O4" s="6"/>
      <c r="P4" s="6"/>
      <c r="Q4" s="6"/>
      <c r="R4" s="6"/>
      <c r="S4" s="6"/>
      <c r="T4" s="6"/>
      <c r="U4" s="6"/>
      <c r="V4" s="6"/>
      <c r="W4" s="6"/>
      <c r="X4" s="6"/>
      <c r="Y4" s="6"/>
    </row>
    <row r="5" spans="1:25" ht="23.1" customHeight="1">
      <c r="A5" s="31" t="s">
        <v>744</v>
      </c>
      <c r="B5" s="161" t="s">
        <v>743</v>
      </c>
      <c r="C5" s="65"/>
      <c r="D5" s="152"/>
      <c r="E5" s="6"/>
      <c r="F5" s="153"/>
      <c r="G5" s="6"/>
      <c r="H5" s="6"/>
      <c r="I5" s="6"/>
      <c r="J5" s="6"/>
      <c r="K5" s="6"/>
      <c r="L5" s="6"/>
      <c r="M5" s="6"/>
      <c r="N5" s="6"/>
      <c r="O5" s="6"/>
      <c r="P5" s="6"/>
      <c r="Q5" s="6"/>
      <c r="R5" s="6"/>
      <c r="S5" s="6"/>
      <c r="T5" s="6"/>
      <c r="U5" s="6"/>
      <c r="V5" s="6"/>
      <c r="W5" s="6"/>
      <c r="X5" s="6"/>
      <c r="Y5" s="6"/>
    </row>
    <row r="6" spans="1:25" ht="30" customHeight="1">
      <c r="A6" s="31" t="s">
        <v>729</v>
      </c>
      <c r="B6" s="161" t="s">
        <v>730</v>
      </c>
      <c r="C6" s="65" t="s">
        <v>170</v>
      </c>
      <c r="D6" s="152"/>
      <c r="E6" s="6"/>
      <c r="F6" s="6"/>
      <c r="G6" s="6"/>
      <c r="H6" s="6"/>
      <c r="I6" s="6"/>
      <c r="J6" s="6"/>
      <c r="K6" s="6"/>
      <c r="L6" s="6"/>
      <c r="M6" s="6"/>
      <c r="N6" s="6"/>
      <c r="O6" s="6"/>
      <c r="P6" s="6"/>
      <c r="Q6" s="6"/>
      <c r="R6" s="6"/>
      <c r="S6" s="6"/>
      <c r="T6" s="6"/>
      <c r="U6" s="6"/>
      <c r="V6" s="6"/>
      <c r="W6" s="6"/>
      <c r="X6" s="6"/>
      <c r="Y6" s="6"/>
    </row>
    <row r="7" spans="1:25" ht="23.1" customHeight="1">
      <c r="A7" s="31" t="s">
        <v>77</v>
      </c>
      <c r="B7" s="162" t="s">
        <v>87</v>
      </c>
      <c r="C7" s="110" t="s">
        <v>431</v>
      </c>
      <c r="D7" s="6"/>
      <c r="E7" s="6"/>
      <c r="F7" s="6"/>
      <c r="G7" s="6"/>
      <c r="H7" s="6"/>
      <c r="I7" s="6"/>
      <c r="J7" s="6"/>
      <c r="K7" s="6"/>
      <c r="L7" s="6"/>
      <c r="M7" s="6"/>
      <c r="N7" s="6"/>
      <c r="O7" s="6"/>
      <c r="P7" s="6"/>
      <c r="Q7" s="6"/>
      <c r="R7" s="6"/>
      <c r="S7" s="6"/>
      <c r="T7" s="6"/>
      <c r="U7" s="6"/>
      <c r="V7" s="6"/>
      <c r="W7" s="6"/>
      <c r="X7" s="6"/>
      <c r="Y7" s="6"/>
    </row>
    <row r="8" spans="1:25" ht="23.1" customHeight="1">
      <c r="A8" s="31" t="s">
        <v>61</v>
      </c>
      <c r="B8" s="162" t="s">
        <v>62</v>
      </c>
      <c r="C8" s="65" t="s">
        <v>170</v>
      </c>
      <c r="D8" s="6"/>
      <c r="E8" s="6"/>
      <c r="F8" s="6"/>
      <c r="G8" s="6"/>
      <c r="H8" s="6"/>
      <c r="I8" s="6"/>
      <c r="J8" s="6"/>
      <c r="K8" s="6"/>
      <c r="L8" s="6"/>
      <c r="M8" s="6"/>
      <c r="N8" s="6"/>
      <c r="O8" s="6"/>
      <c r="P8" s="6"/>
      <c r="Q8" s="6"/>
      <c r="R8" s="6"/>
      <c r="S8" s="6"/>
      <c r="T8" s="6"/>
      <c r="U8" s="6"/>
      <c r="V8" s="6"/>
      <c r="W8" s="6"/>
      <c r="X8" s="6"/>
      <c r="Y8" s="6"/>
    </row>
    <row r="9" spans="1:25" ht="23.1" customHeight="1">
      <c r="A9" s="31" t="s">
        <v>731</v>
      </c>
      <c r="B9" s="161" t="s">
        <v>725</v>
      </c>
      <c r="C9" s="65" t="s">
        <v>170</v>
      </c>
      <c r="D9" s="6"/>
      <c r="E9" s="6"/>
      <c r="F9" s="6"/>
      <c r="G9" s="6"/>
      <c r="H9" s="6"/>
      <c r="I9" s="6"/>
      <c r="J9" s="6"/>
      <c r="K9" s="6"/>
      <c r="L9" s="6"/>
      <c r="M9" s="6"/>
      <c r="N9" s="6"/>
      <c r="O9" s="6"/>
      <c r="P9" s="6"/>
      <c r="Q9" s="6"/>
      <c r="R9" s="6"/>
      <c r="S9" s="6"/>
      <c r="T9" s="6"/>
      <c r="U9" s="6"/>
      <c r="V9" s="6"/>
      <c r="W9" s="6"/>
      <c r="X9" s="6"/>
      <c r="Y9" s="6"/>
    </row>
    <row r="10" spans="1:25" ht="22.8" customHeight="1">
      <c r="A10" s="31" t="s">
        <v>1098</v>
      </c>
      <c r="B10" s="161" t="s">
        <v>1097</v>
      </c>
      <c r="C10" s="110" t="s">
        <v>431</v>
      </c>
      <c r="D10" s="6"/>
      <c r="E10" s="6"/>
      <c r="F10" s="6"/>
      <c r="G10" s="6"/>
      <c r="H10" s="6"/>
      <c r="I10" s="6"/>
      <c r="J10" s="6"/>
      <c r="K10" s="6"/>
      <c r="L10" s="6"/>
      <c r="M10" s="6"/>
      <c r="N10" s="6"/>
      <c r="O10" s="6"/>
      <c r="P10" s="6"/>
      <c r="Q10" s="6"/>
      <c r="R10" s="6"/>
      <c r="S10" s="6"/>
      <c r="T10" s="6"/>
      <c r="U10" s="6"/>
      <c r="V10" s="6"/>
      <c r="W10" s="6"/>
      <c r="X10" s="6"/>
      <c r="Y10" s="6"/>
    </row>
    <row r="11" spans="1:25" ht="23.1" customHeight="1">
      <c r="A11" s="31" t="s">
        <v>1085</v>
      </c>
      <c r="B11" s="161" t="s">
        <v>1084</v>
      </c>
      <c r="C11" s="65" t="s">
        <v>170</v>
      </c>
      <c r="D11" s="6"/>
      <c r="E11" s="6"/>
      <c r="F11" s="6"/>
      <c r="G11" s="6"/>
      <c r="H11" s="6"/>
      <c r="I11" s="6"/>
      <c r="J11" s="6"/>
      <c r="K11" s="6"/>
      <c r="L11" s="6"/>
      <c r="M11" s="6"/>
      <c r="N11" s="6"/>
      <c r="O11" s="6"/>
      <c r="P11" s="6"/>
      <c r="Q11" s="6"/>
      <c r="R11" s="6"/>
      <c r="S11" s="6"/>
      <c r="T11" s="6"/>
      <c r="U11" s="6"/>
      <c r="V11" s="6"/>
      <c r="W11" s="6"/>
      <c r="X11" s="6"/>
      <c r="Y11" s="6"/>
    </row>
    <row r="12" spans="1:25" ht="23.1" customHeight="1">
      <c r="A12" s="31" t="s">
        <v>733</v>
      </c>
      <c r="B12" s="162" t="s">
        <v>727</v>
      </c>
      <c r="C12" s="65" t="s">
        <v>170</v>
      </c>
      <c r="D12" s="6"/>
      <c r="E12" s="6"/>
      <c r="F12" s="6"/>
      <c r="G12" s="6"/>
      <c r="H12" s="6"/>
      <c r="I12" s="6"/>
      <c r="J12" s="6"/>
      <c r="K12" s="6"/>
      <c r="L12" s="6"/>
      <c r="M12" s="6"/>
      <c r="N12" s="6"/>
      <c r="O12" s="6"/>
      <c r="P12" s="6"/>
      <c r="Q12" s="6"/>
      <c r="R12" s="6"/>
      <c r="S12" s="6"/>
      <c r="T12" s="6"/>
      <c r="U12" s="6"/>
      <c r="V12" s="6"/>
      <c r="W12" s="6"/>
      <c r="X12" s="6"/>
      <c r="Y12" s="6"/>
    </row>
    <row r="13" spans="1:25" ht="23.1" customHeight="1">
      <c r="A13" s="31" t="s">
        <v>65</v>
      </c>
      <c r="B13" s="161" t="s">
        <v>66</v>
      </c>
      <c r="C13" s="110" t="s">
        <v>170</v>
      </c>
      <c r="D13" s="6"/>
      <c r="E13" s="6"/>
      <c r="F13" s="6"/>
      <c r="G13" s="6"/>
      <c r="H13" s="6"/>
      <c r="I13" s="6"/>
      <c r="J13" s="6"/>
      <c r="K13" s="6"/>
      <c r="L13" s="6"/>
      <c r="M13" s="6"/>
      <c r="N13" s="6"/>
      <c r="O13" s="6"/>
      <c r="P13" s="6"/>
      <c r="Q13" s="6"/>
      <c r="R13" s="6"/>
      <c r="S13" s="6"/>
      <c r="T13" s="6"/>
      <c r="U13" s="6"/>
      <c r="V13" s="6"/>
      <c r="W13" s="6"/>
      <c r="X13" s="6"/>
      <c r="Y13" s="6"/>
    </row>
    <row r="14" spans="1:25" ht="23.1" customHeight="1">
      <c r="A14" s="31" t="s">
        <v>1090</v>
      </c>
      <c r="B14" s="161" t="s">
        <v>1086</v>
      </c>
      <c r="C14" s="65" t="s">
        <v>170</v>
      </c>
      <c r="D14" s="6"/>
      <c r="E14" s="6"/>
      <c r="F14" s="6"/>
      <c r="G14" s="6"/>
      <c r="H14" s="6"/>
      <c r="I14" s="6"/>
      <c r="J14" s="6"/>
      <c r="K14" s="6"/>
      <c r="L14" s="6"/>
      <c r="M14" s="6"/>
      <c r="N14" s="6"/>
      <c r="O14" s="6"/>
      <c r="P14" s="6"/>
      <c r="Q14" s="6"/>
      <c r="R14" s="6"/>
      <c r="S14" s="6"/>
      <c r="T14" s="6"/>
      <c r="U14" s="6"/>
      <c r="V14" s="6"/>
      <c r="W14" s="6"/>
      <c r="X14" s="6"/>
      <c r="Y14" s="6"/>
    </row>
    <row r="15" spans="1:25" ht="41.4" customHeight="1">
      <c r="A15" s="31" t="s">
        <v>67</v>
      </c>
      <c r="B15" s="161" t="s">
        <v>68</v>
      </c>
      <c r="C15" s="65"/>
      <c r="D15" s="6"/>
      <c r="E15" s="6"/>
      <c r="F15" s="6"/>
      <c r="G15" s="6"/>
      <c r="H15" s="6"/>
      <c r="I15" s="6"/>
      <c r="J15" s="6"/>
      <c r="K15" s="6"/>
      <c r="L15" s="6"/>
      <c r="M15" s="6"/>
      <c r="N15" s="6"/>
      <c r="O15" s="6"/>
      <c r="P15" s="6"/>
      <c r="Q15" s="6"/>
      <c r="R15" s="6"/>
      <c r="S15" s="6"/>
      <c r="T15" s="6"/>
      <c r="U15" s="6"/>
      <c r="V15" s="6"/>
      <c r="W15" s="6"/>
      <c r="X15" s="6"/>
      <c r="Y15" s="6"/>
    </row>
    <row r="16" spans="1:25" ht="47.55" customHeight="1">
      <c r="A16" s="31" t="s">
        <v>1094</v>
      </c>
      <c r="B16" s="276" t="s">
        <v>1093</v>
      </c>
      <c r="C16" s="65"/>
      <c r="D16" s="6"/>
      <c r="E16" s="6"/>
      <c r="F16" s="6"/>
      <c r="G16" s="6"/>
      <c r="H16" s="6"/>
      <c r="I16" s="6"/>
      <c r="J16" s="6"/>
      <c r="K16" s="6"/>
      <c r="L16" s="6"/>
      <c r="M16" s="6"/>
      <c r="N16" s="6"/>
      <c r="O16" s="6"/>
      <c r="P16" s="6"/>
      <c r="Q16" s="6"/>
      <c r="R16" s="6"/>
      <c r="S16" s="6"/>
      <c r="T16" s="6"/>
      <c r="U16" s="6"/>
      <c r="V16" s="6"/>
      <c r="W16" s="6"/>
      <c r="X16" s="6"/>
      <c r="Y16" s="6"/>
    </row>
    <row r="17" spans="1:25" ht="23.1" customHeight="1">
      <c r="A17" s="31" t="s">
        <v>54</v>
      </c>
      <c r="B17" s="161" t="s">
        <v>55</v>
      </c>
      <c r="C17" s="65" t="s">
        <v>170</v>
      </c>
      <c r="D17" s="6"/>
      <c r="E17" s="6"/>
      <c r="F17" s="6"/>
      <c r="G17" s="6"/>
      <c r="H17" s="6"/>
      <c r="I17" s="6"/>
      <c r="J17" s="6"/>
      <c r="K17" s="6"/>
      <c r="L17" s="6"/>
      <c r="M17" s="6"/>
      <c r="N17" s="6"/>
      <c r="O17" s="6"/>
      <c r="P17" s="6"/>
      <c r="Q17" s="6"/>
      <c r="R17" s="6"/>
      <c r="S17" s="6"/>
      <c r="T17" s="6"/>
      <c r="U17" s="6"/>
      <c r="V17" s="6"/>
      <c r="W17" s="6"/>
      <c r="X17" s="6"/>
      <c r="Y17" s="6"/>
    </row>
    <row r="18" spans="1:25" ht="23.1" customHeight="1">
      <c r="A18" s="31" t="s">
        <v>71</v>
      </c>
      <c r="B18" s="161" t="s">
        <v>72</v>
      </c>
      <c r="C18" s="65"/>
      <c r="D18" s="6"/>
      <c r="E18" s="6"/>
      <c r="F18" s="6"/>
      <c r="G18" s="6"/>
      <c r="H18" s="6"/>
      <c r="I18" s="6"/>
      <c r="J18" s="6"/>
      <c r="K18" s="6"/>
      <c r="L18" s="6"/>
      <c r="M18" s="6"/>
      <c r="N18" s="6"/>
      <c r="O18" s="6"/>
      <c r="P18" s="6"/>
      <c r="Q18" s="6"/>
      <c r="R18" s="6"/>
      <c r="S18" s="6"/>
      <c r="T18" s="6"/>
      <c r="U18" s="6"/>
      <c r="V18" s="6"/>
      <c r="W18" s="6"/>
      <c r="X18" s="6"/>
      <c r="Y18" s="6"/>
    </row>
    <row r="19" spans="1:25" ht="23.1" customHeight="1">
      <c r="A19" s="31" t="s">
        <v>1087</v>
      </c>
      <c r="B19" s="161" t="s">
        <v>1088</v>
      </c>
      <c r="C19" s="279" t="s">
        <v>1115</v>
      </c>
      <c r="D19" s="6"/>
      <c r="E19" s="6"/>
      <c r="F19" s="6"/>
      <c r="G19" s="6"/>
      <c r="H19" s="6"/>
      <c r="I19" s="6"/>
      <c r="J19" s="6"/>
      <c r="K19" s="6"/>
      <c r="L19" s="6"/>
      <c r="M19" s="6"/>
      <c r="N19" s="6"/>
      <c r="O19" s="6"/>
      <c r="P19" s="6"/>
      <c r="Q19" s="6"/>
      <c r="R19" s="6"/>
      <c r="S19" s="6"/>
      <c r="T19" s="6"/>
      <c r="U19" s="6"/>
      <c r="V19" s="6"/>
      <c r="W19" s="6"/>
      <c r="X19" s="6"/>
      <c r="Y19" s="6"/>
    </row>
    <row r="20" spans="1:25" ht="23.1" customHeight="1">
      <c r="A20" s="31" t="s">
        <v>75</v>
      </c>
      <c r="B20" s="161" t="s">
        <v>76</v>
      </c>
      <c r="C20" s="65" t="s">
        <v>170</v>
      </c>
      <c r="D20" s="6"/>
      <c r="E20" s="6"/>
      <c r="F20" s="6"/>
      <c r="G20" s="6"/>
      <c r="H20" s="6"/>
      <c r="I20" s="6"/>
      <c r="J20" s="6"/>
      <c r="K20" s="6"/>
      <c r="L20" s="6"/>
      <c r="M20" s="6"/>
      <c r="N20" s="6"/>
      <c r="O20" s="6"/>
      <c r="P20" s="6"/>
      <c r="Q20" s="6"/>
      <c r="R20" s="6"/>
      <c r="S20" s="6"/>
      <c r="T20" s="6"/>
      <c r="U20" s="6"/>
      <c r="V20" s="6"/>
      <c r="W20" s="6"/>
      <c r="X20" s="6"/>
      <c r="Y20" s="6"/>
    </row>
    <row r="21" spans="1:25" ht="23.1" customHeight="1">
      <c r="A21" s="31" t="s">
        <v>735</v>
      </c>
      <c r="B21" s="161" t="s">
        <v>736</v>
      </c>
      <c r="C21" s="65" t="s">
        <v>170</v>
      </c>
      <c r="D21" s="6"/>
      <c r="E21" s="6"/>
      <c r="F21" s="6"/>
      <c r="G21" s="6"/>
      <c r="H21" s="6"/>
      <c r="I21" s="6"/>
      <c r="J21" s="6"/>
      <c r="K21" s="6"/>
      <c r="L21" s="6"/>
      <c r="M21" s="6"/>
      <c r="N21" s="6"/>
      <c r="O21" s="6"/>
      <c r="P21" s="6"/>
      <c r="Q21" s="6"/>
      <c r="R21" s="6"/>
      <c r="S21" s="6"/>
      <c r="T21" s="6"/>
      <c r="U21" s="6"/>
      <c r="V21" s="6"/>
      <c r="W21" s="6"/>
      <c r="X21" s="6"/>
      <c r="Y21" s="6"/>
    </row>
    <row r="22" spans="1:25" ht="23.1" customHeight="1">
      <c r="A22" s="31" t="s">
        <v>69</v>
      </c>
      <c r="B22" s="161" t="s">
        <v>70</v>
      </c>
      <c r="C22" s="65" t="s">
        <v>170</v>
      </c>
      <c r="D22" s="6"/>
      <c r="E22" s="6"/>
      <c r="F22" s="6"/>
      <c r="G22" s="6"/>
      <c r="H22" s="6"/>
      <c r="I22" s="6"/>
      <c r="J22" s="6"/>
      <c r="K22" s="6"/>
      <c r="L22" s="6"/>
      <c r="M22" s="6"/>
      <c r="N22" s="6"/>
      <c r="O22" s="6"/>
      <c r="P22" s="6"/>
      <c r="Q22" s="6"/>
      <c r="R22" s="6"/>
      <c r="S22" s="6"/>
      <c r="T22" s="6"/>
      <c r="U22" s="6"/>
      <c r="V22" s="6"/>
      <c r="W22" s="6"/>
      <c r="X22" s="6"/>
      <c r="Y22" s="6"/>
    </row>
    <row r="23" spans="1:25" ht="23.1" customHeight="1">
      <c r="A23" s="163"/>
      <c r="B23" s="164" t="s">
        <v>1103</v>
      </c>
      <c r="C23" s="138"/>
      <c r="D23" s="138"/>
      <c r="E23" s="6"/>
      <c r="F23" s="6"/>
      <c r="G23" s="6"/>
      <c r="H23" s="6"/>
      <c r="I23" s="6"/>
      <c r="J23" s="6"/>
      <c r="K23" s="6"/>
      <c r="L23" s="6"/>
      <c r="M23" s="6"/>
      <c r="N23" s="6"/>
      <c r="O23" s="6"/>
      <c r="P23" s="6"/>
      <c r="Q23" s="6"/>
      <c r="R23" s="6"/>
      <c r="S23" s="6"/>
      <c r="T23" s="6"/>
      <c r="U23" s="6"/>
      <c r="V23" s="6"/>
      <c r="W23" s="6"/>
      <c r="X23" s="6"/>
      <c r="Y23" s="6"/>
    </row>
    <row r="24" spans="1:25" ht="21" customHeight="1">
      <c r="A24" s="31" t="s">
        <v>728</v>
      </c>
      <c r="B24" s="94" t="s">
        <v>738</v>
      </c>
      <c r="C24" s="65"/>
      <c r="D24" s="6"/>
      <c r="E24" s="6"/>
      <c r="F24" s="6"/>
      <c r="G24" s="6"/>
      <c r="H24" s="6"/>
      <c r="I24" s="6"/>
      <c r="J24" s="6"/>
      <c r="K24" s="6"/>
      <c r="L24" s="6"/>
      <c r="M24" s="6"/>
      <c r="N24" s="6"/>
      <c r="O24" s="6"/>
      <c r="P24" s="6"/>
      <c r="Q24" s="6"/>
      <c r="R24" s="6"/>
      <c r="S24" s="6"/>
      <c r="T24" s="6"/>
      <c r="U24" s="6"/>
      <c r="V24" s="6"/>
      <c r="W24" s="6"/>
      <c r="X24" s="6"/>
      <c r="Y24" s="6"/>
    </row>
    <row r="25" spans="1:25" ht="42">
      <c r="A25" s="31" t="s">
        <v>1106</v>
      </c>
      <c r="B25" s="229" t="s">
        <v>1105</v>
      </c>
      <c r="C25" s="65"/>
      <c r="D25" s="6"/>
      <c r="E25" s="6"/>
      <c r="F25" s="6"/>
      <c r="G25" s="6"/>
      <c r="H25" s="6"/>
      <c r="I25" s="6"/>
      <c r="J25" s="6"/>
      <c r="K25" s="6"/>
      <c r="L25" s="6"/>
      <c r="M25" s="6"/>
      <c r="N25" s="6"/>
      <c r="O25" s="6"/>
      <c r="P25" s="6"/>
      <c r="Q25" s="6"/>
      <c r="R25" s="6"/>
      <c r="S25" s="6"/>
      <c r="T25" s="6"/>
      <c r="U25" s="6"/>
      <c r="V25" s="6"/>
      <c r="W25" s="6"/>
      <c r="X25" s="6"/>
      <c r="Y25" s="6"/>
    </row>
    <row r="26" spans="1:25" ht="28.5" customHeight="1">
      <c r="A26" s="31" t="s">
        <v>1102</v>
      </c>
      <c r="B26" s="229" t="s">
        <v>1101</v>
      </c>
      <c r="C26" s="65"/>
      <c r="D26" s="6"/>
      <c r="E26" s="6"/>
      <c r="F26" s="6"/>
      <c r="G26" s="6"/>
      <c r="H26" s="6"/>
      <c r="I26" s="6"/>
      <c r="J26" s="6"/>
      <c r="K26" s="6"/>
      <c r="L26" s="6"/>
      <c r="M26" s="6"/>
      <c r="N26" s="6"/>
      <c r="O26" s="6"/>
      <c r="P26" s="6"/>
      <c r="Q26" s="6"/>
      <c r="R26" s="6"/>
      <c r="S26" s="6"/>
      <c r="T26" s="6"/>
      <c r="U26" s="6"/>
      <c r="V26" s="6"/>
      <c r="W26" s="6"/>
      <c r="X26" s="6"/>
      <c r="Y26" s="6"/>
    </row>
    <row r="27" spans="1:25" ht="21">
      <c r="A27" s="31" t="s">
        <v>79</v>
      </c>
      <c r="B27" s="229" t="s">
        <v>80</v>
      </c>
      <c r="C27" s="65"/>
      <c r="D27" s="6"/>
      <c r="E27" s="6"/>
      <c r="F27" s="6"/>
      <c r="G27" s="6"/>
      <c r="H27" s="6"/>
      <c r="I27" s="6"/>
      <c r="J27" s="6"/>
      <c r="K27" s="6"/>
      <c r="L27" s="6"/>
      <c r="M27" s="6"/>
      <c r="N27" s="6"/>
      <c r="O27" s="6"/>
      <c r="P27" s="6"/>
      <c r="Q27" s="6"/>
      <c r="R27" s="6"/>
      <c r="S27" s="6"/>
      <c r="T27" s="6"/>
      <c r="U27" s="6"/>
      <c r="V27" s="6"/>
      <c r="W27" s="6"/>
      <c r="X27" s="6"/>
      <c r="Y27" s="6"/>
    </row>
    <row r="28" spans="1:25" ht="42">
      <c r="A28" s="31" t="s">
        <v>742</v>
      </c>
      <c r="B28" s="229" t="s">
        <v>169</v>
      </c>
      <c r="C28" s="65"/>
      <c r="D28" s="6"/>
      <c r="E28" s="6"/>
      <c r="F28" s="6"/>
      <c r="G28" s="6"/>
      <c r="H28" s="6"/>
      <c r="I28" s="6"/>
      <c r="J28" s="6"/>
      <c r="K28" s="6"/>
      <c r="L28" s="6"/>
      <c r="M28" s="6"/>
      <c r="N28" s="6"/>
      <c r="O28" s="6"/>
      <c r="P28" s="6"/>
      <c r="Q28" s="6"/>
      <c r="R28" s="6"/>
      <c r="S28" s="6"/>
      <c r="T28" s="6"/>
      <c r="U28" s="6"/>
      <c r="V28" s="6"/>
      <c r="W28" s="6"/>
      <c r="X28" s="6"/>
      <c r="Y28" s="6"/>
    </row>
    <row r="29" spans="1:25" ht="21">
      <c r="A29" s="31" t="s">
        <v>1017</v>
      </c>
      <c r="B29" s="229" t="s">
        <v>1018</v>
      </c>
      <c r="C29" s="65"/>
      <c r="D29" s="6"/>
      <c r="E29" s="6"/>
      <c r="F29" s="6"/>
      <c r="G29" s="6"/>
      <c r="H29" s="6"/>
      <c r="I29" s="6"/>
      <c r="J29" s="6"/>
      <c r="K29" s="6"/>
      <c r="L29" s="6"/>
      <c r="M29" s="6"/>
      <c r="N29" s="6"/>
      <c r="O29" s="6"/>
      <c r="P29" s="6"/>
      <c r="Q29" s="6"/>
      <c r="R29" s="6"/>
      <c r="S29" s="6"/>
      <c r="T29" s="6"/>
      <c r="U29" s="6"/>
      <c r="V29" s="6"/>
      <c r="W29" s="6"/>
      <c r="X29" s="6"/>
      <c r="Y29" s="6"/>
    </row>
    <row r="30" spans="1:25" ht="42">
      <c r="A30" s="31" t="s">
        <v>1116</v>
      </c>
      <c r="B30" s="280" t="s">
        <v>1117</v>
      </c>
      <c r="C30" s="65"/>
      <c r="D30" s="6"/>
      <c r="E30" s="6"/>
      <c r="F30" s="6"/>
      <c r="G30" s="6"/>
      <c r="H30" s="6"/>
      <c r="I30" s="6"/>
      <c r="J30" s="6"/>
      <c r="K30" s="6"/>
      <c r="L30" s="6"/>
      <c r="M30" s="6"/>
      <c r="N30" s="6"/>
      <c r="O30" s="6"/>
      <c r="P30" s="6"/>
      <c r="Q30" s="6"/>
      <c r="R30" s="6"/>
      <c r="S30" s="6"/>
      <c r="T30" s="6"/>
      <c r="U30" s="6"/>
      <c r="V30" s="6"/>
      <c r="W30" s="6"/>
      <c r="X30" s="6"/>
      <c r="Y30" s="6"/>
    </row>
    <row r="31" spans="1:25" ht="21" customHeight="1">
      <c r="A31" s="163"/>
      <c r="B31" s="164" t="s">
        <v>741</v>
      </c>
      <c r="C31" s="138"/>
      <c r="D31" s="138"/>
      <c r="E31" s="6"/>
      <c r="F31" s="6"/>
      <c r="G31" s="6"/>
      <c r="H31" s="6"/>
      <c r="I31" s="6"/>
      <c r="J31" s="6"/>
      <c r="K31" s="6"/>
      <c r="L31" s="6"/>
      <c r="M31" s="6"/>
      <c r="N31" s="6"/>
      <c r="O31" s="6"/>
      <c r="P31" s="6"/>
      <c r="Q31" s="6"/>
      <c r="R31" s="6"/>
      <c r="S31" s="6"/>
      <c r="T31" s="6"/>
      <c r="U31" s="6"/>
      <c r="V31" s="6"/>
      <c r="W31" s="6"/>
      <c r="X31" s="6"/>
      <c r="Y31" s="6"/>
    </row>
    <row r="32" spans="1:25" ht="23.1" customHeight="1">
      <c r="A32" s="30" t="s">
        <v>82</v>
      </c>
      <c r="B32" s="94" t="s">
        <v>162</v>
      </c>
      <c r="C32" s="6"/>
      <c r="D32" s="6"/>
      <c r="E32" s="6"/>
      <c r="F32" s="6"/>
      <c r="G32" s="6"/>
      <c r="H32" s="6"/>
      <c r="I32" s="6"/>
      <c r="J32" s="6"/>
      <c r="K32" s="6"/>
      <c r="L32" s="6"/>
      <c r="M32" s="6"/>
      <c r="N32" s="6"/>
      <c r="O32" s="6"/>
      <c r="P32" s="6"/>
      <c r="Q32" s="6"/>
      <c r="R32" s="6"/>
      <c r="S32" s="6"/>
      <c r="T32" s="6"/>
      <c r="U32" s="6"/>
      <c r="V32" s="6"/>
      <c r="W32" s="6"/>
      <c r="X32" s="6"/>
      <c r="Y32" s="6"/>
    </row>
    <row r="33" spans="1:25" ht="23.1" customHeight="1">
      <c r="A33" s="30" t="s">
        <v>84</v>
      </c>
      <c r="B33" s="94" t="s">
        <v>701</v>
      </c>
      <c r="C33" s="6"/>
      <c r="D33" s="6"/>
      <c r="E33" s="6"/>
      <c r="F33" s="6"/>
      <c r="G33" s="6"/>
      <c r="H33" s="6"/>
      <c r="I33" s="6"/>
      <c r="J33" s="6"/>
      <c r="K33" s="6"/>
      <c r="L33" s="6"/>
      <c r="M33" s="6"/>
      <c r="N33" s="6"/>
      <c r="O33" s="6"/>
      <c r="P33" s="6"/>
      <c r="Q33" s="6"/>
      <c r="R33" s="6"/>
      <c r="S33" s="6"/>
      <c r="T33" s="6"/>
      <c r="U33" s="6"/>
      <c r="V33" s="6"/>
      <c r="W33" s="6"/>
      <c r="X33" s="6"/>
      <c r="Y33" s="6"/>
    </row>
    <row r="34" spans="1:25" ht="23.1" customHeight="1">
      <c r="A34" s="30" t="s">
        <v>85</v>
      </c>
      <c r="B34" s="94" t="s">
        <v>702</v>
      </c>
      <c r="C34" s="6"/>
      <c r="D34" s="6"/>
      <c r="E34" s="6"/>
      <c r="F34" s="6"/>
      <c r="G34" s="6"/>
      <c r="H34" s="6"/>
      <c r="I34" s="6"/>
      <c r="J34" s="6"/>
      <c r="K34" s="6"/>
      <c r="L34" s="6"/>
      <c r="M34" s="6"/>
      <c r="N34" s="6"/>
      <c r="O34" s="6"/>
      <c r="P34" s="6"/>
      <c r="Q34" s="6"/>
      <c r="R34" s="6"/>
      <c r="S34" s="6"/>
      <c r="T34" s="6"/>
      <c r="U34" s="6"/>
      <c r="V34" s="6"/>
      <c r="W34" s="6"/>
      <c r="X34" s="6"/>
      <c r="Y34" s="6"/>
    </row>
    <row r="35" spans="1:25" ht="23.1" customHeight="1">
      <c r="A35" s="30" t="s">
        <v>86</v>
      </c>
      <c r="B35" s="94" t="s">
        <v>703</v>
      </c>
      <c r="C35" s="6"/>
      <c r="D35" s="6"/>
      <c r="E35" s="6"/>
      <c r="F35" s="6"/>
      <c r="G35" s="6"/>
      <c r="H35" s="6"/>
      <c r="I35" s="6"/>
      <c r="J35" s="6"/>
      <c r="K35" s="6"/>
      <c r="L35" s="6"/>
      <c r="M35" s="6"/>
      <c r="N35" s="6"/>
      <c r="O35" s="6"/>
      <c r="P35" s="6"/>
      <c r="Q35" s="6"/>
      <c r="R35" s="6"/>
      <c r="S35" s="6"/>
      <c r="T35" s="6"/>
      <c r="U35" s="6"/>
      <c r="V35" s="6"/>
      <c r="W35" s="6"/>
      <c r="X35" s="6"/>
      <c r="Y35" s="6"/>
    </row>
    <row r="36" spans="1:25">
      <c r="B36" s="6"/>
      <c r="C36" s="6"/>
      <c r="D36" s="6"/>
      <c r="E36" s="6"/>
      <c r="F36" s="6"/>
      <c r="G36" s="6"/>
      <c r="H36" s="6"/>
      <c r="I36" s="6"/>
      <c r="J36" s="6"/>
      <c r="K36" s="6"/>
      <c r="L36" s="6"/>
      <c r="M36" s="6"/>
      <c r="N36" s="6"/>
      <c r="O36" s="6"/>
      <c r="P36" s="6"/>
      <c r="Q36" s="6"/>
      <c r="R36" s="6"/>
      <c r="S36" s="6"/>
      <c r="T36" s="6"/>
      <c r="U36" s="6"/>
      <c r="V36" s="6"/>
      <c r="W36" s="6"/>
      <c r="X36" s="6"/>
      <c r="Y36" s="6"/>
    </row>
    <row r="37" spans="1:25">
      <c r="B37" s="6"/>
      <c r="C37" s="6"/>
      <c r="D37" s="6"/>
      <c r="E37" s="6"/>
      <c r="F37" s="6"/>
      <c r="G37" s="6"/>
      <c r="H37" s="6"/>
      <c r="I37" s="6"/>
      <c r="J37" s="6"/>
      <c r="K37" s="6"/>
      <c r="L37" s="6"/>
      <c r="M37" s="6"/>
      <c r="N37" s="6"/>
      <c r="O37" s="6"/>
      <c r="P37" s="6"/>
      <c r="Q37" s="6"/>
      <c r="R37" s="6"/>
      <c r="S37" s="6"/>
      <c r="T37" s="6"/>
      <c r="U37" s="6"/>
      <c r="V37" s="6"/>
      <c r="W37" s="6"/>
      <c r="X37" s="6"/>
      <c r="Y37" s="6"/>
    </row>
    <row r="38" spans="1:25">
      <c r="B38" s="6"/>
      <c r="C38" s="6"/>
      <c r="D38" s="6"/>
      <c r="E38" s="6"/>
      <c r="F38" s="6"/>
      <c r="G38" s="6"/>
      <c r="H38" s="6"/>
      <c r="I38" s="6"/>
      <c r="J38" s="6"/>
      <c r="K38" s="6"/>
      <c r="L38" s="6"/>
      <c r="M38" s="6"/>
      <c r="N38" s="6"/>
      <c r="O38" s="6"/>
      <c r="P38" s="6"/>
      <c r="Q38" s="6"/>
      <c r="R38" s="6"/>
      <c r="S38" s="6"/>
      <c r="T38" s="6"/>
      <c r="U38" s="6"/>
      <c r="V38" s="6"/>
      <c r="W38" s="6"/>
      <c r="X38" s="6"/>
      <c r="Y38" s="6"/>
    </row>
    <row r="39" spans="1:25">
      <c r="B39" s="6"/>
      <c r="C39" s="6"/>
      <c r="D39" s="6"/>
      <c r="E39" s="6"/>
      <c r="F39" s="6"/>
      <c r="G39" s="6"/>
      <c r="H39" s="6"/>
      <c r="I39" s="6"/>
      <c r="J39" s="6"/>
      <c r="K39" s="6"/>
      <c r="L39" s="6"/>
      <c r="M39" s="6"/>
      <c r="N39" s="6"/>
      <c r="O39" s="6"/>
      <c r="P39" s="6"/>
      <c r="Q39" s="6"/>
      <c r="R39" s="6"/>
      <c r="S39" s="6"/>
      <c r="T39" s="6"/>
      <c r="U39" s="6"/>
      <c r="V39" s="6"/>
      <c r="W39" s="6"/>
      <c r="X39" s="6"/>
      <c r="Y39" s="6"/>
    </row>
    <row r="40" spans="1:25">
      <c r="B40" s="6"/>
      <c r="C40" s="6"/>
      <c r="D40" s="6"/>
      <c r="E40" s="6"/>
      <c r="F40" s="6"/>
      <c r="G40" s="6"/>
      <c r="H40" s="6"/>
      <c r="I40" s="6"/>
      <c r="J40" s="6"/>
      <c r="K40" s="6"/>
      <c r="L40" s="6"/>
      <c r="M40" s="6"/>
      <c r="N40" s="6"/>
      <c r="O40" s="6"/>
      <c r="P40" s="6"/>
      <c r="Q40" s="6"/>
      <c r="R40" s="6"/>
      <c r="S40" s="6"/>
      <c r="T40" s="6"/>
      <c r="U40" s="6"/>
      <c r="V40" s="6"/>
      <c r="W40" s="6"/>
      <c r="X40" s="6"/>
      <c r="Y40" s="6"/>
    </row>
    <row r="41" spans="1:25">
      <c r="B41" s="6"/>
      <c r="C41" s="6"/>
      <c r="D41" s="6"/>
      <c r="E41" s="6"/>
      <c r="F41" s="6"/>
      <c r="G41" s="6"/>
      <c r="H41" s="6"/>
      <c r="I41" s="6"/>
      <c r="J41" s="6"/>
      <c r="K41" s="6"/>
      <c r="L41" s="6"/>
      <c r="M41" s="6"/>
      <c r="N41" s="6"/>
      <c r="O41" s="6"/>
      <c r="P41" s="6"/>
      <c r="Q41" s="6"/>
      <c r="R41" s="6"/>
      <c r="S41" s="6"/>
      <c r="T41" s="6"/>
      <c r="U41" s="6"/>
      <c r="V41" s="6"/>
      <c r="W41" s="6"/>
      <c r="X41" s="6"/>
      <c r="Y41" s="6"/>
    </row>
    <row r="42" spans="1:25">
      <c r="B42" s="6"/>
      <c r="C42" s="6"/>
      <c r="D42" s="6"/>
      <c r="E42" s="6"/>
      <c r="F42" s="6"/>
      <c r="G42" s="6"/>
      <c r="H42" s="6"/>
      <c r="I42" s="6"/>
      <c r="J42" s="6"/>
      <c r="K42" s="6"/>
      <c r="L42" s="6"/>
      <c r="M42" s="6"/>
      <c r="N42" s="6"/>
      <c r="O42" s="6"/>
      <c r="P42" s="6"/>
      <c r="Q42" s="6"/>
      <c r="R42" s="6"/>
      <c r="S42" s="6"/>
      <c r="T42" s="6"/>
      <c r="U42" s="6"/>
      <c r="V42" s="6"/>
      <c r="W42" s="6"/>
      <c r="X42" s="6"/>
      <c r="Y42" s="6"/>
    </row>
    <row r="43" spans="1:25">
      <c r="B43" s="6"/>
      <c r="C43" s="6"/>
      <c r="D43" s="6"/>
      <c r="E43" s="6"/>
      <c r="F43" s="6"/>
      <c r="G43" s="6"/>
      <c r="H43" s="6"/>
      <c r="I43" s="6"/>
      <c r="J43" s="6"/>
      <c r="K43" s="6"/>
      <c r="L43" s="6"/>
      <c r="M43" s="6"/>
      <c r="N43" s="6"/>
      <c r="O43" s="6"/>
      <c r="P43" s="6"/>
      <c r="Q43" s="6"/>
      <c r="R43" s="6"/>
      <c r="S43" s="6"/>
      <c r="T43" s="6"/>
      <c r="U43" s="6"/>
      <c r="V43" s="6"/>
      <c r="W43" s="6"/>
      <c r="X43" s="6"/>
      <c r="Y43" s="6"/>
    </row>
    <row r="44" spans="1:25">
      <c r="B44" s="6"/>
      <c r="C44" s="6"/>
      <c r="D44" s="6"/>
      <c r="E44" s="6"/>
      <c r="F44" s="6"/>
      <c r="G44" s="6"/>
      <c r="H44" s="6"/>
      <c r="I44" s="6"/>
      <c r="J44" s="6"/>
      <c r="K44" s="6"/>
      <c r="L44" s="6"/>
      <c r="M44" s="6"/>
      <c r="N44" s="6"/>
      <c r="O44" s="6"/>
      <c r="P44" s="6"/>
      <c r="Q44" s="6"/>
      <c r="R44" s="6"/>
      <c r="S44" s="6"/>
      <c r="T44" s="6"/>
      <c r="U44" s="6"/>
      <c r="V44" s="6"/>
      <c r="W44" s="6"/>
      <c r="X44" s="6"/>
      <c r="Y44" s="6"/>
    </row>
    <row r="45" spans="1:25">
      <c r="B45" s="6"/>
      <c r="C45" s="6"/>
      <c r="D45" s="6"/>
      <c r="E45" s="6"/>
      <c r="F45" s="6"/>
      <c r="G45" s="6"/>
      <c r="H45" s="6"/>
      <c r="I45" s="6"/>
      <c r="J45" s="6"/>
      <c r="K45" s="6"/>
      <c r="L45" s="6"/>
      <c r="M45" s="6"/>
      <c r="N45" s="6"/>
      <c r="O45" s="6"/>
      <c r="P45" s="6"/>
      <c r="Q45" s="6"/>
      <c r="R45" s="6"/>
      <c r="S45" s="6"/>
      <c r="T45" s="6"/>
      <c r="U45" s="6"/>
      <c r="V45" s="6"/>
      <c r="W45" s="6"/>
      <c r="X45" s="6"/>
      <c r="Y45" s="6"/>
    </row>
    <row r="46" spans="1:25">
      <c r="B46" s="6"/>
      <c r="C46" s="6"/>
      <c r="D46" s="6"/>
      <c r="E46" s="6"/>
      <c r="F46" s="6"/>
      <c r="G46" s="6"/>
      <c r="H46" s="6"/>
      <c r="I46" s="6"/>
      <c r="J46" s="6"/>
      <c r="K46" s="6"/>
      <c r="L46" s="6"/>
      <c r="M46" s="6"/>
      <c r="N46" s="6"/>
      <c r="O46" s="6"/>
      <c r="P46" s="6"/>
      <c r="Q46" s="6"/>
      <c r="R46" s="6"/>
      <c r="S46" s="6"/>
      <c r="T46" s="6"/>
      <c r="U46" s="6"/>
      <c r="V46" s="6"/>
      <c r="W46" s="6"/>
      <c r="X46" s="6"/>
      <c r="Y46" s="6"/>
    </row>
    <row r="47" spans="1:25">
      <c r="B47" s="6"/>
      <c r="C47" s="6"/>
      <c r="D47" s="6"/>
      <c r="E47" s="6"/>
      <c r="F47" s="6"/>
      <c r="G47" s="6"/>
      <c r="H47" s="6"/>
      <c r="I47" s="6"/>
      <c r="J47" s="6"/>
      <c r="K47" s="6"/>
      <c r="L47" s="6"/>
      <c r="M47" s="6"/>
      <c r="N47" s="6"/>
      <c r="O47" s="6"/>
      <c r="P47" s="6"/>
      <c r="Q47" s="6"/>
      <c r="R47" s="6"/>
      <c r="S47" s="6"/>
      <c r="T47" s="6"/>
      <c r="U47" s="6"/>
      <c r="V47" s="6"/>
      <c r="W47" s="6"/>
      <c r="X47" s="6"/>
      <c r="Y47" s="6"/>
    </row>
    <row r="48" spans="1:25">
      <c r="B48" s="6"/>
      <c r="C48" s="6"/>
      <c r="D48" s="6"/>
      <c r="E48" s="6"/>
      <c r="F48" s="6"/>
      <c r="G48" s="6"/>
      <c r="H48" s="6"/>
      <c r="I48" s="6"/>
      <c r="J48" s="6"/>
      <c r="K48" s="6"/>
      <c r="L48" s="6"/>
      <c r="M48" s="6"/>
      <c r="N48" s="6"/>
      <c r="O48" s="6"/>
      <c r="P48" s="6"/>
      <c r="Q48" s="6"/>
      <c r="R48" s="6"/>
      <c r="S48" s="6"/>
      <c r="T48" s="6"/>
      <c r="U48" s="6"/>
      <c r="V48" s="6"/>
      <c r="W48" s="6"/>
      <c r="X48" s="6"/>
      <c r="Y48" s="6"/>
    </row>
    <row r="49" spans="2:25">
      <c r="B49" s="6"/>
      <c r="C49" s="6"/>
      <c r="D49" s="6"/>
      <c r="E49" s="6"/>
      <c r="F49" s="6"/>
      <c r="G49" s="6"/>
      <c r="H49" s="6"/>
      <c r="I49" s="6"/>
      <c r="J49" s="6"/>
      <c r="K49" s="6"/>
      <c r="L49" s="6"/>
      <c r="M49" s="6"/>
      <c r="N49" s="6"/>
      <c r="O49" s="6"/>
      <c r="P49" s="6"/>
      <c r="Q49" s="6"/>
      <c r="R49" s="6"/>
      <c r="S49" s="6"/>
      <c r="T49" s="6"/>
      <c r="U49" s="6"/>
      <c r="V49" s="6"/>
      <c r="W49" s="6"/>
      <c r="X49" s="6"/>
      <c r="Y49" s="6"/>
    </row>
    <row r="50" spans="2:25">
      <c r="B50" s="6"/>
      <c r="C50" s="6"/>
      <c r="D50" s="6"/>
      <c r="E50" s="6"/>
      <c r="F50" s="6"/>
      <c r="G50" s="6"/>
      <c r="H50" s="6"/>
      <c r="I50" s="6"/>
      <c r="J50" s="6"/>
      <c r="K50" s="6"/>
      <c r="L50" s="6"/>
      <c r="M50" s="6"/>
      <c r="N50" s="6"/>
      <c r="O50" s="6"/>
      <c r="P50" s="6"/>
      <c r="Q50" s="6"/>
      <c r="R50" s="6"/>
      <c r="S50" s="6"/>
      <c r="T50" s="6"/>
      <c r="U50" s="6"/>
      <c r="V50" s="6"/>
      <c r="W50" s="6"/>
      <c r="X50" s="6"/>
      <c r="Y50" s="6"/>
    </row>
    <row r="51" spans="2:25">
      <c r="B51" s="6"/>
      <c r="C51" s="6"/>
      <c r="D51" s="6"/>
      <c r="E51" s="6"/>
      <c r="F51" s="6"/>
      <c r="G51" s="6"/>
      <c r="H51" s="6"/>
      <c r="I51" s="6"/>
      <c r="J51" s="6"/>
      <c r="K51" s="6"/>
      <c r="L51" s="6"/>
      <c r="M51" s="6"/>
      <c r="N51" s="6"/>
      <c r="O51" s="6"/>
      <c r="P51" s="6"/>
      <c r="Q51" s="6"/>
      <c r="R51" s="6"/>
      <c r="S51" s="6"/>
      <c r="T51" s="6"/>
      <c r="U51" s="6"/>
      <c r="V51" s="6"/>
      <c r="W51" s="6"/>
      <c r="X51" s="6"/>
      <c r="Y51" s="6"/>
    </row>
    <row r="52" spans="2:25">
      <c r="B52" s="6"/>
      <c r="C52" s="6"/>
      <c r="D52" s="6"/>
      <c r="E52" s="6"/>
      <c r="F52" s="6"/>
      <c r="G52" s="6"/>
      <c r="H52" s="6"/>
      <c r="I52" s="6"/>
      <c r="J52" s="6"/>
      <c r="K52" s="6"/>
      <c r="L52" s="6"/>
      <c r="M52" s="6"/>
      <c r="N52" s="6"/>
      <c r="O52" s="6"/>
      <c r="P52" s="6"/>
      <c r="Q52" s="6"/>
      <c r="R52" s="6"/>
      <c r="S52" s="6"/>
      <c r="T52" s="6"/>
      <c r="U52" s="6"/>
      <c r="V52" s="6"/>
      <c r="W52" s="6"/>
      <c r="X52" s="6"/>
      <c r="Y52" s="6"/>
    </row>
    <row r="53" spans="2:25">
      <c r="B53" s="6"/>
      <c r="C53" s="6"/>
      <c r="D53" s="6"/>
      <c r="E53" s="6"/>
      <c r="F53" s="6"/>
      <c r="G53" s="6"/>
      <c r="H53" s="6"/>
      <c r="I53" s="6"/>
      <c r="J53" s="6"/>
      <c r="K53" s="6"/>
      <c r="L53" s="6"/>
      <c r="M53" s="6"/>
      <c r="N53" s="6"/>
      <c r="O53" s="6"/>
      <c r="P53" s="6"/>
      <c r="Q53" s="6"/>
      <c r="R53" s="6"/>
      <c r="S53" s="6"/>
      <c r="T53" s="6"/>
      <c r="U53" s="6"/>
      <c r="V53" s="6"/>
      <c r="W53" s="6"/>
      <c r="X53" s="6"/>
      <c r="Y53" s="6"/>
    </row>
    <row r="54" spans="2:25">
      <c r="B54" s="6"/>
      <c r="C54" s="6"/>
      <c r="D54" s="6"/>
      <c r="E54" s="6"/>
      <c r="F54" s="6"/>
      <c r="G54" s="6"/>
      <c r="H54" s="6"/>
      <c r="I54" s="6"/>
      <c r="J54" s="6"/>
      <c r="K54" s="6"/>
      <c r="L54" s="6"/>
      <c r="M54" s="6"/>
      <c r="N54" s="6"/>
      <c r="O54" s="6"/>
      <c r="P54" s="6"/>
      <c r="Q54" s="6"/>
      <c r="R54" s="6"/>
      <c r="S54" s="6"/>
      <c r="T54" s="6"/>
      <c r="U54" s="6"/>
      <c r="V54" s="6"/>
      <c r="W54" s="6"/>
      <c r="X54" s="6"/>
      <c r="Y54" s="6"/>
    </row>
    <row r="55" spans="2:25">
      <c r="B55" s="6"/>
      <c r="C55" s="6"/>
      <c r="D55" s="6"/>
      <c r="E55" s="6"/>
      <c r="F55" s="6"/>
      <c r="G55" s="6"/>
      <c r="H55" s="6"/>
      <c r="I55" s="6"/>
      <c r="J55" s="6"/>
      <c r="K55" s="6"/>
      <c r="L55" s="6"/>
      <c r="M55" s="6"/>
      <c r="N55" s="6"/>
      <c r="O55" s="6"/>
      <c r="P55" s="6"/>
      <c r="Q55" s="6"/>
      <c r="R55" s="6"/>
      <c r="S55" s="6"/>
      <c r="T55" s="6"/>
      <c r="U55" s="6"/>
      <c r="V55" s="6"/>
      <c r="W55" s="6"/>
      <c r="X55" s="6"/>
      <c r="Y55" s="6"/>
    </row>
    <row r="56" spans="2:25">
      <c r="B56" s="6"/>
      <c r="C56" s="6"/>
      <c r="D56" s="6"/>
      <c r="E56" s="6"/>
      <c r="F56" s="6"/>
      <c r="G56" s="6"/>
      <c r="H56" s="6"/>
      <c r="I56" s="6"/>
      <c r="J56" s="6"/>
      <c r="K56" s="6"/>
      <c r="L56" s="6"/>
      <c r="M56" s="6"/>
      <c r="N56" s="6"/>
      <c r="O56" s="6"/>
      <c r="P56" s="6"/>
      <c r="Q56" s="6"/>
      <c r="R56" s="6"/>
      <c r="S56" s="6"/>
      <c r="T56" s="6"/>
      <c r="U56" s="6"/>
      <c r="V56" s="6"/>
      <c r="W56" s="6"/>
      <c r="X56" s="6"/>
      <c r="Y56" s="6"/>
    </row>
    <row r="57" spans="2:25">
      <c r="B57" s="6"/>
      <c r="C57" s="6"/>
      <c r="D57" s="6"/>
      <c r="E57" s="6"/>
      <c r="F57" s="6"/>
      <c r="G57" s="6"/>
      <c r="H57" s="6"/>
      <c r="I57" s="6"/>
      <c r="J57" s="6"/>
      <c r="K57" s="6"/>
      <c r="L57" s="6"/>
      <c r="M57" s="6"/>
      <c r="N57" s="6"/>
      <c r="O57" s="6"/>
      <c r="P57" s="6"/>
      <c r="Q57" s="6"/>
      <c r="R57" s="6"/>
      <c r="S57" s="6"/>
      <c r="T57" s="6"/>
      <c r="U57" s="6"/>
      <c r="V57" s="6"/>
      <c r="W57" s="6"/>
      <c r="X57" s="6"/>
      <c r="Y57" s="6"/>
    </row>
    <row r="58" spans="2:25">
      <c r="B58" s="6"/>
      <c r="C58" s="6"/>
      <c r="D58" s="6"/>
      <c r="E58" s="6"/>
      <c r="F58" s="6"/>
      <c r="G58" s="6"/>
      <c r="H58" s="6"/>
      <c r="I58" s="6"/>
      <c r="J58" s="6"/>
      <c r="K58" s="6"/>
      <c r="L58" s="6"/>
      <c r="M58" s="6"/>
      <c r="N58" s="6"/>
      <c r="O58" s="6"/>
      <c r="P58" s="6"/>
      <c r="Q58" s="6"/>
      <c r="R58" s="6"/>
      <c r="S58" s="6"/>
      <c r="T58" s="6"/>
      <c r="U58" s="6"/>
      <c r="V58" s="6"/>
      <c r="W58" s="6"/>
      <c r="X58" s="6"/>
      <c r="Y58" s="6"/>
    </row>
    <row r="59" spans="2:25">
      <c r="B59" s="6"/>
      <c r="C59" s="6"/>
      <c r="D59" s="6"/>
      <c r="E59" s="6"/>
      <c r="F59" s="6"/>
      <c r="G59" s="6"/>
      <c r="H59" s="6"/>
      <c r="I59" s="6"/>
      <c r="J59" s="6"/>
      <c r="K59" s="6"/>
      <c r="L59" s="6"/>
      <c r="M59" s="6"/>
      <c r="N59" s="6"/>
      <c r="O59" s="6"/>
      <c r="P59" s="6"/>
      <c r="Q59" s="6"/>
      <c r="R59" s="6"/>
      <c r="S59" s="6"/>
      <c r="T59" s="6"/>
      <c r="U59" s="6"/>
      <c r="V59" s="6"/>
      <c r="W59" s="6"/>
      <c r="X59" s="6"/>
      <c r="Y59" s="6"/>
    </row>
    <row r="60" spans="2:25">
      <c r="B60" s="6"/>
      <c r="C60" s="6"/>
      <c r="D60" s="6"/>
      <c r="E60" s="6"/>
      <c r="F60" s="6"/>
      <c r="G60" s="6"/>
      <c r="H60" s="6"/>
      <c r="I60" s="6"/>
      <c r="J60" s="6"/>
      <c r="K60" s="6"/>
      <c r="L60" s="6"/>
      <c r="M60" s="6"/>
      <c r="N60" s="6"/>
      <c r="O60" s="6"/>
      <c r="P60" s="6"/>
      <c r="Q60" s="6"/>
      <c r="R60" s="6"/>
      <c r="S60" s="6"/>
      <c r="T60" s="6"/>
      <c r="U60" s="6"/>
      <c r="V60" s="6"/>
      <c r="W60" s="6"/>
      <c r="X60" s="6"/>
      <c r="Y60" s="6"/>
    </row>
    <row r="61" spans="2:25">
      <c r="B61" s="6"/>
      <c r="C61" s="6"/>
      <c r="D61" s="6"/>
      <c r="E61" s="6"/>
      <c r="F61" s="6"/>
      <c r="G61" s="6"/>
      <c r="H61" s="6"/>
      <c r="I61" s="6"/>
      <c r="J61" s="6"/>
      <c r="K61" s="6"/>
      <c r="L61" s="6"/>
      <c r="M61" s="6"/>
      <c r="N61" s="6"/>
      <c r="O61" s="6"/>
      <c r="P61" s="6"/>
      <c r="Q61" s="6"/>
      <c r="R61" s="6"/>
      <c r="S61" s="6"/>
      <c r="T61" s="6"/>
      <c r="U61" s="6"/>
      <c r="V61" s="6"/>
      <c r="W61" s="6"/>
      <c r="X61" s="6"/>
      <c r="Y61" s="6"/>
    </row>
    <row r="62" spans="2:25">
      <c r="B62" s="6"/>
      <c r="C62" s="6"/>
      <c r="D62" s="6"/>
      <c r="E62" s="6"/>
      <c r="F62" s="6"/>
      <c r="G62" s="6"/>
      <c r="H62" s="6"/>
      <c r="I62" s="6"/>
      <c r="J62" s="6"/>
      <c r="K62" s="6"/>
      <c r="L62" s="6"/>
      <c r="M62" s="6"/>
      <c r="N62" s="6"/>
      <c r="O62" s="6"/>
      <c r="P62" s="6"/>
      <c r="Q62" s="6"/>
      <c r="R62" s="6"/>
      <c r="S62" s="6"/>
      <c r="T62" s="6"/>
      <c r="U62" s="6"/>
      <c r="V62" s="6"/>
      <c r="W62" s="6"/>
      <c r="X62" s="6"/>
      <c r="Y62" s="6"/>
    </row>
    <row r="63" spans="2:25">
      <c r="B63" s="6"/>
      <c r="C63" s="6"/>
      <c r="D63" s="6"/>
      <c r="E63" s="6"/>
      <c r="F63" s="6"/>
      <c r="G63" s="6"/>
      <c r="H63" s="6"/>
      <c r="I63" s="6"/>
      <c r="J63" s="6"/>
      <c r="K63" s="6"/>
      <c r="L63" s="6"/>
      <c r="M63" s="6"/>
      <c r="N63" s="6"/>
      <c r="O63" s="6"/>
      <c r="P63" s="6"/>
      <c r="Q63" s="6"/>
      <c r="R63" s="6"/>
      <c r="S63" s="6"/>
      <c r="T63" s="6"/>
      <c r="U63" s="6"/>
      <c r="V63" s="6"/>
      <c r="W63" s="6"/>
      <c r="X63" s="6"/>
      <c r="Y63" s="6"/>
    </row>
    <row r="64" spans="2:25">
      <c r="B64" s="6"/>
      <c r="C64" s="6"/>
      <c r="D64" s="6"/>
      <c r="E64" s="6"/>
      <c r="F64" s="6"/>
      <c r="G64" s="6"/>
      <c r="H64" s="6"/>
      <c r="I64" s="6"/>
      <c r="J64" s="6"/>
      <c r="K64" s="6"/>
      <c r="L64" s="6"/>
      <c r="M64" s="6"/>
      <c r="N64" s="6"/>
      <c r="O64" s="6"/>
      <c r="P64" s="6"/>
      <c r="Q64" s="6"/>
      <c r="R64" s="6"/>
      <c r="S64" s="6"/>
      <c r="T64" s="6"/>
      <c r="U64" s="6"/>
      <c r="V64" s="6"/>
      <c r="W64" s="6"/>
      <c r="X64" s="6"/>
      <c r="Y64" s="6"/>
    </row>
    <row r="65" spans="2:25">
      <c r="B65" s="6"/>
      <c r="C65" s="6"/>
      <c r="D65" s="6"/>
      <c r="E65" s="6"/>
      <c r="F65" s="6"/>
      <c r="G65" s="6"/>
      <c r="H65" s="6"/>
      <c r="I65" s="6"/>
      <c r="J65" s="6"/>
      <c r="K65" s="6"/>
      <c r="L65" s="6"/>
      <c r="M65" s="6"/>
      <c r="N65" s="6"/>
      <c r="O65" s="6"/>
      <c r="P65" s="6"/>
      <c r="Q65" s="6"/>
      <c r="R65" s="6"/>
      <c r="S65" s="6"/>
      <c r="T65" s="6"/>
      <c r="U65" s="6"/>
      <c r="V65" s="6"/>
      <c r="W65" s="6"/>
      <c r="X65" s="6"/>
      <c r="Y65" s="6"/>
    </row>
    <row r="66" spans="2:25">
      <c r="B66" s="6"/>
      <c r="C66" s="6"/>
      <c r="D66" s="6"/>
      <c r="E66" s="6"/>
      <c r="F66" s="6"/>
      <c r="G66" s="6"/>
      <c r="H66" s="6"/>
      <c r="I66" s="6"/>
      <c r="J66" s="6"/>
      <c r="K66" s="6"/>
      <c r="L66" s="6"/>
      <c r="M66" s="6"/>
      <c r="N66" s="6"/>
      <c r="O66" s="6"/>
      <c r="P66" s="6"/>
      <c r="Q66" s="6"/>
      <c r="R66" s="6"/>
      <c r="S66" s="6"/>
      <c r="T66" s="6"/>
      <c r="U66" s="6"/>
      <c r="V66" s="6"/>
      <c r="W66" s="6"/>
      <c r="X66" s="6"/>
      <c r="Y66" s="6"/>
    </row>
    <row r="67" spans="2:25">
      <c r="B67" s="6"/>
      <c r="C67" s="6"/>
      <c r="D67" s="6"/>
      <c r="E67" s="6"/>
      <c r="F67" s="6"/>
      <c r="G67" s="6"/>
      <c r="H67" s="6"/>
      <c r="I67" s="6"/>
      <c r="J67" s="6"/>
      <c r="K67" s="6"/>
      <c r="L67" s="6"/>
      <c r="M67" s="6"/>
      <c r="N67" s="6"/>
      <c r="O67" s="6"/>
      <c r="P67" s="6"/>
      <c r="Q67" s="6"/>
      <c r="R67" s="6"/>
      <c r="S67" s="6"/>
      <c r="T67" s="6"/>
      <c r="U67" s="6"/>
      <c r="V67" s="6"/>
      <c r="W67" s="6"/>
      <c r="X67" s="6"/>
      <c r="Y67" s="6"/>
    </row>
    <row r="68" spans="2:25">
      <c r="B68" s="6"/>
      <c r="C68" s="6"/>
      <c r="D68" s="6"/>
      <c r="E68" s="6"/>
      <c r="F68" s="6"/>
      <c r="G68" s="6"/>
      <c r="H68" s="6"/>
      <c r="I68" s="6"/>
      <c r="J68" s="6"/>
      <c r="K68" s="6"/>
      <c r="L68" s="6"/>
      <c r="M68" s="6"/>
      <c r="N68" s="6"/>
      <c r="O68" s="6"/>
      <c r="P68" s="6"/>
      <c r="Q68" s="6"/>
      <c r="R68" s="6"/>
      <c r="S68" s="6"/>
      <c r="T68" s="6"/>
      <c r="U68" s="6"/>
      <c r="V68" s="6"/>
      <c r="W68" s="6"/>
      <c r="X68" s="6"/>
      <c r="Y68" s="6"/>
    </row>
    <row r="69" spans="2:25">
      <c r="B69" s="6"/>
      <c r="C69" s="6"/>
      <c r="D69" s="6"/>
      <c r="E69" s="6"/>
      <c r="F69" s="6"/>
      <c r="G69" s="6"/>
      <c r="H69" s="6"/>
      <c r="I69" s="6"/>
      <c r="J69" s="6"/>
      <c r="K69" s="6"/>
      <c r="L69" s="6"/>
      <c r="M69" s="6"/>
      <c r="N69" s="6"/>
      <c r="O69" s="6"/>
      <c r="P69" s="6"/>
      <c r="Q69" s="6"/>
      <c r="R69" s="6"/>
      <c r="S69" s="6"/>
      <c r="T69" s="6"/>
      <c r="U69" s="6"/>
      <c r="V69" s="6"/>
      <c r="W69" s="6"/>
      <c r="X69" s="6"/>
      <c r="Y69" s="6"/>
    </row>
    <row r="70" spans="2:25">
      <c r="B70" s="6"/>
      <c r="C70" s="6"/>
      <c r="D70" s="6"/>
      <c r="E70" s="6"/>
      <c r="F70" s="6"/>
      <c r="G70" s="6"/>
      <c r="H70" s="6"/>
      <c r="I70" s="6"/>
      <c r="J70" s="6"/>
      <c r="K70" s="6"/>
      <c r="L70" s="6"/>
      <c r="M70" s="6"/>
      <c r="N70" s="6"/>
      <c r="O70" s="6"/>
      <c r="P70" s="6"/>
      <c r="Q70" s="6"/>
      <c r="R70" s="6"/>
      <c r="S70" s="6"/>
      <c r="T70" s="6"/>
      <c r="U70" s="6"/>
      <c r="V70" s="6"/>
      <c r="W70" s="6"/>
      <c r="X70" s="6"/>
      <c r="Y70" s="6"/>
    </row>
    <row r="71" spans="2:25">
      <c r="B71" s="6"/>
      <c r="C71" s="6"/>
      <c r="D71" s="6"/>
      <c r="E71" s="6"/>
      <c r="F71" s="6"/>
      <c r="G71" s="6"/>
      <c r="H71" s="6"/>
      <c r="I71" s="6"/>
      <c r="J71" s="6"/>
      <c r="K71" s="6"/>
      <c r="L71" s="6"/>
      <c r="M71" s="6"/>
      <c r="N71" s="6"/>
      <c r="O71" s="6"/>
      <c r="P71" s="6"/>
      <c r="Q71" s="6"/>
      <c r="R71" s="6"/>
      <c r="S71" s="6"/>
      <c r="T71" s="6"/>
      <c r="U71" s="6"/>
      <c r="V71" s="6"/>
      <c r="W71" s="6"/>
      <c r="X71" s="6"/>
      <c r="Y71" s="6"/>
    </row>
    <row r="72" spans="2:25">
      <c r="B72" s="6"/>
      <c r="C72" s="6"/>
      <c r="D72" s="6"/>
      <c r="E72" s="6"/>
      <c r="F72" s="6"/>
      <c r="G72" s="6"/>
      <c r="H72" s="6"/>
      <c r="I72" s="6"/>
      <c r="J72" s="6"/>
      <c r="K72" s="6"/>
      <c r="L72" s="6"/>
      <c r="M72" s="6"/>
      <c r="N72" s="6"/>
      <c r="O72" s="6"/>
      <c r="P72" s="6"/>
      <c r="Q72" s="6"/>
      <c r="R72" s="6"/>
      <c r="S72" s="6"/>
      <c r="T72" s="6"/>
      <c r="U72" s="6"/>
      <c r="V72" s="6"/>
      <c r="W72" s="6"/>
      <c r="X72" s="6"/>
      <c r="Y72" s="6"/>
    </row>
    <row r="73" spans="2:25">
      <c r="B73" s="6"/>
      <c r="C73" s="6"/>
      <c r="D73" s="6"/>
      <c r="E73" s="6"/>
      <c r="F73" s="6"/>
      <c r="G73" s="6"/>
      <c r="H73" s="6"/>
      <c r="I73" s="6"/>
      <c r="J73" s="6"/>
      <c r="K73" s="6"/>
      <c r="L73" s="6"/>
      <c r="M73" s="6"/>
      <c r="N73" s="6"/>
      <c r="O73" s="6"/>
      <c r="P73" s="6"/>
      <c r="Q73" s="6"/>
      <c r="R73" s="6"/>
      <c r="S73" s="6"/>
      <c r="T73" s="6"/>
      <c r="U73" s="6"/>
      <c r="V73" s="6"/>
      <c r="W73" s="6"/>
      <c r="X73" s="6"/>
      <c r="Y73" s="6"/>
    </row>
    <row r="74" spans="2:25">
      <c r="B74" s="6"/>
      <c r="C74" s="6"/>
      <c r="D74" s="6"/>
      <c r="E74" s="6"/>
      <c r="F74" s="6"/>
      <c r="G74" s="6"/>
      <c r="H74" s="6"/>
      <c r="I74" s="6"/>
      <c r="J74" s="6"/>
      <c r="K74" s="6"/>
      <c r="L74" s="6"/>
      <c r="M74" s="6"/>
      <c r="N74" s="6"/>
      <c r="O74" s="6"/>
      <c r="P74" s="6"/>
      <c r="Q74" s="6"/>
      <c r="R74" s="6"/>
      <c r="S74" s="6"/>
      <c r="T74" s="6"/>
      <c r="U74" s="6"/>
      <c r="V74" s="6"/>
      <c r="W74" s="6"/>
      <c r="X74" s="6"/>
      <c r="Y74" s="6"/>
    </row>
    <row r="75" spans="2:25">
      <c r="B75" s="6"/>
      <c r="C75" s="6"/>
      <c r="D75" s="6"/>
      <c r="E75" s="6"/>
      <c r="F75" s="6"/>
      <c r="G75" s="6"/>
      <c r="H75" s="6"/>
      <c r="I75" s="6"/>
      <c r="J75" s="6"/>
      <c r="K75" s="6"/>
      <c r="L75" s="6"/>
      <c r="M75" s="6"/>
      <c r="N75" s="6"/>
      <c r="O75" s="6"/>
      <c r="P75" s="6"/>
      <c r="Q75" s="6"/>
      <c r="R75" s="6"/>
      <c r="S75" s="6"/>
      <c r="T75" s="6"/>
      <c r="U75" s="6"/>
      <c r="V75" s="6"/>
      <c r="W75" s="6"/>
      <c r="X75" s="6"/>
      <c r="Y75" s="6"/>
    </row>
    <row r="76" spans="2:25">
      <c r="B76" s="6"/>
      <c r="C76" s="6"/>
      <c r="D76" s="6"/>
      <c r="E76" s="6"/>
      <c r="F76" s="6"/>
      <c r="G76" s="6"/>
      <c r="H76" s="6"/>
      <c r="I76" s="6"/>
      <c r="J76" s="6"/>
      <c r="K76" s="6"/>
      <c r="L76" s="6"/>
      <c r="M76" s="6"/>
      <c r="N76" s="6"/>
      <c r="O76" s="6"/>
      <c r="P76" s="6"/>
      <c r="Q76" s="6"/>
      <c r="R76" s="6"/>
      <c r="S76" s="6"/>
      <c r="T76" s="6"/>
      <c r="U76" s="6"/>
      <c r="V76" s="6"/>
      <c r="W76" s="6"/>
      <c r="X76" s="6"/>
      <c r="Y76" s="6"/>
    </row>
    <row r="77" spans="2:25">
      <c r="B77" s="6"/>
      <c r="C77" s="6"/>
      <c r="D77" s="6"/>
      <c r="E77" s="6"/>
      <c r="F77" s="6"/>
      <c r="G77" s="6"/>
      <c r="H77" s="6"/>
      <c r="I77" s="6"/>
      <c r="J77" s="6"/>
      <c r="K77" s="6"/>
      <c r="L77" s="6"/>
      <c r="M77" s="6"/>
      <c r="N77" s="6"/>
      <c r="O77" s="6"/>
      <c r="P77" s="6"/>
      <c r="Q77" s="6"/>
      <c r="R77" s="6"/>
      <c r="S77" s="6"/>
      <c r="T77" s="6"/>
      <c r="U77" s="6"/>
      <c r="V77" s="6"/>
      <c r="W77" s="6"/>
      <c r="X77" s="6"/>
      <c r="Y77" s="6"/>
    </row>
    <row r="78" spans="2:25">
      <c r="B78" s="6"/>
      <c r="C78" s="6"/>
      <c r="D78" s="6"/>
      <c r="E78" s="6"/>
      <c r="F78" s="6"/>
      <c r="G78" s="6"/>
      <c r="H78" s="6"/>
      <c r="I78" s="6"/>
      <c r="J78" s="6"/>
      <c r="K78" s="6"/>
      <c r="L78" s="6"/>
      <c r="M78" s="6"/>
      <c r="N78" s="6"/>
      <c r="O78" s="6"/>
      <c r="P78" s="6"/>
      <c r="Q78" s="6"/>
      <c r="R78" s="6"/>
      <c r="S78" s="6"/>
      <c r="T78" s="6"/>
      <c r="U78" s="6"/>
      <c r="V78" s="6"/>
      <c r="W78" s="6"/>
      <c r="X78" s="6"/>
      <c r="Y78" s="6"/>
    </row>
    <row r="79" spans="2:25">
      <c r="B79" s="6"/>
      <c r="C79" s="6"/>
      <c r="D79" s="6"/>
      <c r="E79" s="6"/>
      <c r="F79" s="6"/>
      <c r="G79" s="6"/>
      <c r="H79" s="6"/>
      <c r="I79" s="6"/>
      <c r="J79" s="6"/>
      <c r="K79" s="6"/>
      <c r="L79" s="6"/>
      <c r="M79" s="6"/>
      <c r="N79" s="6"/>
      <c r="O79" s="6"/>
      <c r="P79" s="6"/>
      <c r="Q79" s="6"/>
      <c r="R79" s="6"/>
      <c r="S79" s="6"/>
      <c r="T79" s="6"/>
      <c r="U79" s="6"/>
      <c r="V79" s="6"/>
      <c r="W79" s="6"/>
      <c r="X79" s="6"/>
      <c r="Y79" s="6"/>
    </row>
    <row r="80" spans="2:25">
      <c r="B80" s="6"/>
      <c r="C80" s="6"/>
      <c r="D80" s="6"/>
      <c r="E80" s="6"/>
      <c r="F80" s="6"/>
      <c r="G80" s="6"/>
      <c r="H80" s="6"/>
      <c r="I80" s="6"/>
      <c r="J80" s="6"/>
      <c r="K80" s="6"/>
      <c r="L80" s="6"/>
      <c r="M80" s="6"/>
      <c r="N80" s="6"/>
      <c r="O80" s="6"/>
      <c r="P80" s="6"/>
      <c r="Q80" s="6"/>
      <c r="R80" s="6"/>
      <c r="S80" s="6"/>
      <c r="T80" s="6"/>
      <c r="U80" s="6"/>
      <c r="V80" s="6"/>
      <c r="W80" s="6"/>
      <c r="X80" s="6"/>
      <c r="Y80" s="6"/>
    </row>
    <row r="81" spans="2:25">
      <c r="B81" s="6"/>
      <c r="C81" s="6"/>
      <c r="D81" s="6"/>
      <c r="E81" s="6"/>
      <c r="F81" s="6"/>
      <c r="G81" s="6"/>
      <c r="H81" s="6"/>
      <c r="I81" s="6"/>
      <c r="J81" s="6"/>
      <c r="K81" s="6"/>
      <c r="L81" s="6"/>
      <c r="M81" s="6"/>
      <c r="N81" s="6"/>
      <c r="O81" s="6"/>
      <c r="P81" s="6"/>
      <c r="Q81" s="6"/>
      <c r="R81" s="6"/>
      <c r="S81" s="6"/>
      <c r="T81" s="6"/>
      <c r="U81" s="6"/>
      <c r="V81" s="6"/>
      <c r="W81" s="6"/>
      <c r="X81" s="6"/>
      <c r="Y81" s="6"/>
    </row>
    <row r="82" spans="2:25">
      <c r="B82" s="6"/>
      <c r="C82" s="6"/>
      <c r="D82" s="6"/>
      <c r="E82" s="6"/>
      <c r="F82" s="6"/>
      <c r="G82" s="6"/>
      <c r="H82" s="6"/>
      <c r="I82" s="6"/>
      <c r="J82" s="6"/>
      <c r="K82" s="6"/>
      <c r="L82" s="6"/>
      <c r="M82" s="6"/>
      <c r="N82" s="6"/>
      <c r="O82" s="6"/>
      <c r="P82" s="6"/>
      <c r="Q82" s="6"/>
      <c r="R82" s="6"/>
      <c r="S82" s="6"/>
      <c r="T82" s="6"/>
      <c r="U82" s="6"/>
      <c r="V82" s="6"/>
      <c r="W82" s="6"/>
      <c r="X82" s="6"/>
      <c r="Y82" s="6"/>
    </row>
    <row r="83" spans="2:25">
      <c r="B83" s="6"/>
      <c r="C83" s="6"/>
      <c r="D83" s="6"/>
      <c r="E83" s="6"/>
      <c r="F83" s="6"/>
      <c r="G83" s="6"/>
      <c r="H83" s="6"/>
      <c r="I83" s="6"/>
      <c r="J83" s="6"/>
      <c r="K83" s="6"/>
      <c r="L83" s="6"/>
      <c r="M83" s="6"/>
      <c r="N83" s="6"/>
      <c r="O83" s="6"/>
      <c r="P83" s="6"/>
      <c r="Q83" s="6"/>
      <c r="R83" s="6"/>
      <c r="S83" s="6"/>
      <c r="T83" s="6"/>
      <c r="U83" s="6"/>
      <c r="V83" s="6"/>
      <c r="W83" s="6"/>
      <c r="X83" s="6"/>
      <c r="Y83" s="6"/>
    </row>
    <row r="84" spans="2:25">
      <c r="B84" s="6"/>
      <c r="C84" s="6"/>
      <c r="D84" s="6"/>
      <c r="E84" s="6"/>
      <c r="F84" s="6"/>
      <c r="G84" s="6"/>
      <c r="H84" s="6"/>
      <c r="I84" s="6"/>
      <c r="J84" s="6"/>
      <c r="K84" s="6"/>
      <c r="L84" s="6"/>
      <c r="M84" s="6"/>
      <c r="N84" s="6"/>
      <c r="O84" s="6"/>
      <c r="P84" s="6"/>
      <c r="Q84" s="6"/>
      <c r="R84" s="6"/>
      <c r="S84" s="6"/>
      <c r="T84" s="6"/>
      <c r="U84" s="6"/>
      <c r="V84" s="6"/>
      <c r="W84" s="6"/>
      <c r="X84" s="6"/>
      <c r="Y84" s="6"/>
    </row>
    <row r="85" spans="2:25">
      <c r="B85" s="6"/>
      <c r="C85" s="6"/>
      <c r="D85" s="6"/>
      <c r="E85" s="6"/>
      <c r="F85" s="6"/>
      <c r="G85" s="6"/>
      <c r="H85" s="6"/>
      <c r="I85" s="6"/>
      <c r="J85" s="6"/>
      <c r="K85" s="6"/>
      <c r="L85" s="6"/>
      <c r="M85" s="6"/>
      <c r="N85" s="6"/>
      <c r="O85" s="6"/>
      <c r="P85" s="6"/>
      <c r="Q85" s="6"/>
      <c r="R85" s="6"/>
      <c r="S85" s="6"/>
      <c r="T85" s="6"/>
      <c r="U85" s="6"/>
      <c r="V85" s="6"/>
      <c r="W85" s="6"/>
      <c r="X85" s="6"/>
      <c r="Y85" s="6"/>
    </row>
    <row r="86" spans="2:25">
      <c r="B86" s="6"/>
      <c r="C86" s="6"/>
      <c r="D86" s="6"/>
      <c r="E86" s="6"/>
      <c r="F86" s="6"/>
      <c r="G86" s="6"/>
      <c r="H86" s="6"/>
      <c r="I86" s="6"/>
      <c r="J86" s="6"/>
      <c r="K86" s="6"/>
      <c r="L86" s="6"/>
      <c r="M86" s="6"/>
      <c r="N86" s="6"/>
      <c r="O86" s="6"/>
      <c r="P86" s="6"/>
      <c r="Q86" s="6"/>
      <c r="R86" s="6"/>
      <c r="S86" s="6"/>
      <c r="T86" s="6"/>
      <c r="U86" s="6"/>
      <c r="V86" s="6"/>
      <c r="W86" s="6"/>
      <c r="X86" s="6"/>
      <c r="Y86" s="6"/>
    </row>
    <row r="87" spans="2:25">
      <c r="B87" s="6"/>
      <c r="C87" s="6"/>
      <c r="D87" s="6"/>
      <c r="E87" s="6"/>
      <c r="F87" s="6"/>
      <c r="G87" s="6"/>
      <c r="H87" s="6"/>
      <c r="I87" s="6"/>
      <c r="J87" s="6"/>
      <c r="K87" s="6"/>
      <c r="L87" s="6"/>
      <c r="M87" s="6"/>
      <c r="N87" s="6"/>
      <c r="O87" s="6"/>
      <c r="P87" s="6"/>
      <c r="Q87" s="6"/>
      <c r="R87" s="6"/>
      <c r="S87" s="6"/>
      <c r="T87" s="6"/>
      <c r="U87" s="6"/>
      <c r="V87" s="6"/>
      <c r="W87" s="6"/>
      <c r="X87" s="6"/>
      <c r="Y87" s="6"/>
    </row>
    <row r="88" spans="2:25">
      <c r="B88" s="6"/>
      <c r="C88" s="6"/>
      <c r="D88" s="6"/>
      <c r="E88" s="6"/>
      <c r="F88" s="6"/>
      <c r="G88" s="6"/>
      <c r="H88" s="6"/>
      <c r="I88" s="6"/>
      <c r="J88" s="6"/>
      <c r="K88" s="6"/>
      <c r="L88" s="6"/>
      <c r="M88" s="6"/>
      <c r="N88" s="6"/>
      <c r="O88" s="6"/>
      <c r="P88" s="6"/>
      <c r="Q88" s="6"/>
      <c r="R88" s="6"/>
      <c r="S88" s="6"/>
      <c r="T88" s="6"/>
      <c r="U88" s="6"/>
      <c r="V88" s="6"/>
      <c r="W88" s="6"/>
      <c r="X88" s="6"/>
      <c r="Y88" s="6"/>
    </row>
    <row r="89" spans="2:25">
      <c r="B89" s="6"/>
      <c r="C89" s="6"/>
      <c r="D89" s="6"/>
      <c r="E89" s="6"/>
      <c r="F89" s="6"/>
      <c r="G89" s="6"/>
      <c r="H89" s="6"/>
      <c r="I89" s="6"/>
      <c r="J89" s="6"/>
      <c r="K89" s="6"/>
      <c r="L89" s="6"/>
      <c r="M89" s="6"/>
      <c r="N89" s="6"/>
      <c r="O89" s="6"/>
      <c r="P89" s="6"/>
      <c r="Q89" s="6"/>
      <c r="R89" s="6"/>
      <c r="S89" s="6"/>
      <c r="T89" s="6"/>
      <c r="U89" s="6"/>
      <c r="V89" s="6"/>
      <c r="W89" s="6"/>
      <c r="X89" s="6"/>
      <c r="Y89" s="6"/>
    </row>
  </sheetData>
  <sortState ref="A3:B22">
    <sortCondition ref="A3:A22"/>
  </sortState>
  <mergeCells count="2">
    <mergeCell ref="A1:B1"/>
    <mergeCell ref="C1:C2"/>
  </mergeCells>
  <hyperlinks>
    <hyperlink ref="C19" location="SPD!A1" display="SPD!A1"/>
  </hyperlinks>
  <pageMargins left="0.7" right="0.7" top="0.75" bottom="0.75" header="0.3" footer="0.3"/>
  <pageSetup paperSize="9" scale="84"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pageSetUpPr fitToPage="1"/>
  </sheetPr>
  <dimension ref="A1:BQ742"/>
  <sheetViews>
    <sheetView topLeftCell="A255" zoomScale="74" zoomScaleNormal="74" workbookViewId="0">
      <selection activeCell="A209" sqref="A209:C209"/>
    </sheetView>
  </sheetViews>
  <sheetFormatPr defaultColWidth="9" defaultRowHeight="15.6"/>
  <cols>
    <col min="1" max="1" width="187.6640625" style="66" customWidth="1"/>
    <col min="2" max="2" width="185.5546875" style="66" bestFit="1" customWidth="1"/>
    <col min="3" max="3" width="77.33203125" style="66" bestFit="1" customWidth="1"/>
    <col min="4" max="16384" width="9" style="66"/>
  </cols>
  <sheetData>
    <row r="1" spans="1:26">
      <c r="A1" s="339" t="s">
        <v>716</v>
      </c>
      <c r="B1" s="339"/>
      <c r="C1" s="339"/>
      <c r="D1" s="68"/>
      <c r="E1" s="68"/>
      <c r="F1" s="68"/>
      <c r="G1" s="68"/>
      <c r="H1" s="68"/>
      <c r="I1" s="68"/>
      <c r="J1" s="68"/>
      <c r="K1" s="68"/>
      <c r="L1" s="68"/>
      <c r="M1" s="68"/>
      <c r="N1" s="68"/>
      <c r="O1" s="68"/>
      <c r="P1" s="68"/>
      <c r="Q1" s="68"/>
      <c r="R1" s="68"/>
      <c r="S1" s="68"/>
      <c r="T1" s="68"/>
      <c r="U1" s="68"/>
      <c r="V1" s="68"/>
      <c r="W1" s="68"/>
      <c r="X1" s="68"/>
      <c r="Y1" s="68"/>
      <c r="Z1" s="68"/>
    </row>
    <row r="2" spans="1:26">
      <c r="A2" s="339"/>
      <c r="B2" s="339"/>
      <c r="C2" s="339"/>
      <c r="D2" s="68"/>
      <c r="E2" s="68"/>
      <c r="F2" s="68"/>
      <c r="G2" s="68"/>
      <c r="H2" s="68"/>
      <c r="I2" s="68"/>
      <c r="J2" s="68"/>
      <c r="K2" s="68"/>
      <c r="L2" s="68"/>
      <c r="M2" s="68"/>
      <c r="N2" s="68"/>
      <c r="O2" s="68"/>
      <c r="P2" s="68"/>
      <c r="Q2" s="68"/>
      <c r="R2" s="68"/>
      <c r="S2" s="68"/>
      <c r="T2" s="68"/>
      <c r="U2" s="68"/>
      <c r="V2" s="68"/>
      <c r="W2" s="68"/>
      <c r="X2" s="68"/>
      <c r="Y2" s="68"/>
      <c r="Z2" s="68"/>
    </row>
    <row r="3" spans="1:26" s="67" customFormat="1" ht="21">
      <c r="A3" s="293"/>
      <c r="B3" s="294"/>
      <c r="C3" s="295"/>
      <c r="D3" s="68"/>
      <c r="E3" s="68"/>
      <c r="F3" s="68"/>
      <c r="G3" s="68"/>
      <c r="H3" s="68"/>
      <c r="I3" s="68"/>
      <c r="J3" s="68"/>
      <c r="K3" s="68"/>
      <c r="L3" s="68"/>
      <c r="M3" s="68"/>
      <c r="N3" s="68"/>
      <c r="O3" s="68"/>
      <c r="P3" s="68"/>
      <c r="Q3" s="68"/>
      <c r="R3" s="68"/>
      <c r="S3" s="68"/>
      <c r="T3" s="68"/>
      <c r="U3" s="68"/>
      <c r="V3" s="68"/>
      <c r="W3" s="68"/>
      <c r="X3" s="68"/>
      <c r="Y3" s="68"/>
      <c r="Z3" s="68"/>
    </row>
    <row r="4" spans="1:26" s="68" customFormat="1" ht="21">
      <c r="A4" s="313" t="s">
        <v>203</v>
      </c>
      <c r="B4" s="313"/>
      <c r="C4" s="313"/>
    </row>
    <row r="5" spans="1:26" s="67" customFormat="1" ht="21">
      <c r="A5" s="293"/>
      <c r="B5" s="294"/>
      <c r="C5" s="295"/>
      <c r="D5" s="68"/>
      <c r="E5" s="68"/>
      <c r="F5" s="68"/>
      <c r="G5" s="68"/>
      <c r="H5" s="68"/>
      <c r="I5" s="68"/>
      <c r="J5" s="68"/>
      <c r="K5" s="68"/>
      <c r="L5" s="68"/>
      <c r="M5" s="68"/>
      <c r="N5" s="68"/>
      <c r="O5" s="68"/>
      <c r="P5" s="68"/>
      <c r="Q5" s="68"/>
      <c r="R5" s="68"/>
      <c r="S5" s="68"/>
      <c r="T5" s="68"/>
      <c r="U5" s="68"/>
      <c r="V5" s="68"/>
      <c r="W5" s="68"/>
      <c r="X5" s="68"/>
      <c r="Y5" s="68"/>
      <c r="Z5" s="68"/>
    </row>
    <row r="6" spans="1:26" s="68" customFormat="1" ht="21">
      <c r="A6" s="69" t="s">
        <v>0</v>
      </c>
      <c r="B6" s="69" t="s">
        <v>1</v>
      </c>
      <c r="C6" s="69" t="s">
        <v>2</v>
      </c>
    </row>
    <row r="7" spans="1:26" ht="42">
      <c r="A7" s="340" t="s">
        <v>205</v>
      </c>
      <c r="B7" s="70" t="s">
        <v>171</v>
      </c>
      <c r="C7" s="71" t="s">
        <v>172</v>
      </c>
      <c r="D7" s="68"/>
      <c r="E7" s="68"/>
      <c r="F7" s="68"/>
      <c r="G7" s="68"/>
      <c r="H7" s="68"/>
      <c r="I7" s="68"/>
      <c r="J7" s="68"/>
      <c r="K7" s="68"/>
      <c r="L7" s="68"/>
      <c r="M7" s="68"/>
      <c r="N7" s="68"/>
      <c r="O7" s="68"/>
      <c r="P7" s="68"/>
      <c r="Q7" s="68"/>
      <c r="R7" s="68"/>
      <c r="S7" s="68"/>
      <c r="T7" s="68"/>
      <c r="U7" s="68"/>
      <c r="V7" s="68"/>
      <c r="W7" s="68"/>
      <c r="X7" s="68"/>
      <c r="Y7" s="68"/>
      <c r="Z7" s="68"/>
    </row>
    <row r="8" spans="1:26" ht="126">
      <c r="A8" s="340"/>
      <c r="B8" s="70" t="s">
        <v>206</v>
      </c>
      <c r="C8" s="71"/>
      <c r="D8" s="68"/>
      <c r="E8" s="68"/>
      <c r="F8" s="68"/>
      <c r="G8" s="68"/>
      <c r="H8" s="68"/>
      <c r="I8" s="68"/>
      <c r="J8" s="68"/>
      <c r="K8" s="68"/>
      <c r="L8" s="68"/>
      <c r="M8" s="68"/>
      <c r="N8" s="68"/>
      <c r="O8" s="68"/>
      <c r="P8" s="68"/>
      <c r="Q8" s="68"/>
      <c r="R8" s="68"/>
      <c r="S8" s="68"/>
      <c r="T8" s="68"/>
      <c r="U8" s="68"/>
      <c r="V8" s="68"/>
      <c r="W8" s="68"/>
      <c r="X8" s="68"/>
      <c r="Y8" s="68"/>
      <c r="Z8" s="68"/>
    </row>
    <row r="9" spans="1:26" ht="84">
      <c r="A9" s="340"/>
      <c r="B9" s="70" t="s">
        <v>207</v>
      </c>
      <c r="C9" s="71"/>
      <c r="D9" s="68"/>
      <c r="E9" s="68"/>
      <c r="F9" s="68"/>
      <c r="G9" s="68"/>
      <c r="H9" s="68"/>
      <c r="I9" s="68"/>
      <c r="J9" s="68"/>
      <c r="K9" s="68"/>
      <c r="L9" s="68"/>
      <c r="M9" s="68"/>
      <c r="N9" s="68"/>
      <c r="O9" s="68"/>
      <c r="P9" s="68"/>
      <c r="Q9" s="68"/>
      <c r="R9" s="68"/>
      <c r="S9" s="68"/>
      <c r="T9" s="68"/>
      <c r="U9" s="68"/>
      <c r="V9" s="68"/>
      <c r="W9" s="68"/>
      <c r="X9" s="68"/>
      <c r="Y9" s="68"/>
      <c r="Z9" s="68"/>
    </row>
    <row r="10" spans="1:26" ht="42">
      <c r="A10" s="340" t="s">
        <v>208</v>
      </c>
      <c r="B10" s="70" t="s">
        <v>173</v>
      </c>
      <c r="C10" s="71"/>
      <c r="D10" s="68"/>
      <c r="E10" s="68"/>
      <c r="F10" s="68"/>
      <c r="G10" s="68"/>
      <c r="H10" s="68"/>
      <c r="I10" s="68"/>
      <c r="J10" s="68"/>
      <c r="K10" s="68"/>
      <c r="L10" s="68"/>
      <c r="M10" s="68"/>
      <c r="N10" s="68"/>
      <c r="O10" s="68"/>
      <c r="P10" s="68"/>
      <c r="Q10" s="68"/>
      <c r="R10" s="68"/>
      <c r="S10" s="68"/>
      <c r="T10" s="68"/>
      <c r="U10" s="68"/>
      <c r="V10" s="68"/>
      <c r="W10" s="68"/>
      <c r="X10" s="68"/>
      <c r="Y10" s="68"/>
      <c r="Z10" s="68"/>
    </row>
    <row r="11" spans="1:26" ht="42">
      <c r="A11" s="340"/>
      <c r="B11" s="70" t="s">
        <v>174</v>
      </c>
      <c r="C11" s="71"/>
      <c r="D11" s="68"/>
      <c r="E11" s="68"/>
      <c r="F11" s="68"/>
      <c r="G11" s="68"/>
      <c r="H11" s="68"/>
      <c r="I11" s="68"/>
      <c r="J11" s="68"/>
      <c r="K11" s="68"/>
      <c r="L11" s="68"/>
      <c r="M11" s="68"/>
      <c r="N11" s="68"/>
      <c r="O11" s="68"/>
      <c r="P11" s="68"/>
      <c r="Q11" s="68"/>
      <c r="R11" s="68"/>
      <c r="S11" s="68"/>
      <c r="T11" s="68"/>
      <c r="U11" s="68"/>
      <c r="V11" s="68"/>
      <c r="W11" s="68"/>
      <c r="X11" s="68"/>
      <c r="Y11" s="68"/>
      <c r="Z11" s="68"/>
    </row>
    <row r="12" spans="1:26" ht="42">
      <c r="A12" s="340"/>
      <c r="B12" s="70" t="s">
        <v>175</v>
      </c>
      <c r="C12" s="71"/>
      <c r="D12" s="68"/>
      <c r="E12" s="68"/>
      <c r="F12" s="68"/>
      <c r="G12" s="68"/>
      <c r="H12" s="68"/>
      <c r="I12" s="68"/>
      <c r="J12" s="68"/>
      <c r="K12" s="68"/>
      <c r="L12" s="68"/>
      <c r="M12" s="68"/>
      <c r="N12" s="68"/>
      <c r="O12" s="68"/>
      <c r="P12" s="68"/>
      <c r="Q12" s="68"/>
      <c r="R12" s="68"/>
      <c r="S12" s="68"/>
      <c r="T12" s="68"/>
      <c r="U12" s="68"/>
      <c r="V12" s="68"/>
      <c r="W12" s="68"/>
      <c r="X12" s="68"/>
      <c r="Y12" s="68"/>
      <c r="Z12" s="68"/>
    </row>
    <row r="13" spans="1:26" ht="63">
      <c r="A13" s="340" t="s">
        <v>209</v>
      </c>
      <c r="B13" s="70" t="s">
        <v>156</v>
      </c>
      <c r="C13" s="71"/>
      <c r="D13" s="68"/>
      <c r="E13" s="68"/>
      <c r="F13" s="68"/>
      <c r="G13" s="68"/>
      <c r="H13" s="68"/>
      <c r="I13" s="68"/>
      <c r="J13" s="68"/>
      <c r="K13" s="68"/>
      <c r="L13" s="68"/>
      <c r="M13" s="68"/>
      <c r="N13" s="68"/>
      <c r="O13" s="68"/>
      <c r="P13" s="68"/>
      <c r="Q13" s="68"/>
      <c r="R13" s="68"/>
      <c r="S13" s="68"/>
      <c r="T13" s="68"/>
      <c r="U13" s="68"/>
      <c r="V13" s="68"/>
      <c r="W13" s="68"/>
      <c r="X13" s="68"/>
      <c r="Y13" s="68"/>
      <c r="Z13" s="68"/>
    </row>
    <row r="14" spans="1:26" ht="63">
      <c r="A14" s="340"/>
      <c r="B14" s="70" t="s">
        <v>176</v>
      </c>
      <c r="C14" s="71"/>
      <c r="D14" s="68"/>
      <c r="E14" s="68"/>
      <c r="F14" s="68"/>
      <c r="G14" s="68"/>
      <c r="H14" s="68"/>
      <c r="I14" s="68"/>
      <c r="J14" s="68"/>
      <c r="K14" s="68"/>
      <c r="L14" s="68"/>
      <c r="M14" s="68"/>
      <c r="N14" s="68"/>
      <c r="O14" s="68"/>
      <c r="P14" s="68"/>
      <c r="Q14" s="68"/>
      <c r="R14" s="68"/>
      <c r="S14" s="68"/>
      <c r="T14" s="68"/>
      <c r="U14" s="68"/>
      <c r="V14" s="68"/>
      <c r="W14" s="68"/>
      <c r="X14" s="68"/>
      <c r="Y14" s="68"/>
      <c r="Z14" s="68"/>
    </row>
    <row r="15" spans="1:26" ht="390" customHeight="1">
      <c r="A15" s="340"/>
      <c r="B15" s="70" t="s">
        <v>210</v>
      </c>
      <c r="C15" s="71"/>
      <c r="D15" s="68"/>
      <c r="E15" s="68"/>
      <c r="F15" s="68"/>
      <c r="G15" s="68"/>
      <c r="H15" s="68"/>
      <c r="I15" s="68"/>
      <c r="J15" s="68"/>
      <c r="K15" s="68"/>
      <c r="L15" s="68"/>
      <c r="M15" s="68"/>
      <c r="N15" s="68"/>
      <c r="O15" s="68"/>
      <c r="P15" s="68"/>
      <c r="Q15" s="68"/>
      <c r="R15" s="68"/>
      <c r="S15" s="68"/>
      <c r="T15" s="68"/>
      <c r="U15" s="68"/>
      <c r="V15" s="68"/>
      <c r="W15" s="68"/>
      <c r="X15" s="68"/>
      <c r="Y15" s="68"/>
      <c r="Z15" s="68"/>
    </row>
    <row r="16" spans="1:26" ht="42">
      <c r="A16" s="340" t="s">
        <v>211</v>
      </c>
      <c r="B16" s="70" t="s">
        <v>177</v>
      </c>
      <c r="C16" s="71"/>
      <c r="D16" s="68"/>
      <c r="E16" s="68"/>
      <c r="F16" s="68"/>
      <c r="G16" s="68"/>
      <c r="H16" s="68"/>
      <c r="I16" s="68"/>
      <c r="J16" s="68"/>
      <c r="K16" s="68"/>
      <c r="L16" s="68"/>
      <c r="M16" s="68"/>
      <c r="N16" s="68"/>
      <c r="O16" s="68"/>
      <c r="P16" s="68"/>
      <c r="Q16" s="68"/>
      <c r="R16" s="68"/>
      <c r="S16" s="68"/>
      <c r="T16" s="68"/>
      <c r="U16" s="68"/>
      <c r="V16" s="68"/>
      <c r="W16" s="68"/>
      <c r="X16" s="68"/>
      <c r="Y16" s="68"/>
      <c r="Z16" s="68"/>
    </row>
    <row r="17" spans="1:26" ht="21">
      <c r="A17" s="340"/>
      <c r="B17" s="70" t="s">
        <v>178</v>
      </c>
      <c r="C17" s="71"/>
      <c r="D17" s="68"/>
      <c r="E17" s="68"/>
      <c r="F17" s="68"/>
      <c r="G17" s="68"/>
      <c r="H17" s="68"/>
      <c r="I17" s="68"/>
      <c r="J17" s="68"/>
      <c r="K17" s="68"/>
      <c r="L17" s="68"/>
      <c r="M17" s="68"/>
      <c r="N17" s="68"/>
      <c r="O17" s="68"/>
      <c r="P17" s="68"/>
      <c r="Q17" s="68"/>
      <c r="R17" s="68"/>
      <c r="S17" s="68"/>
      <c r="T17" s="68"/>
      <c r="U17" s="68"/>
      <c r="V17" s="68"/>
      <c r="W17" s="68"/>
      <c r="X17" s="68"/>
      <c r="Y17" s="68"/>
      <c r="Z17" s="68"/>
    </row>
    <row r="18" spans="1:26" ht="63">
      <c r="A18" s="340"/>
      <c r="B18" s="70" t="s">
        <v>179</v>
      </c>
      <c r="C18" s="71"/>
      <c r="D18" s="68"/>
      <c r="E18" s="68"/>
      <c r="F18" s="68"/>
      <c r="G18" s="68"/>
      <c r="H18" s="68"/>
      <c r="I18" s="68"/>
      <c r="J18" s="68"/>
      <c r="K18" s="68"/>
      <c r="L18" s="68"/>
      <c r="M18" s="68"/>
      <c r="N18" s="68"/>
      <c r="O18" s="68"/>
      <c r="P18" s="68"/>
      <c r="Q18" s="68"/>
      <c r="R18" s="68"/>
      <c r="S18" s="68"/>
      <c r="T18" s="68"/>
      <c r="U18" s="68"/>
      <c r="V18" s="68"/>
      <c r="W18" s="68"/>
      <c r="X18" s="68"/>
      <c r="Y18" s="68"/>
      <c r="Z18" s="68"/>
    </row>
    <row r="19" spans="1:26" ht="21">
      <c r="A19" s="340" t="s">
        <v>212</v>
      </c>
      <c r="B19" s="70" t="s">
        <v>180</v>
      </c>
      <c r="C19" s="71"/>
      <c r="D19" s="68"/>
      <c r="E19" s="68"/>
      <c r="F19" s="68"/>
      <c r="G19" s="68"/>
      <c r="H19" s="68"/>
      <c r="I19" s="68"/>
      <c r="J19" s="68"/>
      <c r="K19" s="68"/>
      <c r="L19" s="68"/>
      <c r="M19" s="68"/>
      <c r="N19" s="68"/>
      <c r="O19" s="68"/>
      <c r="P19" s="68"/>
      <c r="Q19" s="68"/>
      <c r="R19" s="68"/>
      <c r="S19" s="68"/>
      <c r="T19" s="68"/>
      <c r="U19" s="68"/>
      <c r="V19" s="68"/>
      <c r="W19" s="68"/>
      <c r="X19" s="68"/>
      <c r="Y19" s="68"/>
      <c r="Z19" s="68"/>
    </row>
    <row r="20" spans="1:26" ht="21">
      <c r="A20" s="340"/>
      <c r="B20" s="70" t="s">
        <v>181</v>
      </c>
      <c r="C20" s="71"/>
      <c r="D20" s="68"/>
      <c r="E20" s="68"/>
      <c r="F20" s="68"/>
      <c r="G20" s="68"/>
      <c r="H20" s="68"/>
      <c r="I20" s="68"/>
      <c r="J20" s="68"/>
      <c r="K20" s="68"/>
      <c r="L20" s="68"/>
      <c r="M20" s="68"/>
      <c r="N20" s="68"/>
      <c r="O20" s="68"/>
      <c r="P20" s="68"/>
      <c r="Q20" s="68"/>
      <c r="R20" s="68"/>
      <c r="S20" s="68"/>
      <c r="T20" s="68"/>
      <c r="U20" s="68"/>
      <c r="V20" s="68"/>
      <c r="W20" s="68"/>
      <c r="X20" s="68"/>
      <c r="Y20" s="68"/>
      <c r="Z20" s="68"/>
    </row>
    <row r="21" spans="1:26" ht="21">
      <c r="A21" s="340"/>
      <c r="B21" s="70" t="s">
        <v>182</v>
      </c>
      <c r="C21" s="71"/>
      <c r="D21" s="68"/>
      <c r="E21" s="68"/>
      <c r="F21" s="68"/>
      <c r="G21" s="68"/>
      <c r="H21" s="68"/>
      <c r="I21" s="68"/>
      <c r="J21" s="68"/>
      <c r="K21" s="68"/>
      <c r="L21" s="68"/>
      <c r="M21" s="68"/>
      <c r="N21" s="68"/>
      <c r="O21" s="68"/>
      <c r="P21" s="68"/>
      <c r="Q21" s="68"/>
      <c r="R21" s="68"/>
      <c r="S21" s="68"/>
      <c r="T21" s="68"/>
      <c r="U21" s="68"/>
      <c r="V21" s="68"/>
      <c r="W21" s="68"/>
      <c r="X21" s="68"/>
      <c r="Y21" s="68"/>
      <c r="Z21" s="68"/>
    </row>
    <row r="22" spans="1:26" ht="21">
      <c r="A22" s="340" t="s">
        <v>717</v>
      </c>
      <c r="B22" s="70" t="s">
        <v>184</v>
      </c>
      <c r="C22" s="71"/>
      <c r="D22" s="68"/>
      <c r="E22" s="68"/>
      <c r="F22" s="68"/>
      <c r="G22" s="68"/>
      <c r="H22" s="68"/>
      <c r="I22" s="68"/>
      <c r="J22" s="68"/>
      <c r="K22" s="68"/>
      <c r="L22" s="68"/>
      <c r="M22" s="68"/>
      <c r="N22" s="68"/>
      <c r="O22" s="68"/>
      <c r="P22" s="68"/>
      <c r="Q22" s="68"/>
      <c r="R22" s="68"/>
      <c r="S22" s="68"/>
      <c r="T22" s="68"/>
      <c r="U22" s="68"/>
      <c r="V22" s="68"/>
      <c r="W22" s="68"/>
      <c r="X22" s="68"/>
      <c r="Y22" s="68"/>
      <c r="Z22" s="68"/>
    </row>
    <row r="23" spans="1:26" ht="21">
      <c r="A23" s="340"/>
      <c r="B23" s="70" t="s">
        <v>185</v>
      </c>
      <c r="C23" s="71"/>
      <c r="D23" s="68"/>
      <c r="E23" s="68"/>
      <c r="F23" s="68"/>
      <c r="G23" s="68"/>
      <c r="H23" s="68"/>
      <c r="I23" s="68"/>
      <c r="J23" s="68"/>
      <c r="K23" s="68"/>
      <c r="L23" s="68"/>
      <c r="M23" s="68"/>
      <c r="N23" s="68"/>
      <c r="O23" s="68"/>
      <c r="P23" s="68"/>
      <c r="Q23" s="68"/>
      <c r="R23" s="68"/>
      <c r="S23" s="68"/>
      <c r="T23" s="68"/>
      <c r="U23" s="68"/>
      <c r="V23" s="68"/>
      <c r="W23" s="68"/>
      <c r="X23" s="68"/>
      <c r="Y23" s="68"/>
      <c r="Z23" s="68"/>
    </row>
    <row r="24" spans="1:26" ht="21">
      <c r="A24" s="340"/>
      <c r="B24" s="70" t="s">
        <v>213</v>
      </c>
      <c r="C24" s="71"/>
      <c r="D24" s="68"/>
      <c r="E24" s="68"/>
      <c r="F24" s="68"/>
      <c r="G24" s="68"/>
      <c r="H24" s="68"/>
      <c r="I24" s="68"/>
      <c r="J24" s="68"/>
      <c r="K24" s="68"/>
      <c r="L24" s="68"/>
      <c r="M24" s="68"/>
      <c r="N24" s="68"/>
      <c r="O24" s="68"/>
      <c r="P24" s="68"/>
      <c r="Q24" s="68"/>
      <c r="R24" s="68"/>
      <c r="S24" s="68"/>
      <c r="T24" s="68"/>
      <c r="U24" s="68"/>
      <c r="V24" s="68"/>
      <c r="W24" s="68"/>
      <c r="X24" s="68"/>
      <c r="Y24" s="68"/>
      <c r="Z24" s="68"/>
    </row>
    <row r="25" spans="1:26" ht="63">
      <c r="A25" s="342" t="s">
        <v>186</v>
      </c>
      <c r="B25" s="70" t="s">
        <v>187</v>
      </c>
      <c r="C25" s="71"/>
      <c r="D25" s="68"/>
      <c r="E25" s="68"/>
      <c r="F25" s="68"/>
      <c r="G25" s="68"/>
      <c r="H25" s="68"/>
      <c r="I25" s="68"/>
      <c r="J25" s="68"/>
      <c r="K25" s="68"/>
      <c r="L25" s="68"/>
      <c r="M25" s="68"/>
      <c r="N25" s="68"/>
      <c r="O25" s="68"/>
      <c r="P25" s="68"/>
      <c r="Q25" s="68"/>
      <c r="R25" s="68"/>
      <c r="S25" s="68"/>
      <c r="T25" s="68"/>
      <c r="U25" s="68"/>
      <c r="V25" s="68"/>
      <c r="W25" s="68"/>
      <c r="X25" s="68"/>
      <c r="Y25" s="68"/>
      <c r="Z25" s="68"/>
    </row>
    <row r="26" spans="1:26" ht="21">
      <c r="A26" s="342"/>
      <c r="B26" s="70" t="s">
        <v>188</v>
      </c>
      <c r="C26" s="71"/>
      <c r="D26" s="68"/>
      <c r="E26" s="68"/>
      <c r="F26" s="68"/>
      <c r="G26" s="68"/>
      <c r="H26" s="68"/>
      <c r="I26" s="68"/>
      <c r="J26" s="68"/>
      <c r="K26" s="68"/>
      <c r="L26" s="68"/>
      <c r="M26" s="68"/>
      <c r="N26" s="68"/>
      <c r="O26" s="68"/>
      <c r="P26" s="68"/>
      <c r="Q26" s="68"/>
      <c r="R26" s="68"/>
      <c r="S26" s="68"/>
      <c r="T26" s="68"/>
      <c r="U26" s="68"/>
      <c r="V26" s="68"/>
      <c r="W26" s="68"/>
      <c r="X26" s="68"/>
      <c r="Y26" s="68"/>
      <c r="Z26" s="68"/>
    </row>
    <row r="27" spans="1:26" ht="42">
      <c r="A27" s="342"/>
      <c r="B27" s="70" t="s">
        <v>189</v>
      </c>
      <c r="C27" s="71"/>
      <c r="D27" s="68"/>
      <c r="E27" s="68"/>
      <c r="F27" s="68"/>
      <c r="G27" s="68"/>
      <c r="H27" s="68"/>
      <c r="I27" s="68"/>
      <c r="J27" s="68"/>
      <c r="K27" s="68"/>
      <c r="L27" s="68"/>
      <c r="M27" s="68"/>
      <c r="N27" s="68"/>
      <c r="O27" s="68"/>
      <c r="P27" s="68"/>
      <c r="Q27" s="68"/>
      <c r="R27" s="68"/>
      <c r="S27" s="68"/>
      <c r="T27" s="68"/>
      <c r="U27" s="68"/>
      <c r="V27" s="68"/>
      <c r="W27" s="68"/>
      <c r="X27" s="68"/>
      <c r="Y27" s="68"/>
      <c r="Z27" s="68"/>
    </row>
    <row r="28" spans="1:26" ht="21">
      <c r="A28" s="342" t="s">
        <v>190</v>
      </c>
      <c r="B28" s="70" t="s">
        <v>191</v>
      </c>
      <c r="C28" s="71"/>
      <c r="D28" s="68"/>
      <c r="E28" s="68"/>
      <c r="F28" s="68"/>
      <c r="G28" s="68"/>
      <c r="H28" s="68"/>
      <c r="I28" s="68"/>
      <c r="J28" s="68"/>
      <c r="K28" s="68"/>
      <c r="L28" s="68"/>
      <c r="M28" s="68"/>
      <c r="N28" s="68"/>
      <c r="O28" s="68"/>
      <c r="P28" s="68"/>
      <c r="Q28" s="68"/>
      <c r="R28" s="68"/>
      <c r="S28" s="68"/>
      <c r="T28" s="68"/>
      <c r="U28" s="68"/>
      <c r="V28" s="68"/>
      <c r="W28" s="68"/>
      <c r="X28" s="68"/>
      <c r="Y28" s="68"/>
      <c r="Z28" s="68"/>
    </row>
    <row r="29" spans="1:26" ht="42">
      <c r="A29" s="342"/>
      <c r="B29" s="70" t="s">
        <v>192</v>
      </c>
      <c r="C29" s="71"/>
      <c r="D29" s="68"/>
      <c r="E29" s="68"/>
      <c r="F29" s="68"/>
      <c r="G29" s="68"/>
      <c r="H29" s="68"/>
      <c r="I29" s="68"/>
      <c r="J29" s="68"/>
      <c r="K29" s="68"/>
      <c r="L29" s="68"/>
      <c r="M29" s="68"/>
      <c r="N29" s="68"/>
      <c r="O29" s="68"/>
      <c r="P29" s="68"/>
      <c r="Q29" s="68"/>
      <c r="R29" s="68"/>
      <c r="S29" s="68"/>
      <c r="T29" s="68"/>
      <c r="U29" s="68"/>
      <c r="V29" s="68"/>
      <c r="W29" s="68"/>
      <c r="X29" s="68"/>
      <c r="Y29" s="68"/>
      <c r="Z29" s="68"/>
    </row>
    <row r="30" spans="1:26" ht="42">
      <c r="A30" s="342"/>
      <c r="B30" s="70" t="s">
        <v>214</v>
      </c>
      <c r="C30" s="71"/>
      <c r="D30" s="68"/>
      <c r="E30" s="68"/>
      <c r="F30" s="68"/>
      <c r="G30" s="68"/>
      <c r="H30" s="68"/>
      <c r="I30" s="68"/>
      <c r="J30" s="68"/>
      <c r="K30" s="68"/>
      <c r="L30" s="68"/>
      <c r="M30" s="68"/>
      <c r="N30" s="68"/>
      <c r="O30" s="68"/>
      <c r="P30" s="68"/>
      <c r="Q30" s="68"/>
      <c r="R30" s="68"/>
      <c r="S30" s="68"/>
      <c r="T30" s="68"/>
      <c r="U30" s="68"/>
      <c r="V30" s="68"/>
      <c r="W30" s="68"/>
      <c r="X30" s="68"/>
      <c r="Y30" s="68"/>
      <c r="Z30" s="68"/>
    </row>
    <row r="31" spans="1:26" ht="21">
      <c r="A31" s="341" t="s">
        <v>193</v>
      </c>
      <c r="B31" s="71" t="s">
        <v>194</v>
      </c>
      <c r="C31" s="71"/>
      <c r="D31" s="68"/>
      <c r="E31" s="68"/>
      <c r="F31" s="68"/>
      <c r="G31" s="68"/>
      <c r="H31" s="68"/>
      <c r="I31" s="68"/>
      <c r="J31" s="68"/>
      <c r="K31" s="68"/>
      <c r="L31" s="68"/>
      <c r="M31" s="68"/>
      <c r="N31" s="68"/>
      <c r="O31" s="68"/>
      <c r="P31" s="68"/>
      <c r="Q31" s="68"/>
      <c r="R31" s="68"/>
      <c r="S31" s="68"/>
      <c r="T31" s="68"/>
      <c r="U31" s="68"/>
      <c r="V31" s="68"/>
      <c r="W31" s="68"/>
      <c r="X31" s="68"/>
      <c r="Y31" s="68"/>
      <c r="Z31" s="68"/>
    </row>
    <row r="32" spans="1:26" ht="21">
      <c r="A32" s="341"/>
      <c r="B32" s="70" t="s">
        <v>195</v>
      </c>
      <c r="C32" s="71"/>
      <c r="D32" s="68"/>
      <c r="E32" s="68"/>
      <c r="F32" s="68"/>
      <c r="G32" s="68"/>
      <c r="H32" s="68"/>
      <c r="I32" s="68"/>
      <c r="J32" s="68"/>
      <c r="K32" s="68"/>
      <c r="L32" s="68"/>
      <c r="M32" s="68"/>
      <c r="N32" s="68"/>
      <c r="O32" s="68"/>
      <c r="P32" s="68"/>
      <c r="Q32" s="68"/>
      <c r="R32" s="68"/>
      <c r="S32" s="68"/>
      <c r="T32" s="68"/>
      <c r="U32" s="68"/>
      <c r="V32" s="68"/>
      <c r="W32" s="68"/>
      <c r="X32" s="68"/>
      <c r="Y32" s="68"/>
      <c r="Z32" s="68"/>
    </row>
    <row r="33" spans="1:26" ht="21">
      <c r="A33" s="341" t="s">
        <v>196</v>
      </c>
      <c r="B33" s="70" t="s">
        <v>197</v>
      </c>
      <c r="C33" s="71"/>
      <c r="D33" s="68"/>
      <c r="E33" s="68"/>
      <c r="F33" s="68"/>
      <c r="G33" s="68"/>
      <c r="H33" s="68"/>
      <c r="I33" s="68"/>
      <c r="J33" s="68"/>
      <c r="K33" s="68"/>
      <c r="L33" s="68"/>
      <c r="M33" s="68"/>
      <c r="N33" s="68"/>
      <c r="O33" s="68"/>
      <c r="P33" s="68"/>
      <c r="Q33" s="68"/>
      <c r="R33" s="68"/>
      <c r="S33" s="68"/>
      <c r="T33" s="68"/>
      <c r="U33" s="68"/>
      <c r="V33" s="68"/>
      <c r="W33" s="68"/>
      <c r="X33" s="68"/>
      <c r="Y33" s="68"/>
      <c r="Z33" s="68"/>
    </row>
    <row r="34" spans="1:26" ht="21">
      <c r="A34" s="341"/>
      <c r="B34" s="70" t="s">
        <v>198</v>
      </c>
      <c r="C34" s="71"/>
      <c r="D34" s="68"/>
      <c r="E34" s="68"/>
      <c r="F34" s="68"/>
      <c r="G34" s="68"/>
      <c r="H34" s="68"/>
      <c r="I34" s="68"/>
      <c r="J34" s="68"/>
      <c r="K34" s="68"/>
      <c r="L34" s="68"/>
      <c r="M34" s="68"/>
      <c r="N34" s="68"/>
      <c r="O34" s="68"/>
      <c r="P34" s="68"/>
      <c r="Q34" s="68"/>
      <c r="R34" s="68"/>
      <c r="S34" s="68"/>
      <c r="T34" s="68"/>
      <c r="U34" s="68"/>
      <c r="V34" s="68"/>
      <c r="W34" s="68"/>
      <c r="X34" s="68"/>
      <c r="Y34" s="68"/>
      <c r="Z34" s="68"/>
    </row>
    <row r="35" spans="1:26" ht="63">
      <c r="A35" s="342" t="s">
        <v>199</v>
      </c>
      <c r="B35" s="70" t="s">
        <v>200</v>
      </c>
      <c r="C35" s="71"/>
      <c r="D35" s="68"/>
      <c r="E35" s="68"/>
      <c r="F35" s="68"/>
      <c r="G35" s="68"/>
      <c r="H35" s="68"/>
      <c r="I35" s="68"/>
      <c r="J35" s="68"/>
      <c r="K35" s="68"/>
      <c r="L35" s="68"/>
      <c r="M35" s="68"/>
      <c r="N35" s="68"/>
      <c r="O35" s="68"/>
      <c r="P35" s="68"/>
      <c r="Q35" s="68"/>
      <c r="R35" s="68"/>
      <c r="S35" s="68"/>
      <c r="T35" s="68"/>
      <c r="U35" s="68"/>
      <c r="V35" s="68"/>
      <c r="W35" s="68"/>
      <c r="X35" s="68"/>
      <c r="Y35" s="68"/>
      <c r="Z35" s="68"/>
    </row>
    <row r="36" spans="1:26" ht="21">
      <c r="A36" s="342"/>
      <c r="B36" s="70" t="s">
        <v>188</v>
      </c>
      <c r="C36" s="71"/>
    </row>
    <row r="37" spans="1:26" ht="21">
      <c r="A37" s="342"/>
      <c r="B37" s="70" t="s">
        <v>201</v>
      </c>
      <c r="C37" s="71"/>
    </row>
    <row r="38" spans="1:26" ht="21">
      <c r="A38" s="158" t="s">
        <v>204</v>
      </c>
      <c r="B38" s="70" t="s">
        <v>202</v>
      </c>
      <c r="C38" s="71"/>
    </row>
    <row r="39" spans="1:26">
      <c r="A39" s="312"/>
      <c r="B39" s="312"/>
      <c r="C39" s="312"/>
    </row>
    <row r="40" spans="1:26" ht="21">
      <c r="A40" s="313" t="s">
        <v>718</v>
      </c>
      <c r="B40" s="313"/>
      <c r="C40" s="313"/>
    </row>
    <row r="41" spans="1:26">
      <c r="A41" s="87"/>
      <c r="B41" s="87"/>
      <c r="C41" s="87"/>
    </row>
    <row r="42" spans="1:26" s="134" customFormat="1" ht="21">
      <c r="A42" s="40" t="s">
        <v>0</v>
      </c>
      <c r="B42" s="40" t="s">
        <v>1</v>
      </c>
      <c r="C42" s="40" t="s">
        <v>2</v>
      </c>
    </row>
    <row r="43" spans="1:26" ht="42">
      <c r="A43" s="23" t="s">
        <v>640</v>
      </c>
      <c r="B43" s="22" t="s">
        <v>641</v>
      </c>
      <c r="C43" s="15"/>
    </row>
    <row r="44" spans="1:26" ht="42">
      <c r="A44" s="23" t="s">
        <v>642</v>
      </c>
      <c r="B44" s="22" t="s">
        <v>641</v>
      </c>
      <c r="C44" s="15"/>
    </row>
    <row r="45" spans="1:26" ht="21">
      <c r="A45" s="12" t="s">
        <v>643</v>
      </c>
      <c r="B45" s="32" t="s">
        <v>271</v>
      </c>
      <c r="C45" s="15"/>
    </row>
    <row r="46" spans="1:26" ht="21">
      <c r="A46" s="12" t="s">
        <v>644</v>
      </c>
      <c r="B46" s="15" t="s">
        <v>271</v>
      </c>
      <c r="C46" s="15"/>
    </row>
    <row r="47" spans="1:26" ht="21">
      <c r="A47" s="12" t="s">
        <v>645</v>
      </c>
      <c r="B47" s="15" t="s">
        <v>648</v>
      </c>
      <c r="C47" s="15"/>
    </row>
    <row r="48" spans="1:26" ht="21">
      <c r="A48" s="12" t="s">
        <v>646</v>
      </c>
      <c r="B48" s="15" t="s">
        <v>647</v>
      </c>
      <c r="C48" s="15"/>
    </row>
    <row r="49" spans="1:31" ht="42">
      <c r="A49" s="130" t="s">
        <v>626</v>
      </c>
      <c r="B49" s="131" t="s">
        <v>631</v>
      </c>
      <c r="C49" s="22"/>
      <c r="D49" s="68"/>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row>
    <row r="50" spans="1:31" ht="63">
      <c r="A50" s="61" t="s">
        <v>627</v>
      </c>
      <c r="B50" s="131" t="s">
        <v>632</v>
      </c>
      <c r="C50" s="15"/>
      <c r="D50" s="68"/>
      <c r="E50" s="68"/>
      <c r="F50" s="68"/>
      <c r="G50" s="68"/>
      <c r="H50" s="68"/>
      <c r="I50" s="68"/>
      <c r="J50" s="68"/>
      <c r="K50" s="68"/>
      <c r="L50" s="68"/>
      <c r="M50" s="68"/>
      <c r="N50" s="68"/>
      <c r="O50" s="68"/>
      <c r="P50" s="68"/>
      <c r="Q50" s="68"/>
      <c r="R50" s="68"/>
      <c r="S50" s="68"/>
      <c r="T50" s="68"/>
      <c r="U50" s="68"/>
      <c r="V50" s="68"/>
      <c r="W50" s="68"/>
      <c r="X50" s="68"/>
      <c r="Y50" s="68"/>
      <c r="Z50" s="68"/>
      <c r="AA50" s="68"/>
      <c r="AB50" s="68"/>
      <c r="AC50" s="68"/>
      <c r="AD50" s="68"/>
      <c r="AE50" s="68"/>
    </row>
    <row r="51" spans="1:31" ht="84">
      <c r="A51" s="61" t="s">
        <v>628</v>
      </c>
      <c r="B51" s="149" t="s">
        <v>633</v>
      </c>
      <c r="C51" s="15"/>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row>
    <row r="52" spans="1:31" ht="189">
      <c r="A52" s="61" t="s">
        <v>629</v>
      </c>
      <c r="B52" s="149" t="s">
        <v>634</v>
      </c>
      <c r="C52" s="15"/>
      <c r="D52" s="68"/>
      <c r="E52" s="68"/>
      <c r="F52" s="68"/>
      <c r="G52" s="68"/>
      <c r="H52" s="68"/>
      <c r="I52" s="68"/>
      <c r="J52" s="68"/>
      <c r="K52" s="68"/>
      <c r="L52" s="68"/>
      <c r="M52" s="68"/>
      <c r="N52" s="68"/>
      <c r="O52" s="68"/>
      <c r="P52" s="68"/>
      <c r="Q52" s="68"/>
      <c r="R52" s="68"/>
      <c r="S52" s="68"/>
      <c r="T52" s="68"/>
      <c r="U52" s="68"/>
      <c r="V52" s="68"/>
      <c r="W52" s="68"/>
      <c r="X52" s="68"/>
      <c r="Y52" s="68"/>
      <c r="Z52" s="68"/>
      <c r="AA52" s="68"/>
      <c r="AB52" s="68"/>
      <c r="AC52" s="68"/>
      <c r="AD52" s="68"/>
      <c r="AE52" s="68"/>
    </row>
    <row r="53" spans="1:31" ht="63">
      <c r="A53" s="61" t="s">
        <v>630</v>
      </c>
      <c r="B53" s="131" t="s">
        <v>635</v>
      </c>
      <c r="C53" s="15"/>
      <c r="D53" s="68"/>
      <c r="E53" s="68"/>
      <c r="F53" s="68"/>
      <c r="G53" s="68"/>
      <c r="H53" s="68"/>
      <c r="I53" s="68"/>
      <c r="J53" s="68"/>
      <c r="K53" s="68"/>
      <c r="L53" s="68"/>
      <c r="M53" s="68"/>
      <c r="N53" s="68"/>
      <c r="O53" s="68"/>
      <c r="P53" s="68"/>
      <c r="Q53" s="68"/>
      <c r="R53" s="68"/>
      <c r="S53" s="68"/>
      <c r="T53" s="68"/>
      <c r="U53" s="68"/>
      <c r="V53" s="68"/>
      <c r="W53" s="68"/>
      <c r="X53" s="68"/>
      <c r="Y53" s="68"/>
      <c r="Z53" s="68"/>
      <c r="AA53" s="68"/>
      <c r="AB53" s="68"/>
      <c r="AC53" s="68"/>
      <c r="AD53" s="68"/>
      <c r="AE53" s="68"/>
    </row>
    <row r="54" spans="1:31">
      <c r="A54" s="312"/>
      <c r="B54" s="312"/>
      <c r="C54" s="312"/>
    </row>
    <row r="55" spans="1:31" ht="21">
      <c r="A55" s="339" t="s">
        <v>719</v>
      </c>
      <c r="B55" s="339"/>
      <c r="C55" s="339"/>
    </row>
    <row r="56" spans="1:31">
      <c r="A56" s="87"/>
      <c r="B56" s="87"/>
      <c r="C56" s="87"/>
    </row>
    <row r="57" spans="1:31" s="134" customFormat="1" ht="21">
      <c r="A57" s="40" t="s">
        <v>0</v>
      </c>
      <c r="B57" s="40" t="s">
        <v>1</v>
      </c>
      <c r="C57" s="40" t="s">
        <v>2</v>
      </c>
    </row>
    <row r="58" spans="1:31" ht="36" customHeight="1">
      <c r="A58" s="39" t="s">
        <v>329</v>
      </c>
      <c r="B58" s="37" t="s">
        <v>330</v>
      </c>
      <c r="C58" s="96" t="s">
        <v>331</v>
      </c>
    </row>
    <row r="59" spans="1:31" ht="21">
      <c r="A59" s="12" t="s">
        <v>643</v>
      </c>
      <c r="B59" s="32" t="s">
        <v>271</v>
      </c>
      <c r="C59" s="15"/>
    </row>
    <row r="60" spans="1:31" ht="21">
      <c r="A60" s="12" t="s">
        <v>644</v>
      </c>
      <c r="B60" s="15" t="s">
        <v>271</v>
      </c>
      <c r="C60" s="15"/>
    </row>
    <row r="61" spans="1:31" ht="21">
      <c r="A61" s="12" t="s">
        <v>645</v>
      </c>
      <c r="B61" s="15" t="s">
        <v>648</v>
      </c>
      <c r="C61" s="15"/>
    </row>
    <row r="62" spans="1:31" s="134" customFormat="1" ht="21">
      <c r="A62" s="12" t="s">
        <v>646</v>
      </c>
      <c r="B62" s="15" t="s">
        <v>647</v>
      </c>
      <c r="C62" s="15"/>
    </row>
    <row r="63" spans="1:31">
      <c r="A63" s="312"/>
      <c r="B63" s="312"/>
      <c r="C63" s="312"/>
    </row>
    <row r="64" spans="1:31" ht="21">
      <c r="A64" s="313" t="str">
        <f>PROPER("DIREZIONE CENTRALE BENESSERE ORGANIZZATIVO SICUREZZA e LOGISTICA")</f>
        <v>Direzione Centrale Benessere Organizzativo Sicurezza E Logistica</v>
      </c>
      <c r="B64" s="313"/>
      <c r="C64" s="313"/>
    </row>
    <row r="65" spans="1:3">
      <c r="A65" s="87"/>
      <c r="B65" s="87"/>
      <c r="C65" s="87"/>
    </row>
    <row r="66" spans="1:3" ht="21">
      <c r="A66" s="40" t="s">
        <v>0</v>
      </c>
      <c r="B66" s="40" t="s">
        <v>1</v>
      </c>
      <c r="C66" s="40" t="s">
        <v>2</v>
      </c>
    </row>
    <row r="67" spans="1:3" ht="21">
      <c r="A67" s="12" t="s">
        <v>608</v>
      </c>
      <c r="B67" s="15" t="s">
        <v>609</v>
      </c>
      <c r="C67" s="15"/>
    </row>
    <row r="68" spans="1:3" ht="21">
      <c r="A68" s="12" t="s">
        <v>610</v>
      </c>
      <c r="B68" s="15" t="s">
        <v>611</v>
      </c>
      <c r="C68" s="15"/>
    </row>
    <row r="69" spans="1:3" ht="21">
      <c r="A69" s="23" t="s">
        <v>612</v>
      </c>
      <c r="B69" s="15" t="s">
        <v>613</v>
      </c>
      <c r="C69" s="15"/>
    </row>
    <row r="70" spans="1:3" ht="42">
      <c r="A70" s="23" t="s">
        <v>614</v>
      </c>
      <c r="B70" s="22" t="s">
        <v>366</v>
      </c>
      <c r="C70" s="22" t="s">
        <v>615</v>
      </c>
    </row>
    <row r="71" spans="1:3" ht="147">
      <c r="A71" s="23" t="s">
        <v>616</v>
      </c>
      <c r="B71" s="22" t="s">
        <v>366</v>
      </c>
      <c r="C71" s="22" t="s">
        <v>617</v>
      </c>
    </row>
    <row r="72" spans="1:3">
      <c r="A72" s="142"/>
      <c r="B72" s="142"/>
      <c r="C72" s="142"/>
    </row>
    <row r="73" spans="1:3">
      <c r="A73" s="312"/>
      <c r="B73" s="312"/>
      <c r="C73" s="312"/>
    </row>
    <row r="74" spans="1:3" ht="21">
      <c r="A74" s="313" t="s">
        <v>160</v>
      </c>
      <c r="B74" s="313"/>
      <c r="C74" s="313"/>
    </row>
    <row r="75" spans="1:3">
      <c r="A75" s="87"/>
      <c r="B75" s="87"/>
      <c r="C75" s="87"/>
    </row>
    <row r="76" spans="1:3">
      <c r="A76" s="143"/>
      <c r="B76" s="143"/>
      <c r="C76" s="143"/>
    </row>
    <row r="77" spans="1:3" ht="21">
      <c r="A77" s="132" t="s">
        <v>0</v>
      </c>
      <c r="B77" s="59" t="s">
        <v>1</v>
      </c>
      <c r="C77" s="59" t="s">
        <v>2</v>
      </c>
    </row>
    <row r="78" spans="1:3" ht="21">
      <c r="A78" s="12" t="s">
        <v>3</v>
      </c>
      <c r="B78" s="15" t="s">
        <v>4</v>
      </c>
      <c r="C78" s="7"/>
    </row>
    <row r="79" spans="1:3" ht="21">
      <c r="A79" s="12" t="s">
        <v>5</v>
      </c>
      <c r="B79" s="15" t="s">
        <v>6</v>
      </c>
      <c r="C79" s="7"/>
    </row>
    <row r="80" spans="1:3" ht="21">
      <c r="A80" s="12" t="s">
        <v>7</v>
      </c>
      <c r="B80" s="15" t="s">
        <v>8</v>
      </c>
      <c r="C80" s="7"/>
    </row>
    <row r="81" spans="1:3" ht="21">
      <c r="A81" s="12" t="s">
        <v>9</v>
      </c>
      <c r="B81" s="15" t="s">
        <v>10</v>
      </c>
      <c r="C81" s="7"/>
    </row>
    <row r="82" spans="1:3" ht="21">
      <c r="A82" s="12" t="s">
        <v>11</v>
      </c>
      <c r="B82" s="15" t="s">
        <v>10</v>
      </c>
      <c r="C82" s="7"/>
    </row>
    <row r="83" spans="1:3" ht="21">
      <c r="A83" s="12" t="s">
        <v>12</v>
      </c>
      <c r="B83" s="15" t="s">
        <v>13</v>
      </c>
      <c r="C83" s="7"/>
    </row>
    <row r="84" spans="1:3" ht="21">
      <c r="A84" s="13" t="s">
        <v>14</v>
      </c>
      <c r="B84" s="16" t="s">
        <v>15</v>
      </c>
      <c r="C84" s="7"/>
    </row>
    <row r="85" spans="1:3" ht="42">
      <c r="A85" s="13" t="s">
        <v>16</v>
      </c>
      <c r="B85" s="16" t="s">
        <v>17</v>
      </c>
      <c r="C85" s="7"/>
    </row>
    <row r="86" spans="1:3" ht="21">
      <c r="A86" s="12" t="s">
        <v>18</v>
      </c>
      <c r="B86" s="15" t="s">
        <v>19</v>
      </c>
      <c r="C86" s="7"/>
    </row>
    <row r="87" spans="1:3" ht="42">
      <c r="A87" s="12" t="s">
        <v>20</v>
      </c>
      <c r="B87" s="15" t="s">
        <v>21</v>
      </c>
      <c r="C87" s="7"/>
    </row>
    <row r="88" spans="1:3" ht="63">
      <c r="A88" s="12" t="s">
        <v>22</v>
      </c>
      <c r="B88" s="15" t="s">
        <v>23</v>
      </c>
      <c r="C88" s="7"/>
    </row>
    <row r="89" spans="1:3" ht="21">
      <c r="A89" s="12" t="s">
        <v>24</v>
      </c>
      <c r="B89" s="15" t="s">
        <v>23</v>
      </c>
      <c r="C89" s="7"/>
    </row>
    <row r="90" spans="1:3" ht="21">
      <c r="A90" s="12" t="s">
        <v>25</v>
      </c>
      <c r="B90" s="15" t="s">
        <v>26</v>
      </c>
      <c r="C90" s="7"/>
    </row>
    <row r="91" spans="1:3" ht="21">
      <c r="A91" s="12" t="s">
        <v>27</v>
      </c>
      <c r="B91" s="15" t="s">
        <v>28</v>
      </c>
      <c r="C91" s="7"/>
    </row>
    <row r="92" spans="1:3" ht="21">
      <c r="A92" s="12" t="s">
        <v>29</v>
      </c>
      <c r="B92" s="15" t="s">
        <v>30</v>
      </c>
      <c r="C92" s="7"/>
    </row>
    <row r="93" spans="1:3" ht="21">
      <c r="A93" s="12" t="s">
        <v>31</v>
      </c>
      <c r="B93" s="15" t="s">
        <v>32</v>
      </c>
      <c r="C93" s="7"/>
    </row>
    <row r="94" spans="1:3" ht="42">
      <c r="A94" s="21" t="s">
        <v>33</v>
      </c>
      <c r="B94" s="38" t="s">
        <v>21</v>
      </c>
      <c r="C94" s="7"/>
    </row>
    <row r="95" spans="1:3">
      <c r="A95" s="319"/>
      <c r="B95" s="319"/>
      <c r="C95" s="319"/>
    </row>
    <row r="96" spans="1:3" ht="21">
      <c r="A96" s="313" t="s">
        <v>167</v>
      </c>
      <c r="B96" s="313"/>
      <c r="C96" s="313"/>
    </row>
    <row r="97" spans="1:3">
      <c r="A97" s="144"/>
      <c r="B97" s="144"/>
      <c r="C97" s="144"/>
    </row>
    <row r="98" spans="1:3" ht="21">
      <c r="A98" s="132" t="s">
        <v>0</v>
      </c>
      <c r="B98" s="132" t="s">
        <v>1</v>
      </c>
      <c r="C98" s="132" t="s">
        <v>2</v>
      </c>
    </row>
    <row r="99" spans="1:3" ht="84">
      <c r="A99" s="23" t="s">
        <v>34</v>
      </c>
      <c r="B99" s="16" t="s">
        <v>50</v>
      </c>
      <c r="C99" s="135"/>
    </row>
    <row r="100" spans="1:3" ht="21">
      <c r="A100" s="23" t="s">
        <v>35</v>
      </c>
      <c r="B100" s="22" t="s">
        <v>51</v>
      </c>
      <c r="C100" s="136"/>
    </row>
    <row r="101" spans="1:3" ht="84">
      <c r="A101" s="23" t="s">
        <v>168</v>
      </c>
      <c r="B101" s="22" t="s">
        <v>52</v>
      </c>
      <c r="C101" s="136"/>
    </row>
    <row r="102" spans="1:3" ht="21">
      <c r="A102" s="309"/>
      <c r="B102" s="309"/>
      <c r="C102" s="309"/>
    </row>
    <row r="103" spans="1:3" ht="21">
      <c r="A103" s="313" t="s">
        <v>720</v>
      </c>
      <c r="B103" s="313"/>
      <c r="C103" s="313"/>
    </row>
    <row r="104" spans="1:3" ht="21">
      <c r="A104" s="160"/>
      <c r="B104" s="160"/>
      <c r="C104" s="160"/>
    </row>
    <row r="105" spans="1:3" ht="21">
      <c r="A105" s="40" t="s">
        <v>0</v>
      </c>
      <c r="B105" s="160"/>
      <c r="C105" s="160"/>
    </row>
    <row r="106" spans="1:3" ht="21">
      <c r="A106" s="334" t="s">
        <v>547</v>
      </c>
      <c r="B106" s="73" t="s">
        <v>548</v>
      </c>
      <c r="C106" s="330"/>
    </row>
    <row r="107" spans="1:3" ht="21">
      <c r="A107" s="334"/>
      <c r="B107" s="73" t="s">
        <v>549</v>
      </c>
      <c r="C107" s="330"/>
    </row>
    <row r="108" spans="1:3" ht="21">
      <c r="A108" s="334"/>
      <c r="B108" s="73" t="s">
        <v>550</v>
      </c>
      <c r="C108" s="330"/>
    </row>
    <row r="109" spans="1:3" ht="21">
      <c r="A109" s="334"/>
      <c r="B109" s="73" t="s">
        <v>551</v>
      </c>
      <c r="C109" s="330"/>
    </row>
    <row r="110" spans="1:3" ht="21">
      <c r="A110" s="334"/>
      <c r="B110" s="73" t="s">
        <v>499</v>
      </c>
      <c r="C110" s="330"/>
    </row>
    <row r="111" spans="1:3" ht="21">
      <c r="A111" s="334" t="s">
        <v>552</v>
      </c>
      <c r="B111" s="73" t="s">
        <v>512</v>
      </c>
      <c r="C111" s="330"/>
    </row>
    <row r="112" spans="1:3" ht="21">
      <c r="A112" s="334"/>
      <c r="B112" s="73" t="s">
        <v>553</v>
      </c>
      <c r="C112" s="330"/>
    </row>
    <row r="113" spans="1:3" ht="21">
      <c r="A113" s="334"/>
      <c r="B113" s="73" t="s">
        <v>554</v>
      </c>
      <c r="C113" s="330"/>
    </row>
    <row r="114" spans="1:3" ht="21">
      <c r="A114" s="334"/>
      <c r="B114" s="73" t="s">
        <v>555</v>
      </c>
      <c r="C114" s="330"/>
    </row>
    <row r="115" spans="1:3" ht="21">
      <c r="A115" s="334"/>
      <c r="B115" s="73" t="s">
        <v>556</v>
      </c>
      <c r="C115" s="330"/>
    </row>
    <row r="116" spans="1:3" ht="21">
      <c r="A116" s="334"/>
      <c r="B116" s="73" t="s">
        <v>557</v>
      </c>
      <c r="C116" s="330"/>
    </row>
    <row r="117" spans="1:3" ht="21">
      <c r="A117" s="334"/>
      <c r="B117" s="73" t="s">
        <v>558</v>
      </c>
      <c r="C117" s="330"/>
    </row>
    <row r="118" spans="1:3" ht="21">
      <c r="A118" s="334"/>
      <c r="B118" s="73" t="s">
        <v>559</v>
      </c>
      <c r="C118" s="330"/>
    </row>
    <row r="119" spans="1:3" ht="21">
      <c r="A119" s="334"/>
      <c r="B119" s="73" t="s">
        <v>560</v>
      </c>
      <c r="C119" s="330"/>
    </row>
    <row r="120" spans="1:3" ht="21">
      <c r="A120" s="334"/>
      <c r="B120" s="73" t="s">
        <v>561</v>
      </c>
      <c r="C120" s="330"/>
    </row>
    <row r="121" spans="1:3" ht="21">
      <c r="A121" s="61" t="s">
        <v>562</v>
      </c>
      <c r="B121" s="73" t="s">
        <v>618</v>
      </c>
      <c r="C121" s="32"/>
    </row>
    <row r="122" spans="1:3" ht="21">
      <c r="A122" s="61" t="s">
        <v>563</v>
      </c>
      <c r="B122" s="73" t="s">
        <v>564</v>
      </c>
      <c r="C122" s="32"/>
    </row>
    <row r="123" spans="1:3" ht="21">
      <c r="A123" s="61" t="s">
        <v>565</v>
      </c>
      <c r="B123" s="73" t="s">
        <v>566</v>
      </c>
      <c r="C123" s="32"/>
    </row>
    <row r="124" spans="1:3" ht="21">
      <c r="A124" s="61" t="s">
        <v>619</v>
      </c>
      <c r="B124" s="335" t="s">
        <v>567</v>
      </c>
      <c r="C124" s="330"/>
    </row>
    <row r="125" spans="1:3" ht="21">
      <c r="A125" s="61" t="s">
        <v>620</v>
      </c>
      <c r="B125" s="335"/>
      <c r="C125" s="330"/>
    </row>
    <row r="126" spans="1:3" ht="42">
      <c r="A126" s="61" t="s">
        <v>568</v>
      </c>
      <c r="B126" s="73" t="s">
        <v>569</v>
      </c>
      <c r="C126" s="32"/>
    </row>
    <row r="127" spans="1:3" ht="21">
      <c r="A127" s="334" t="s">
        <v>570</v>
      </c>
      <c r="B127" s="73" t="s">
        <v>499</v>
      </c>
      <c r="C127" s="330"/>
    </row>
    <row r="128" spans="1:3" ht="21">
      <c r="A128" s="334"/>
      <c r="B128" s="73" t="s">
        <v>571</v>
      </c>
      <c r="C128" s="330"/>
    </row>
    <row r="129" spans="1:3" ht="21">
      <c r="A129" s="334"/>
      <c r="B129" s="73" t="s">
        <v>572</v>
      </c>
      <c r="C129" s="330"/>
    </row>
    <row r="130" spans="1:3" ht="21">
      <c r="A130" s="334"/>
      <c r="B130" s="73" t="s">
        <v>573</v>
      </c>
      <c r="C130" s="330"/>
    </row>
    <row r="131" spans="1:3" ht="21">
      <c r="A131" s="334"/>
      <c r="B131" s="73" t="s">
        <v>621</v>
      </c>
      <c r="C131" s="330"/>
    </row>
    <row r="132" spans="1:3" ht="21">
      <c r="A132" s="334"/>
      <c r="B132" s="73" t="s">
        <v>622</v>
      </c>
      <c r="C132" s="330"/>
    </row>
    <row r="133" spans="1:3" ht="21">
      <c r="A133" s="334"/>
      <c r="B133" s="73" t="s">
        <v>623</v>
      </c>
      <c r="C133" s="330"/>
    </row>
    <row r="134" spans="1:3" ht="21">
      <c r="A134" s="334"/>
      <c r="B134" s="73" t="s">
        <v>574</v>
      </c>
      <c r="C134" s="330"/>
    </row>
    <row r="135" spans="1:3" ht="21">
      <c r="A135" s="334" t="s">
        <v>575</v>
      </c>
      <c r="B135" s="73" t="s">
        <v>499</v>
      </c>
      <c r="C135" s="330"/>
    </row>
    <row r="136" spans="1:3" ht="21">
      <c r="A136" s="334"/>
      <c r="B136" s="73" t="s">
        <v>571</v>
      </c>
      <c r="C136" s="330"/>
    </row>
    <row r="137" spans="1:3" ht="21">
      <c r="A137" s="334"/>
      <c r="B137" s="73" t="s">
        <v>572</v>
      </c>
      <c r="C137" s="330"/>
    </row>
    <row r="138" spans="1:3" ht="21">
      <c r="A138" s="334"/>
      <c r="B138" s="73" t="s">
        <v>573</v>
      </c>
      <c r="C138" s="330"/>
    </row>
    <row r="139" spans="1:3" ht="21">
      <c r="A139" s="334"/>
      <c r="B139" s="73" t="s">
        <v>576</v>
      </c>
      <c r="C139" s="330"/>
    </row>
    <row r="140" spans="1:3" ht="21">
      <c r="A140" s="334"/>
      <c r="B140" s="73" t="s">
        <v>574</v>
      </c>
      <c r="C140" s="330"/>
    </row>
    <row r="141" spans="1:3" ht="21">
      <c r="A141" s="334" t="s">
        <v>577</v>
      </c>
      <c r="B141" s="73" t="s">
        <v>499</v>
      </c>
      <c r="C141" s="330"/>
    </row>
    <row r="142" spans="1:3" ht="21">
      <c r="A142" s="334"/>
      <c r="B142" s="73" t="s">
        <v>571</v>
      </c>
      <c r="C142" s="330"/>
    </row>
    <row r="143" spans="1:3" ht="21">
      <c r="A143" s="334"/>
      <c r="B143" s="73" t="s">
        <v>572</v>
      </c>
      <c r="C143" s="330"/>
    </row>
    <row r="144" spans="1:3" ht="21">
      <c r="A144" s="334"/>
      <c r="B144" s="73" t="s">
        <v>573</v>
      </c>
      <c r="C144" s="330"/>
    </row>
    <row r="145" spans="1:3" ht="21">
      <c r="A145" s="334"/>
      <c r="B145" s="73" t="s">
        <v>574</v>
      </c>
      <c r="C145" s="330"/>
    </row>
    <row r="146" spans="1:3" ht="21">
      <c r="A146" s="334" t="s">
        <v>578</v>
      </c>
      <c r="B146" s="73" t="s">
        <v>499</v>
      </c>
      <c r="C146" s="330"/>
    </row>
    <row r="147" spans="1:3" ht="21">
      <c r="A147" s="334"/>
      <c r="B147" s="73" t="s">
        <v>571</v>
      </c>
      <c r="C147" s="330"/>
    </row>
    <row r="148" spans="1:3" ht="21">
      <c r="A148" s="334"/>
      <c r="B148" s="73" t="s">
        <v>574</v>
      </c>
      <c r="C148" s="330"/>
    </row>
    <row r="149" spans="1:3" ht="21">
      <c r="A149" s="334" t="s">
        <v>579</v>
      </c>
      <c r="B149" s="73" t="s">
        <v>499</v>
      </c>
      <c r="C149" s="330"/>
    </row>
    <row r="150" spans="1:3" ht="21">
      <c r="A150" s="334"/>
      <c r="B150" s="73" t="s">
        <v>571</v>
      </c>
      <c r="C150" s="330"/>
    </row>
    <row r="151" spans="1:3" ht="21">
      <c r="A151" s="334"/>
      <c r="B151" s="73" t="s">
        <v>574</v>
      </c>
      <c r="C151" s="330"/>
    </row>
    <row r="152" spans="1:3" ht="21">
      <c r="A152" s="334" t="s">
        <v>580</v>
      </c>
      <c r="B152" s="73" t="s">
        <v>499</v>
      </c>
      <c r="C152" s="330"/>
    </row>
    <row r="153" spans="1:3" ht="21">
      <c r="A153" s="334"/>
      <c r="B153" s="73" t="s">
        <v>571</v>
      </c>
      <c r="C153" s="330"/>
    </row>
    <row r="154" spans="1:3" ht="21">
      <c r="A154" s="334"/>
      <c r="B154" s="73" t="s">
        <v>574</v>
      </c>
      <c r="C154" s="330"/>
    </row>
    <row r="155" spans="1:3" ht="21">
      <c r="A155" s="334" t="s">
        <v>581</v>
      </c>
      <c r="B155" s="73" t="s">
        <v>499</v>
      </c>
      <c r="C155" s="330"/>
    </row>
    <row r="156" spans="1:3" ht="21">
      <c r="A156" s="334"/>
      <c r="B156" s="73" t="s">
        <v>571</v>
      </c>
      <c r="C156" s="330"/>
    </row>
    <row r="157" spans="1:3" ht="21">
      <c r="A157" s="334"/>
      <c r="B157" s="73" t="s">
        <v>574</v>
      </c>
      <c r="C157" s="330"/>
    </row>
    <row r="158" spans="1:3" ht="21">
      <c r="A158" s="334" t="s">
        <v>582</v>
      </c>
      <c r="B158" s="73" t="s">
        <v>499</v>
      </c>
      <c r="C158" s="330"/>
    </row>
    <row r="159" spans="1:3" ht="21">
      <c r="A159" s="334"/>
      <c r="B159" s="73" t="s">
        <v>571</v>
      </c>
      <c r="C159" s="330"/>
    </row>
    <row r="160" spans="1:3" ht="21">
      <c r="A160" s="334"/>
      <c r="B160" s="73" t="s">
        <v>574</v>
      </c>
      <c r="C160" s="330"/>
    </row>
    <row r="161" spans="1:3" ht="21">
      <c r="A161" s="334" t="s">
        <v>583</v>
      </c>
      <c r="B161" s="73" t="s">
        <v>584</v>
      </c>
      <c r="C161" s="330"/>
    </row>
    <row r="162" spans="1:3" ht="21">
      <c r="A162" s="334"/>
      <c r="B162" s="73" t="s">
        <v>585</v>
      </c>
      <c r="C162" s="330"/>
    </row>
    <row r="163" spans="1:3" ht="21">
      <c r="A163" s="334"/>
      <c r="B163" s="73" t="s">
        <v>586</v>
      </c>
      <c r="C163" s="330"/>
    </row>
    <row r="164" spans="1:3" ht="21">
      <c r="A164" s="334"/>
      <c r="B164" s="73" t="s">
        <v>587</v>
      </c>
      <c r="C164" s="330"/>
    </row>
    <row r="165" spans="1:3" ht="21">
      <c r="A165" s="334"/>
      <c r="B165" s="73" t="s">
        <v>588</v>
      </c>
      <c r="C165" s="330"/>
    </row>
    <row r="166" spans="1:3" ht="21">
      <c r="A166" s="334"/>
      <c r="B166" s="73" t="s">
        <v>589</v>
      </c>
      <c r="C166" s="330"/>
    </row>
    <row r="167" spans="1:3" ht="21">
      <c r="A167" s="334"/>
      <c r="B167" s="73" t="s">
        <v>590</v>
      </c>
      <c r="C167" s="330"/>
    </row>
    <row r="168" spans="1:3" ht="21">
      <c r="A168" s="334" t="s">
        <v>591</v>
      </c>
      <c r="B168" s="73" t="s">
        <v>592</v>
      </c>
      <c r="C168" s="330"/>
    </row>
    <row r="169" spans="1:3" ht="21">
      <c r="A169" s="334"/>
      <c r="B169" s="73" t="s">
        <v>593</v>
      </c>
      <c r="C169" s="330"/>
    </row>
    <row r="170" spans="1:3" ht="21">
      <c r="A170" s="334"/>
      <c r="B170" s="73" t="s">
        <v>588</v>
      </c>
      <c r="C170" s="330"/>
    </row>
    <row r="171" spans="1:3" ht="21">
      <c r="A171" s="334" t="s">
        <v>594</v>
      </c>
      <c r="B171" s="73" t="s">
        <v>595</v>
      </c>
      <c r="C171" s="330"/>
    </row>
    <row r="172" spans="1:3" ht="21">
      <c r="A172" s="334"/>
      <c r="B172" s="73" t="s">
        <v>596</v>
      </c>
      <c r="C172" s="330"/>
    </row>
    <row r="173" spans="1:3" ht="21">
      <c r="A173" s="334"/>
      <c r="B173" s="73" t="s">
        <v>597</v>
      </c>
      <c r="C173" s="330"/>
    </row>
    <row r="174" spans="1:3" ht="21">
      <c r="A174" s="334" t="s">
        <v>598</v>
      </c>
      <c r="B174" s="73" t="s">
        <v>576</v>
      </c>
      <c r="C174" s="330"/>
    </row>
    <row r="175" spans="1:3" ht="21">
      <c r="A175" s="334"/>
      <c r="B175" s="73" t="s">
        <v>599</v>
      </c>
      <c r="C175" s="330"/>
    </row>
    <row r="176" spans="1:3" ht="21">
      <c r="A176" s="334"/>
      <c r="B176" s="73" t="s">
        <v>600</v>
      </c>
      <c r="C176" s="330"/>
    </row>
    <row r="177" spans="1:3" ht="21">
      <c r="A177" s="333" t="s">
        <v>601</v>
      </c>
      <c r="B177" s="165" t="s">
        <v>499</v>
      </c>
      <c r="C177" s="327"/>
    </row>
    <row r="178" spans="1:3" ht="21">
      <c r="A178" s="333"/>
      <c r="B178" s="165" t="s">
        <v>571</v>
      </c>
      <c r="C178" s="327"/>
    </row>
    <row r="179" spans="1:3" ht="21">
      <c r="A179" s="333"/>
      <c r="B179" s="165" t="s">
        <v>572</v>
      </c>
      <c r="C179" s="327"/>
    </row>
    <row r="180" spans="1:3" ht="21">
      <c r="A180" s="333"/>
      <c r="B180" s="165" t="s">
        <v>573</v>
      </c>
      <c r="C180" s="327"/>
    </row>
    <row r="181" spans="1:3" s="134" customFormat="1" ht="21">
      <c r="A181" s="333"/>
      <c r="B181" s="165" t="s">
        <v>574</v>
      </c>
      <c r="C181" s="327"/>
    </row>
    <row r="182" spans="1:3">
      <c r="A182" s="337"/>
      <c r="B182" s="337"/>
      <c r="C182" s="337"/>
    </row>
    <row r="183" spans="1:3" ht="21">
      <c r="A183" s="338" t="s">
        <v>734</v>
      </c>
      <c r="B183" s="338"/>
      <c r="C183" s="338"/>
    </row>
    <row r="184" spans="1:3">
      <c r="A184" s="319"/>
      <c r="B184" s="319"/>
      <c r="C184" s="319"/>
    </row>
    <row r="185" spans="1:3" ht="21">
      <c r="A185" s="40" t="s">
        <v>0</v>
      </c>
      <c r="B185" s="23" t="s">
        <v>1</v>
      </c>
      <c r="C185" s="40" t="s">
        <v>2</v>
      </c>
    </row>
    <row r="186" spans="1:3" ht="63">
      <c r="A186" s="335" t="s">
        <v>237</v>
      </c>
      <c r="B186" s="37" t="s">
        <v>649</v>
      </c>
      <c r="C186" s="70" t="s">
        <v>185</v>
      </c>
    </row>
    <row r="187" spans="1:3" ht="21">
      <c r="A187" s="335"/>
      <c r="B187" s="37" t="s">
        <v>650</v>
      </c>
      <c r="C187" s="37"/>
    </row>
    <row r="188" spans="1:3" ht="42">
      <c r="A188" s="335"/>
      <c r="B188" s="37" t="s">
        <v>651</v>
      </c>
      <c r="C188" s="37"/>
    </row>
    <row r="189" spans="1:3" ht="21">
      <c r="A189" s="334" t="s">
        <v>150</v>
      </c>
      <c r="B189" s="37" t="s">
        <v>652</v>
      </c>
      <c r="C189" s="37"/>
    </row>
    <row r="190" spans="1:3" ht="21">
      <c r="A190" s="334"/>
      <c r="B190" s="37" t="s">
        <v>653</v>
      </c>
      <c r="C190" s="37"/>
    </row>
    <row r="191" spans="1:3" ht="21">
      <c r="A191" s="334"/>
      <c r="B191" s="37" t="s">
        <v>654</v>
      </c>
      <c r="C191" s="37"/>
    </row>
    <row r="192" spans="1:3" ht="42">
      <c r="A192" s="335" t="s">
        <v>165</v>
      </c>
      <c r="B192" s="37" t="s">
        <v>655</v>
      </c>
      <c r="C192" s="37" t="s">
        <v>185</v>
      </c>
    </row>
    <row r="193" spans="1:3" ht="42">
      <c r="A193" s="335"/>
      <c r="B193" s="37" t="s">
        <v>656</v>
      </c>
      <c r="C193" s="37"/>
    </row>
    <row r="194" spans="1:3" ht="84">
      <c r="A194" s="335"/>
      <c r="B194" s="37" t="s">
        <v>657</v>
      </c>
      <c r="C194" s="37"/>
    </row>
    <row r="195" spans="1:3" ht="21">
      <c r="A195" s="335"/>
      <c r="B195" s="37" t="s">
        <v>658</v>
      </c>
      <c r="C195" s="37"/>
    </row>
    <row r="196" spans="1:3" ht="63">
      <c r="A196" s="334" t="s">
        <v>236</v>
      </c>
      <c r="B196" s="37" t="s">
        <v>659</v>
      </c>
      <c r="C196" s="73"/>
    </row>
    <row r="197" spans="1:3">
      <c r="A197" s="335"/>
      <c r="B197" s="335" t="s">
        <v>660</v>
      </c>
      <c r="C197" s="335"/>
    </row>
    <row r="198" spans="1:3">
      <c r="A198" s="335"/>
      <c r="B198" s="335"/>
      <c r="C198" s="335"/>
    </row>
    <row r="199" spans="1:3">
      <c r="A199" s="335"/>
      <c r="B199" s="335"/>
      <c r="C199" s="335"/>
    </row>
    <row r="200" spans="1:3">
      <c r="A200" s="335"/>
      <c r="B200" s="335"/>
      <c r="C200" s="335"/>
    </row>
    <row r="201" spans="1:3" ht="42">
      <c r="A201" s="335"/>
      <c r="B201" s="73" t="s">
        <v>661</v>
      </c>
      <c r="C201" s="73"/>
    </row>
    <row r="202" spans="1:3" ht="42">
      <c r="A202" s="334" t="s">
        <v>158</v>
      </c>
      <c r="B202" s="37" t="s">
        <v>662</v>
      </c>
      <c r="C202" s="37"/>
    </row>
    <row r="203" spans="1:3" ht="42">
      <c r="A203" s="335"/>
      <c r="B203" s="37" t="s">
        <v>663</v>
      </c>
      <c r="C203" s="37"/>
    </row>
    <row r="204" spans="1:3" ht="84">
      <c r="A204" s="336" t="s">
        <v>238</v>
      </c>
      <c r="B204" s="37" t="s">
        <v>664</v>
      </c>
      <c r="C204" s="37"/>
    </row>
    <row r="205" spans="1:3" ht="21">
      <c r="A205" s="336"/>
      <c r="B205" s="37" t="s">
        <v>665</v>
      </c>
      <c r="C205" s="37"/>
    </row>
    <row r="206" spans="1:3" ht="63">
      <c r="A206" s="336"/>
      <c r="B206" s="37" t="s">
        <v>666</v>
      </c>
      <c r="C206" s="37"/>
    </row>
    <row r="207" spans="1:3" s="134" customFormat="1">
      <c r="A207" s="142"/>
      <c r="B207" s="142"/>
      <c r="C207" s="142"/>
    </row>
    <row r="208" spans="1:3" ht="21">
      <c r="A208" s="309"/>
      <c r="B208" s="309"/>
      <c r="C208" s="309"/>
    </row>
    <row r="209" spans="1:3" ht="21">
      <c r="A209" s="313" t="s">
        <v>721</v>
      </c>
      <c r="B209" s="313"/>
      <c r="C209" s="313"/>
    </row>
    <row r="210" spans="1:3" ht="21">
      <c r="A210" s="125"/>
      <c r="B210" s="125"/>
      <c r="C210" s="125"/>
    </row>
    <row r="211" spans="1:3" ht="21">
      <c r="A211" s="40" t="s">
        <v>0</v>
      </c>
      <c r="B211" s="40" t="s">
        <v>1</v>
      </c>
      <c r="C211" s="40" t="s">
        <v>2</v>
      </c>
    </row>
    <row r="212" spans="1:3" ht="63">
      <c r="A212" s="39" t="s">
        <v>545</v>
      </c>
      <c r="B212" s="37" t="s">
        <v>624</v>
      </c>
      <c r="C212" s="15"/>
    </row>
    <row r="213" spans="1:3" ht="147">
      <c r="A213" s="39" t="s">
        <v>546</v>
      </c>
      <c r="B213" s="37" t="s">
        <v>625</v>
      </c>
      <c r="C213" s="15"/>
    </row>
    <row r="214" spans="1:3" ht="21">
      <c r="A214" s="332" t="s">
        <v>602</v>
      </c>
      <c r="B214" s="145" t="s">
        <v>499</v>
      </c>
      <c r="C214" s="327"/>
    </row>
    <row r="215" spans="1:3" ht="21">
      <c r="A215" s="332"/>
      <c r="B215" s="145" t="s">
        <v>571</v>
      </c>
      <c r="C215" s="327"/>
    </row>
    <row r="216" spans="1:3" ht="21">
      <c r="A216" s="332"/>
      <c r="B216" s="145" t="s">
        <v>574</v>
      </c>
      <c r="C216" s="327"/>
    </row>
    <row r="217" spans="1:3" ht="21">
      <c r="A217" s="333" t="s">
        <v>603</v>
      </c>
      <c r="B217" s="145" t="s">
        <v>499</v>
      </c>
      <c r="C217" s="327"/>
    </row>
    <row r="218" spans="1:3" s="133" customFormat="1" ht="21">
      <c r="A218" s="333"/>
      <c r="B218" s="145" t="s">
        <v>571</v>
      </c>
      <c r="C218" s="327"/>
    </row>
    <row r="219" spans="1:3" ht="21">
      <c r="A219" s="333"/>
      <c r="B219" s="145" t="s">
        <v>572</v>
      </c>
      <c r="C219" s="327"/>
    </row>
    <row r="220" spans="1:3" s="134" customFormat="1" ht="21">
      <c r="A220" s="333"/>
      <c r="B220" s="146" t="s">
        <v>573</v>
      </c>
      <c r="C220" s="327"/>
    </row>
    <row r="221" spans="1:3" ht="21">
      <c r="A221" s="305"/>
      <c r="B221" s="305"/>
      <c r="C221" s="305"/>
    </row>
    <row r="222" spans="1:3" ht="21">
      <c r="A222" s="313" t="s">
        <v>280</v>
      </c>
      <c r="B222" s="313"/>
      <c r="C222" s="313"/>
    </row>
    <row r="223" spans="1:3" ht="21">
      <c r="A223" s="329"/>
      <c r="B223" s="329"/>
      <c r="C223" s="87"/>
    </row>
    <row r="224" spans="1:3" ht="21">
      <c r="A224" s="40" t="s">
        <v>0</v>
      </c>
      <c r="B224" s="40" t="s">
        <v>1</v>
      </c>
      <c r="C224" s="40" t="s">
        <v>2</v>
      </c>
    </row>
    <row r="225" spans="1:3" ht="21">
      <c r="A225" s="39" t="s">
        <v>281</v>
      </c>
      <c r="B225" s="330" t="s">
        <v>282</v>
      </c>
      <c r="C225" s="331"/>
    </row>
    <row r="226" spans="1:3" ht="21">
      <c r="A226" s="33" t="s">
        <v>283</v>
      </c>
      <c r="B226" s="330"/>
      <c r="C226" s="331"/>
    </row>
    <row r="227" spans="1:3" ht="63">
      <c r="A227" s="33" t="s">
        <v>284</v>
      </c>
      <c r="B227" s="32" t="s">
        <v>318</v>
      </c>
      <c r="C227" s="331"/>
    </row>
    <row r="228" spans="1:3" ht="21">
      <c r="A228" s="33" t="s">
        <v>285</v>
      </c>
      <c r="B228" s="330" t="s">
        <v>286</v>
      </c>
      <c r="C228" s="326"/>
    </row>
    <row r="229" spans="1:3" ht="21">
      <c r="A229" s="39" t="s">
        <v>287</v>
      </c>
      <c r="B229" s="325"/>
      <c r="C229" s="326"/>
    </row>
    <row r="230" spans="1:3" ht="21">
      <c r="A230" s="39" t="s">
        <v>288</v>
      </c>
      <c r="B230" s="22" t="s">
        <v>289</v>
      </c>
      <c r="C230" s="95"/>
    </row>
    <row r="231" spans="1:3" ht="21">
      <c r="A231" s="39" t="s">
        <v>290</v>
      </c>
      <c r="B231" s="325" t="s">
        <v>291</v>
      </c>
      <c r="C231" s="327"/>
    </row>
    <row r="232" spans="1:3" ht="21">
      <c r="A232" s="39" t="s">
        <v>292</v>
      </c>
      <c r="B232" s="325"/>
      <c r="C232" s="327"/>
    </row>
    <row r="233" spans="1:3" ht="42">
      <c r="A233" s="23" t="s">
        <v>293</v>
      </c>
      <c r="B233" s="22" t="s">
        <v>322</v>
      </c>
      <c r="C233" s="95"/>
    </row>
    <row r="234" spans="1:3" ht="42">
      <c r="A234" s="12" t="s">
        <v>294</v>
      </c>
      <c r="B234" s="325" t="s">
        <v>295</v>
      </c>
      <c r="C234" s="326"/>
    </row>
    <row r="235" spans="1:3" ht="21">
      <c r="A235" s="12" t="s">
        <v>296</v>
      </c>
      <c r="B235" s="325"/>
      <c r="C235" s="326"/>
    </row>
    <row r="236" spans="1:3" ht="21">
      <c r="A236" s="12" t="s">
        <v>297</v>
      </c>
      <c r="B236" s="22" t="s">
        <v>298</v>
      </c>
      <c r="C236" s="94"/>
    </row>
    <row r="237" spans="1:3" ht="21">
      <c r="A237" s="12" t="s">
        <v>299</v>
      </c>
      <c r="B237" s="325" t="s">
        <v>321</v>
      </c>
      <c r="C237" s="326"/>
    </row>
    <row r="238" spans="1:3" ht="21">
      <c r="A238" s="12" t="s">
        <v>300</v>
      </c>
      <c r="B238" s="325"/>
      <c r="C238" s="326"/>
    </row>
    <row r="239" spans="1:3" ht="21">
      <c r="A239" s="12" t="s">
        <v>301</v>
      </c>
      <c r="B239" s="325"/>
      <c r="C239" s="326"/>
    </row>
    <row r="240" spans="1:3" ht="21">
      <c r="A240" s="12" t="s">
        <v>302</v>
      </c>
      <c r="B240" s="328"/>
      <c r="C240" s="326"/>
    </row>
    <row r="241" spans="1:3" ht="21">
      <c r="A241" s="12" t="s">
        <v>303</v>
      </c>
      <c r="B241" s="328"/>
      <c r="C241" s="326"/>
    </row>
    <row r="242" spans="1:3" ht="21">
      <c r="A242" s="12" t="s">
        <v>304</v>
      </c>
      <c r="B242" s="325" t="s">
        <v>319</v>
      </c>
      <c r="C242" s="326"/>
    </row>
    <row r="243" spans="1:3" ht="21">
      <c r="A243" s="12" t="s">
        <v>305</v>
      </c>
      <c r="B243" s="325"/>
      <c r="C243" s="326"/>
    </row>
    <row r="244" spans="1:3" ht="21">
      <c r="A244" s="12" t="s">
        <v>306</v>
      </c>
      <c r="B244" s="325"/>
      <c r="C244" s="326"/>
    </row>
    <row r="245" spans="1:3" ht="42">
      <c r="A245" s="23" t="s">
        <v>307</v>
      </c>
      <c r="B245" s="15" t="s">
        <v>327</v>
      </c>
      <c r="C245" s="94"/>
    </row>
    <row r="246" spans="1:3" ht="84">
      <c r="A246" s="23" t="s">
        <v>308</v>
      </c>
      <c r="B246" s="22" t="s">
        <v>320</v>
      </c>
      <c r="C246" s="94"/>
    </row>
    <row r="247" spans="1:3" ht="126">
      <c r="A247" s="23" t="s">
        <v>309</v>
      </c>
      <c r="B247" s="22" t="s">
        <v>323</v>
      </c>
      <c r="C247" s="94"/>
    </row>
    <row r="248" spans="1:3" ht="63">
      <c r="A248" s="23" t="s">
        <v>310</v>
      </c>
      <c r="B248" s="22" t="s">
        <v>324</v>
      </c>
      <c r="C248" s="94"/>
    </row>
    <row r="249" spans="1:3" ht="84">
      <c r="A249" s="23" t="s">
        <v>311</v>
      </c>
      <c r="B249" s="22" t="s">
        <v>325</v>
      </c>
      <c r="C249" s="94"/>
    </row>
    <row r="250" spans="1:3" ht="63">
      <c r="A250" s="33" t="s">
        <v>312</v>
      </c>
      <c r="B250" s="22" t="s">
        <v>326</v>
      </c>
      <c r="C250" s="95"/>
    </row>
    <row r="251" spans="1:3" ht="21">
      <c r="A251" s="33" t="s">
        <v>313</v>
      </c>
      <c r="B251" s="22" t="s">
        <v>314</v>
      </c>
      <c r="C251" s="95"/>
    </row>
    <row r="252" spans="1:3" ht="63">
      <c r="A252" s="23" t="s">
        <v>315</v>
      </c>
      <c r="B252" s="22" t="s">
        <v>328</v>
      </c>
      <c r="C252" s="94"/>
    </row>
    <row r="253" spans="1:3" s="134" customFormat="1" ht="21">
      <c r="A253" s="12" t="s">
        <v>316</v>
      </c>
      <c r="B253" s="32" t="s">
        <v>317</v>
      </c>
      <c r="C253" s="94"/>
    </row>
    <row r="254" spans="1:3">
      <c r="A254" s="312"/>
      <c r="B254" s="312"/>
      <c r="C254" s="312"/>
    </row>
    <row r="255" spans="1:3" ht="21">
      <c r="A255" s="313" t="s">
        <v>739</v>
      </c>
      <c r="B255" s="313"/>
      <c r="C255" s="313"/>
    </row>
    <row r="256" spans="1:3">
      <c r="A256" s="87"/>
      <c r="B256" s="87"/>
      <c r="C256" s="87"/>
    </row>
    <row r="257" spans="1:31" ht="21">
      <c r="A257" s="40" t="s">
        <v>0</v>
      </c>
      <c r="B257" s="40" t="s">
        <v>1</v>
      </c>
      <c r="C257" s="40" t="s">
        <v>2</v>
      </c>
      <c r="D257" s="68"/>
      <c r="E257" s="68"/>
      <c r="F257" s="68"/>
      <c r="G257" s="68"/>
      <c r="H257" s="68"/>
      <c r="I257" s="68"/>
      <c r="J257" s="68"/>
      <c r="K257" s="68"/>
      <c r="L257" s="68"/>
      <c r="M257" s="68"/>
      <c r="N257" s="68"/>
      <c r="O257" s="68"/>
      <c r="P257" s="68"/>
      <c r="Q257" s="68"/>
      <c r="R257" s="68"/>
      <c r="S257" s="68"/>
      <c r="T257" s="68"/>
      <c r="U257" s="68"/>
      <c r="V257" s="68"/>
      <c r="W257" s="68"/>
      <c r="X257" s="68"/>
      <c r="Y257" s="68"/>
      <c r="Z257" s="68"/>
      <c r="AA257" s="68"/>
      <c r="AB257" s="68"/>
      <c r="AC257" s="68"/>
      <c r="AD257" s="68"/>
      <c r="AE257" s="68"/>
    </row>
    <row r="258" spans="1:31" ht="210">
      <c r="A258" s="130" t="s">
        <v>239</v>
      </c>
      <c r="B258" s="73" t="s">
        <v>242</v>
      </c>
      <c r="C258" s="73"/>
      <c r="D258" s="68"/>
      <c r="E258" s="68"/>
      <c r="F258" s="68"/>
      <c r="G258" s="68"/>
      <c r="H258" s="68"/>
      <c r="I258" s="68"/>
      <c r="J258" s="68"/>
      <c r="K258" s="68"/>
      <c r="L258" s="68"/>
      <c r="M258" s="68"/>
      <c r="N258" s="68"/>
      <c r="O258" s="68"/>
      <c r="P258" s="68"/>
      <c r="Q258" s="68"/>
      <c r="R258" s="68"/>
      <c r="S258" s="68"/>
      <c r="T258" s="68"/>
      <c r="U258" s="68"/>
      <c r="V258" s="68"/>
      <c r="W258" s="68"/>
      <c r="X258" s="68"/>
      <c r="Y258" s="68"/>
      <c r="Z258" s="68"/>
      <c r="AA258" s="68"/>
      <c r="AB258" s="68"/>
      <c r="AC258" s="68"/>
      <c r="AD258" s="68"/>
      <c r="AE258" s="68"/>
    </row>
    <row r="259" spans="1:31" ht="42">
      <c r="A259" s="119" t="s">
        <v>241</v>
      </c>
      <c r="B259" s="85" t="s">
        <v>244</v>
      </c>
      <c r="C259" s="85"/>
      <c r="D259" s="68"/>
      <c r="E259" s="68"/>
      <c r="F259" s="68"/>
      <c r="G259" s="68"/>
      <c r="H259" s="68"/>
      <c r="I259" s="68"/>
      <c r="J259" s="68"/>
      <c r="K259" s="68"/>
      <c r="L259" s="68"/>
      <c r="M259" s="68"/>
      <c r="N259" s="68"/>
      <c r="O259" s="68"/>
      <c r="P259" s="68"/>
      <c r="Q259" s="68"/>
      <c r="R259" s="68"/>
      <c r="S259" s="68"/>
      <c r="T259" s="68"/>
      <c r="U259" s="68"/>
      <c r="V259" s="68"/>
      <c r="W259" s="68"/>
      <c r="X259" s="68"/>
      <c r="Y259" s="68"/>
      <c r="Z259" s="68"/>
      <c r="AA259" s="68"/>
      <c r="AB259" s="68"/>
      <c r="AC259" s="68"/>
      <c r="AD259" s="68"/>
      <c r="AE259" s="68"/>
    </row>
    <row r="260" spans="1:31">
      <c r="A260" s="319"/>
      <c r="B260" s="319"/>
      <c r="C260" s="319"/>
      <c r="D260" s="68"/>
      <c r="E260" s="68"/>
      <c r="F260" s="68"/>
      <c r="G260" s="68"/>
      <c r="H260" s="68"/>
      <c r="I260" s="68"/>
      <c r="J260" s="68"/>
      <c r="K260" s="68"/>
      <c r="L260" s="68"/>
      <c r="M260" s="68"/>
      <c r="N260" s="68"/>
      <c r="O260" s="68"/>
      <c r="P260" s="68"/>
      <c r="Q260" s="68"/>
      <c r="R260" s="68"/>
      <c r="S260" s="68"/>
      <c r="T260" s="68"/>
      <c r="U260" s="68"/>
      <c r="V260" s="68"/>
      <c r="W260" s="68"/>
      <c r="X260" s="68"/>
      <c r="Y260" s="68"/>
      <c r="Z260" s="68"/>
      <c r="AA260" s="68"/>
      <c r="AB260" s="68"/>
      <c r="AC260" s="68"/>
      <c r="AD260" s="68"/>
      <c r="AE260" s="68"/>
    </row>
    <row r="261" spans="1:31" ht="21">
      <c r="A261" s="313" t="s">
        <v>137</v>
      </c>
      <c r="B261" s="313"/>
      <c r="C261" s="313"/>
      <c r="D261" s="68"/>
      <c r="E261" s="68"/>
      <c r="F261" s="68"/>
      <c r="G261" s="68"/>
      <c r="H261" s="68"/>
      <c r="I261" s="68"/>
      <c r="J261" s="68"/>
      <c r="K261" s="68"/>
      <c r="L261" s="68"/>
      <c r="M261" s="68"/>
      <c r="N261" s="68"/>
      <c r="O261" s="68"/>
      <c r="P261" s="68"/>
      <c r="Q261" s="68"/>
      <c r="R261" s="68"/>
      <c r="S261" s="68"/>
      <c r="T261" s="68"/>
      <c r="U261" s="68"/>
      <c r="V261" s="68"/>
      <c r="W261" s="68"/>
      <c r="X261" s="68"/>
      <c r="Y261" s="68"/>
      <c r="Z261" s="68"/>
      <c r="AA261" s="68"/>
      <c r="AB261" s="68"/>
      <c r="AC261" s="68"/>
      <c r="AD261" s="68"/>
      <c r="AE261" s="68"/>
    </row>
    <row r="262" spans="1:31">
      <c r="A262" s="324"/>
      <c r="B262" s="324"/>
      <c r="C262" s="324"/>
      <c r="D262" s="68"/>
      <c r="E262" s="68"/>
      <c r="F262" s="68"/>
      <c r="G262" s="68"/>
      <c r="H262" s="68"/>
      <c r="I262" s="68"/>
      <c r="J262" s="68"/>
      <c r="K262" s="68"/>
      <c r="L262" s="68"/>
      <c r="M262" s="68"/>
      <c r="N262" s="68"/>
      <c r="O262" s="68"/>
      <c r="P262" s="68"/>
      <c r="Q262" s="68"/>
      <c r="R262" s="68"/>
      <c r="S262" s="68"/>
      <c r="T262" s="68"/>
      <c r="U262" s="68"/>
      <c r="V262" s="68"/>
      <c r="W262" s="68"/>
      <c r="X262" s="68"/>
      <c r="Y262" s="68"/>
      <c r="Z262" s="68"/>
      <c r="AA262" s="68"/>
      <c r="AB262" s="68"/>
      <c r="AC262" s="68"/>
      <c r="AD262" s="68"/>
      <c r="AE262" s="68"/>
    </row>
    <row r="263" spans="1:31" ht="21">
      <c r="A263" s="132" t="s">
        <v>0</v>
      </c>
      <c r="B263" s="132" t="s">
        <v>1</v>
      </c>
      <c r="C263" s="132" t="s">
        <v>2</v>
      </c>
      <c r="D263" s="68"/>
      <c r="E263" s="68"/>
      <c r="F263" s="68"/>
      <c r="G263" s="68"/>
      <c r="H263" s="68"/>
      <c r="I263" s="68"/>
      <c r="J263" s="68"/>
      <c r="K263" s="68"/>
      <c r="L263" s="68"/>
      <c r="M263" s="68"/>
      <c r="N263" s="68"/>
      <c r="O263" s="68"/>
      <c r="P263" s="68"/>
      <c r="Q263" s="68"/>
      <c r="R263" s="68"/>
      <c r="S263" s="68"/>
      <c r="T263" s="68"/>
      <c r="U263" s="68"/>
      <c r="V263" s="68"/>
      <c r="W263" s="68"/>
      <c r="X263" s="68"/>
      <c r="Y263" s="68"/>
      <c r="Z263" s="68"/>
      <c r="AA263" s="68"/>
      <c r="AB263" s="68"/>
      <c r="AC263" s="68"/>
      <c r="AD263" s="68"/>
      <c r="AE263" s="68"/>
    </row>
    <row r="264" spans="1:31" ht="84">
      <c r="A264" s="39" t="s">
        <v>138</v>
      </c>
      <c r="B264" s="37" t="s">
        <v>139</v>
      </c>
      <c r="C264" s="22"/>
      <c r="D264" s="68"/>
      <c r="E264" s="68"/>
      <c r="F264" s="68"/>
      <c r="G264" s="68"/>
      <c r="H264" s="68"/>
      <c r="I264" s="68"/>
      <c r="J264" s="68"/>
      <c r="K264" s="68"/>
      <c r="L264" s="68"/>
      <c r="M264" s="68"/>
      <c r="N264" s="68"/>
      <c r="O264" s="68"/>
      <c r="P264" s="68"/>
      <c r="Q264" s="68"/>
      <c r="R264" s="68"/>
      <c r="S264" s="68"/>
      <c r="T264" s="68"/>
      <c r="U264" s="68"/>
      <c r="V264" s="68"/>
      <c r="W264" s="68"/>
      <c r="X264" s="68"/>
      <c r="Y264" s="68"/>
      <c r="Z264" s="68"/>
      <c r="AA264" s="68"/>
      <c r="AB264" s="68"/>
      <c r="AC264" s="68"/>
      <c r="AD264" s="68"/>
      <c r="AE264" s="68"/>
    </row>
    <row r="265" spans="1:31" ht="84">
      <c r="A265" s="39" t="s">
        <v>140</v>
      </c>
      <c r="B265" s="37" t="s">
        <v>141</v>
      </c>
      <c r="C265" s="22" t="s">
        <v>142</v>
      </c>
      <c r="D265" s="68"/>
      <c r="E265" s="68"/>
      <c r="F265" s="68"/>
      <c r="G265" s="68"/>
      <c r="H265" s="68"/>
      <c r="I265" s="68"/>
      <c r="J265" s="68"/>
      <c r="K265" s="68"/>
      <c r="L265" s="68"/>
      <c r="M265" s="68"/>
      <c r="N265" s="68"/>
      <c r="O265" s="68"/>
      <c r="P265" s="68"/>
      <c r="Q265" s="68"/>
      <c r="R265" s="68"/>
      <c r="S265" s="68"/>
      <c r="T265" s="68"/>
      <c r="U265" s="68"/>
      <c r="V265" s="68"/>
      <c r="W265" s="68"/>
      <c r="X265" s="68"/>
      <c r="Y265" s="68"/>
      <c r="Z265" s="68"/>
      <c r="AA265" s="68"/>
      <c r="AB265" s="68"/>
      <c r="AC265" s="68"/>
      <c r="AD265" s="68"/>
      <c r="AE265" s="68"/>
    </row>
    <row r="266" spans="1:31" ht="63">
      <c r="A266" s="39" t="s">
        <v>143</v>
      </c>
      <c r="B266" s="37" t="s">
        <v>144</v>
      </c>
      <c r="C266" s="22" t="s">
        <v>145</v>
      </c>
      <c r="D266" s="68"/>
      <c r="E266" s="68"/>
      <c r="F266" s="68"/>
      <c r="G266" s="68"/>
      <c r="H266" s="68"/>
      <c r="I266" s="68"/>
      <c r="J266" s="68"/>
      <c r="K266" s="68"/>
      <c r="L266" s="68"/>
      <c r="M266" s="68"/>
      <c r="N266" s="68"/>
      <c r="O266" s="68"/>
      <c r="P266" s="68"/>
      <c r="Q266" s="68"/>
      <c r="R266" s="68"/>
      <c r="S266" s="68"/>
      <c r="T266" s="68"/>
      <c r="U266" s="68"/>
      <c r="V266" s="68"/>
      <c r="W266" s="68"/>
      <c r="X266" s="68"/>
      <c r="Y266" s="68"/>
      <c r="Z266" s="68"/>
      <c r="AA266" s="68"/>
      <c r="AB266" s="68"/>
      <c r="AC266" s="68"/>
      <c r="AD266" s="68"/>
      <c r="AE266" s="68"/>
    </row>
    <row r="267" spans="1:31" ht="42">
      <c r="A267" s="39" t="s">
        <v>146</v>
      </c>
      <c r="B267" s="37" t="s">
        <v>147</v>
      </c>
      <c r="C267" s="22"/>
      <c r="D267" s="68"/>
      <c r="E267" s="68"/>
      <c r="F267" s="68"/>
      <c r="G267" s="68"/>
      <c r="H267" s="68"/>
      <c r="I267" s="68"/>
      <c r="J267" s="68"/>
      <c r="K267" s="68"/>
      <c r="L267" s="68"/>
      <c r="M267" s="68"/>
      <c r="N267" s="68"/>
      <c r="O267" s="68"/>
      <c r="P267" s="68"/>
      <c r="Q267" s="68"/>
      <c r="R267" s="68"/>
      <c r="S267" s="68"/>
      <c r="T267" s="68"/>
      <c r="U267" s="68"/>
      <c r="V267" s="68"/>
      <c r="W267" s="68"/>
      <c r="X267" s="68"/>
      <c r="Y267" s="68"/>
      <c r="Z267" s="68"/>
      <c r="AA267" s="68"/>
      <c r="AB267" s="68"/>
      <c r="AC267" s="68"/>
      <c r="AD267" s="68"/>
      <c r="AE267" s="68"/>
    </row>
    <row r="268" spans="1:31" s="134" customFormat="1" ht="42">
      <c r="A268" s="39" t="s">
        <v>148</v>
      </c>
      <c r="B268" s="37" t="s">
        <v>149</v>
      </c>
      <c r="C268" s="22"/>
      <c r="D268" s="139"/>
      <c r="E268" s="139"/>
      <c r="F268" s="139"/>
      <c r="G268" s="139"/>
      <c r="H268" s="139"/>
      <c r="I268" s="139"/>
      <c r="J268" s="139"/>
      <c r="K268" s="139"/>
      <c r="L268" s="139"/>
      <c r="M268" s="139"/>
      <c r="N268" s="139"/>
      <c r="O268" s="139"/>
      <c r="P268" s="139"/>
      <c r="Q268" s="139"/>
      <c r="R268" s="139"/>
      <c r="S268" s="139"/>
      <c r="T268" s="139"/>
      <c r="U268" s="139"/>
      <c r="V268" s="139"/>
      <c r="W268" s="139"/>
      <c r="X268" s="139"/>
      <c r="Y268" s="139"/>
      <c r="Z268" s="139"/>
      <c r="AA268" s="139"/>
      <c r="AB268" s="139"/>
      <c r="AC268" s="139"/>
      <c r="AD268" s="139"/>
      <c r="AE268" s="139"/>
    </row>
    <row r="269" spans="1:31">
      <c r="A269" s="319"/>
      <c r="B269" s="319"/>
      <c r="C269" s="319"/>
      <c r="D269" s="68"/>
      <c r="E269" s="68"/>
      <c r="F269" s="68"/>
      <c r="G269" s="68"/>
      <c r="H269" s="68"/>
      <c r="I269" s="68"/>
      <c r="J269" s="68"/>
      <c r="K269" s="68"/>
      <c r="L269" s="68"/>
      <c r="M269" s="68"/>
      <c r="N269" s="68"/>
      <c r="O269" s="68"/>
      <c r="P269" s="68"/>
      <c r="Q269" s="68"/>
      <c r="R269" s="68"/>
      <c r="S269" s="68"/>
      <c r="T269" s="68"/>
      <c r="U269" s="68"/>
      <c r="V269" s="68"/>
      <c r="W269" s="68"/>
      <c r="X269" s="68"/>
      <c r="Y269" s="68"/>
      <c r="Z269" s="68"/>
      <c r="AA269" s="68"/>
      <c r="AB269" s="68"/>
      <c r="AC269" s="68"/>
      <c r="AD269" s="68"/>
      <c r="AE269" s="68"/>
    </row>
    <row r="270" spans="1:31" ht="21">
      <c r="A270" s="313" t="s">
        <v>159</v>
      </c>
      <c r="B270" s="313"/>
      <c r="C270" s="313"/>
      <c r="D270" s="68"/>
      <c r="E270" s="68"/>
      <c r="F270" s="68"/>
      <c r="G270" s="68"/>
      <c r="H270" s="68"/>
      <c r="I270" s="68"/>
      <c r="J270" s="68"/>
      <c r="K270" s="68"/>
      <c r="L270" s="68"/>
      <c r="M270" s="68"/>
      <c r="N270" s="68"/>
      <c r="O270" s="68"/>
      <c r="P270" s="68"/>
      <c r="Q270" s="68"/>
      <c r="R270" s="68"/>
      <c r="S270" s="68"/>
      <c r="T270" s="68"/>
      <c r="U270" s="68"/>
      <c r="V270" s="68"/>
      <c r="W270" s="68"/>
      <c r="X270" s="68"/>
      <c r="Y270" s="68"/>
      <c r="Z270" s="68"/>
      <c r="AA270" s="68"/>
      <c r="AB270" s="68"/>
      <c r="AC270" s="68"/>
      <c r="AD270" s="68"/>
      <c r="AE270" s="68"/>
    </row>
    <row r="271" spans="1:31">
      <c r="A271" s="319"/>
      <c r="B271" s="319"/>
      <c r="C271" s="319"/>
      <c r="D271" s="68"/>
      <c r="E271" s="68"/>
      <c r="F271" s="68"/>
      <c r="G271" s="68"/>
      <c r="H271" s="68"/>
      <c r="I271" s="68"/>
      <c r="J271" s="68"/>
      <c r="K271" s="68"/>
      <c r="L271" s="68"/>
      <c r="M271" s="68"/>
      <c r="N271" s="68"/>
      <c r="O271" s="68"/>
      <c r="P271" s="68"/>
      <c r="Q271" s="68"/>
      <c r="R271" s="68"/>
      <c r="S271" s="68"/>
      <c r="T271" s="68"/>
      <c r="U271" s="68"/>
      <c r="V271" s="68"/>
      <c r="W271" s="68"/>
      <c r="X271" s="68"/>
      <c r="Y271" s="68"/>
      <c r="Z271" s="68"/>
      <c r="AA271" s="68"/>
      <c r="AB271" s="68"/>
      <c r="AC271" s="68"/>
      <c r="AD271" s="68"/>
      <c r="AE271" s="68"/>
    </row>
    <row r="272" spans="1:31" ht="21">
      <c r="A272" s="132" t="s">
        <v>0</v>
      </c>
      <c r="B272" s="132" t="s">
        <v>1</v>
      </c>
      <c r="C272" s="132" t="s">
        <v>2</v>
      </c>
      <c r="D272" s="68"/>
      <c r="E272" s="68"/>
      <c r="F272" s="68"/>
      <c r="G272" s="68"/>
      <c r="H272" s="68"/>
      <c r="I272" s="68"/>
      <c r="J272" s="68"/>
      <c r="K272" s="68"/>
      <c r="L272" s="68"/>
      <c r="M272" s="68"/>
      <c r="N272" s="68"/>
      <c r="O272" s="68"/>
      <c r="P272" s="68"/>
      <c r="Q272" s="68"/>
      <c r="R272" s="68"/>
      <c r="S272" s="68"/>
      <c r="T272" s="68"/>
      <c r="U272" s="68"/>
      <c r="V272" s="68"/>
      <c r="W272" s="68"/>
      <c r="X272" s="68"/>
      <c r="Y272" s="68"/>
      <c r="Z272" s="68"/>
      <c r="AA272" s="68"/>
      <c r="AB272" s="68"/>
      <c r="AC272" s="68"/>
      <c r="AD272" s="68"/>
      <c r="AE272" s="68"/>
    </row>
    <row r="273" spans="1:31" ht="63">
      <c r="A273" s="320" t="s">
        <v>36</v>
      </c>
      <c r="B273" s="114" t="s">
        <v>667</v>
      </c>
      <c r="C273" s="114" t="s">
        <v>38</v>
      </c>
      <c r="D273" s="68"/>
      <c r="E273" s="68"/>
      <c r="F273" s="68"/>
      <c r="G273" s="68"/>
      <c r="H273" s="68"/>
      <c r="I273" s="68"/>
      <c r="J273" s="68"/>
      <c r="K273" s="68"/>
      <c r="L273" s="68"/>
      <c r="M273" s="68"/>
      <c r="N273" s="68"/>
      <c r="O273" s="68"/>
      <c r="P273" s="68"/>
      <c r="Q273" s="68"/>
      <c r="R273" s="68"/>
      <c r="S273" s="68"/>
      <c r="T273" s="68"/>
      <c r="U273" s="68"/>
      <c r="V273" s="68"/>
      <c r="W273" s="68"/>
      <c r="X273" s="68"/>
      <c r="Y273" s="68"/>
      <c r="Z273" s="68"/>
      <c r="AA273" s="68"/>
      <c r="AB273" s="68"/>
      <c r="AC273" s="68"/>
      <c r="AD273" s="68"/>
      <c r="AE273" s="68"/>
    </row>
    <row r="274" spans="1:31" ht="42">
      <c r="A274" s="321"/>
      <c r="B274" s="48" t="s">
        <v>668</v>
      </c>
      <c r="C274" s="49"/>
      <c r="D274" s="68"/>
      <c r="E274" s="68"/>
      <c r="F274" s="68"/>
      <c r="G274" s="68"/>
      <c r="H274" s="68"/>
      <c r="I274" s="68"/>
      <c r="J274" s="68"/>
      <c r="K274" s="68"/>
      <c r="L274" s="68"/>
      <c r="M274" s="68"/>
      <c r="N274" s="68"/>
      <c r="O274" s="68"/>
      <c r="P274" s="68"/>
      <c r="Q274" s="68"/>
      <c r="R274" s="68"/>
      <c r="S274" s="68"/>
      <c r="T274" s="68"/>
      <c r="U274" s="68"/>
      <c r="V274" s="68"/>
      <c r="W274" s="68"/>
      <c r="X274" s="68"/>
      <c r="Y274" s="68"/>
      <c r="Z274" s="68"/>
      <c r="AA274" s="68"/>
      <c r="AB274" s="68"/>
      <c r="AC274" s="68"/>
      <c r="AD274" s="68"/>
      <c r="AE274" s="68"/>
    </row>
    <row r="275" spans="1:31" ht="21">
      <c r="A275" s="321"/>
      <c r="B275" s="48" t="s">
        <v>669</v>
      </c>
      <c r="C275" s="48"/>
      <c r="D275" s="68"/>
      <c r="E275" s="68"/>
      <c r="F275" s="68"/>
      <c r="G275" s="68"/>
      <c r="H275" s="68"/>
      <c r="I275" s="68"/>
      <c r="J275" s="68"/>
      <c r="K275" s="68"/>
      <c r="L275" s="68"/>
      <c r="M275" s="68"/>
      <c r="N275" s="68"/>
      <c r="O275" s="68"/>
      <c r="P275" s="68"/>
      <c r="Q275" s="68"/>
      <c r="R275" s="68"/>
      <c r="S275" s="68"/>
      <c r="T275" s="68"/>
      <c r="U275" s="68"/>
      <c r="V275" s="68"/>
      <c r="W275" s="68"/>
      <c r="X275" s="68"/>
      <c r="Y275" s="68"/>
      <c r="Z275" s="68"/>
      <c r="AA275" s="68"/>
      <c r="AB275" s="68"/>
      <c r="AC275" s="68"/>
      <c r="AD275" s="68"/>
      <c r="AE275" s="68"/>
    </row>
    <row r="276" spans="1:31" ht="63">
      <c r="A276" s="322" t="s">
        <v>41</v>
      </c>
      <c r="B276" s="48" t="s">
        <v>670</v>
      </c>
      <c r="C276" s="85" t="s">
        <v>38</v>
      </c>
      <c r="D276" s="68"/>
      <c r="E276" s="68"/>
      <c r="F276" s="68"/>
      <c r="G276" s="68"/>
      <c r="H276" s="68"/>
      <c r="I276" s="68"/>
      <c r="J276" s="68"/>
      <c r="K276" s="68"/>
      <c r="L276" s="68"/>
      <c r="M276" s="68"/>
      <c r="N276" s="68"/>
      <c r="O276" s="68"/>
      <c r="P276" s="68"/>
      <c r="Q276" s="68"/>
      <c r="R276" s="68"/>
      <c r="S276" s="68"/>
      <c r="T276" s="68"/>
      <c r="U276" s="68"/>
      <c r="V276" s="68"/>
      <c r="W276" s="68"/>
      <c r="X276" s="68"/>
      <c r="Y276" s="68"/>
      <c r="Z276" s="68"/>
      <c r="AA276" s="68"/>
      <c r="AB276" s="68"/>
      <c r="AC276" s="68"/>
      <c r="AD276" s="68"/>
      <c r="AE276" s="68"/>
    </row>
    <row r="277" spans="1:31" ht="42">
      <c r="A277" s="322"/>
      <c r="B277" s="48" t="s">
        <v>671</v>
      </c>
      <c r="C277" s="48"/>
      <c r="D277" s="68"/>
      <c r="E277" s="68"/>
      <c r="F277" s="68"/>
      <c r="G277" s="68"/>
      <c r="H277" s="68"/>
      <c r="I277" s="68"/>
      <c r="J277" s="68"/>
      <c r="K277" s="68"/>
      <c r="L277" s="68"/>
      <c r="M277" s="68"/>
      <c r="N277" s="68"/>
      <c r="O277" s="68"/>
      <c r="P277" s="68"/>
      <c r="Q277" s="68"/>
      <c r="R277" s="68"/>
      <c r="S277" s="68"/>
      <c r="T277" s="68"/>
      <c r="U277" s="68"/>
      <c r="V277" s="68"/>
      <c r="W277" s="68"/>
      <c r="X277" s="68"/>
      <c r="Y277" s="68"/>
      <c r="Z277" s="68"/>
      <c r="AA277" s="68"/>
      <c r="AB277" s="68"/>
      <c r="AC277" s="68"/>
      <c r="AD277" s="68"/>
      <c r="AE277" s="68"/>
    </row>
    <row r="278" spans="1:31" ht="21">
      <c r="A278" s="323"/>
      <c r="B278" s="59" t="s">
        <v>672</v>
      </c>
      <c r="C278" s="48"/>
      <c r="D278" s="68"/>
      <c r="E278" s="68"/>
      <c r="F278" s="68"/>
      <c r="G278" s="68"/>
      <c r="H278" s="68"/>
      <c r="I278" s="68"/>
      <c r="J278" s="68"/>
      <c r="K278" s="68"/>
      <c r="L278" s="68"/>
      <c r="M278" s="68"/>
      <c r="N278" s="68"/>
      <c r="O278" s="68"/>
      <c r="P278" s="68"/>
      <c r="Q278" s="68"/>
      <c r="R278" s="68"/>
      <c r="S278" s="68"/>
      <c r="T278" s="68"/>
      <c r="U278" s="68"/>
      <c r="V278" s="68"/>
      <c r="W278" s="68"/>
      <c r="X278" s="68"/>
      <c r="Y278" s="68"/>
      <c r="Z278" s="68"/>
      <c r="AA278" s="68"/>
      <c r="AB278" s="68"/>
      <c r="AC278" s="68"/>
      <c r="AD278" s="68"/>
      <c r="AE278" s="68"/>
    </row>
    <row r="279" spans="1:31" ht="21">
      <c r="A279" s="309"/>
      <c r="B279" s="309"/>
      <c r="C279" s="309"/>
      <c r="D279" s="68"/>
      <c r="E279" s="68"/>
      <c r="F279" s="68"/>
      <c r="G279" s="68"/>
      <c r="H279" s="68"/>
      <c r="I279" s="68"/>
      <c r="J279" s="68"/>
      <c r="K279" s="68"/>
      <c r="L279" s="68"/>
      <c r="M279" s="68"/>
      <c r="N279" s="68"/>
      <c r="O279" s="68"/>
      <c r="P279" s="68"/>
      <c r="Q279" s="68"/>
      <c r="R279" s="68"/>
      <c r="S279" s="68"/>
      <c r="T279" s="68"/>
      <c r="U279" s="68"/>
      <c r="V279" s="68"/>
      <c r="W279" s="68"/>
      <c r="X279" s="68"/>
      <c r="Y279" s="68"/>
      <c r="Z279" s="68"/>
      <c r="AA279" s="68"/>
      <c r="AB279" s="68"/>
      <c r="AC279" s="68"/>
      <c r="AD279" s="68"/>
      <c r="AE279" s="68"/>
    </row>
    <row r="280" spans="1:31" ht="21">
      <c r="A280" s="313" t="s">
        <v>425</v>
      </c>
      <c r="B280" s="313"/>
      <c r="C280" s="313"/>
      <c r="D280" s="68"/>
      <c r="E280" s="68"/>
      <c r="F280" s="68"/>
      <c r="G280" s="68"/>
      <c r="H280" s="68"/>
      <c r="I280" s="68"/>
      <c r="J280" s="68"/>
      <c r="K280" s="68"/>
      <c r="L280" s="68"/>
      <c r="M280" s="68"/>
      <c r="N280" s="68"/>
      <c r="O280" s="68"/>
      <c r="P280" s="68"/>
      <c r="Q280" s="68"/>
      <c r="R280" s="68"/>
      <c r="S280" s="68"/>
      <c r="T280" s="68"/>
      <c r="U280" s="68"/>
      <c r="V280" s="68"/>
      <c r="W280" s="68"/>
      <c r="X280" s="68"/>
      <c r="Y280" s="68"/>
      <c r="Z280" s="68"/>
      <c r="AA280" s="68"/>
      <c r="AB280" s="68"/>
      <c r="AC280" s="68"/>
      <c r="AD280" s="68"/>
      <c r="AE280" s="68"/>
    </row>
    <row r="281" spans="1:31" ht="21">
      <c r="A281" s="309"/>
      <c r="B281" s="309"/>
      <c r="C281" s="309"/>
      <c r="D281" s="68"/>
      <c r="E281" s="68"/>
      <c r="F281" s="68"/>
      <c r="G281" s="68"/>
      <c r="H281" s="68"/>
      <c r="I281" s="68"/>
      <c r="J281" s="68"/>
      <c r="K281" s="68"/>
      <c r="L281" s="68"/>
      <c r="M281" s="68"/>
      <c r="N281" s="68"/>
      <c r="O281" s="68"/>
      <c r="P281" s="68"/>
      <c r="Q281" s="68"/>
      <c r="R281" s="68"/>
      <c r="S281" s="68"/>
      <c r="T281" s="68"/>
      <c r="U281" s="68"/>
      <c r="V281" s="68"/>
      <c r="W281" s="68"/>
      <c r="X281" s="68"/>
      <c r="Y281" s="68"/>
      <c r="Z281" s="68"/>
      <c r="AA281" s="68"/>
      <c r="AB281" s="68"/>
      <c r="AC281" s="68"/>
      <c r="AD281" s="68"/>
      <c r="AE281" s="68"/>
    </row>
    <row r="282" spans="1:31" ht="21">
      <c r="A282" s="22" t="s">
        <v>0</v>
      </c>
      <c r="B282" s="22" t="s">
        <v>1</v>
      </c>
      <c r="C282" s="22" t="s">
        <v>2</v>
      </c>
      <c r="D282" s="68"/>
      <c r="E282" s="68"/>
      <c r="F282" s="68"/>
      <c r="G282" s="68"/>
      <c r="H282" s="68"/>
      <c r="I282" s="68"/>
      <c r="J282" s="68"/>
      <c r="K282" s="68"/>
      <c r="L282" s="68"/>
      <c r="M282" s="68"/>
      <c r="N282" s="68"/>
      <c r="O282" s="68"/>
      <c r="P282" s="68"/>
      <c r="Q282" s="68"/>
      <c r="R282" s="68"/>
      <c r="S282" s="68"/>
      <c r="T282" s="68"/>
      <c r="U282" s="68"/>
      <c r="V282" s="68"/>
      <c r="W282" s="68"/>
      <c r="X282" s="68"/>
      <c r="Y282" s="68"/>
      <c r="Z282" s="68"/>
      <c r="AA282" s="68"/>
      <c r="AB282" s="68"/>
      <c r="AC282" s="68"/>
      <c r="AD282" s="68"/>
      <c r="AE282" s="68"/>
    </row>
    <row r="283" spans="1:31" ht="21">
      <c r="A283" s="61" t="s">
        <v>332</v>
      </c>
      <c r="B283" s="73" t="s">
        <v>333</v>
      </c>
      <c r="C283" s="73"/>
      <c r="D283" s="68"/>
      <c r="E283" s="68"/>
      <c r="F283" s="68"/>
      <c r="G283" s="68"/>
      <c r="H283" s="68"/>
      <c r="I283" s="68"/>
      <c r="J283" s="68"/>
      <c r="K283" s="68"/>
      <c r="L283" s="68"/>
      <c r="M283" s="68"/>
      <c r="N283" s="68"/>
      <c r="O283" s="68"/>
      <c r="P283" s="68"/>
      <c r="Q283" s="68"/>
      <c r="R283" s="68"/>
      <c r="S283" s="68"/>
      <c r="T283" s="68"/>
      <c r="U283" s="68"/>
      <c r="V283" s="68"/>
      <c r="W283" s="68"/>
      <c r="X283" s="68"/>
      <c r="Y283" s="68"/>
      <c r="Z283" s="68"/>
      <c r="AA283" s="68"/>
      <c r="AB283" s="68"/>
      <c r="AC283" s="68"/>
      <c r="AD283" s="68"/>
      <c r="AE283" s="68"/>
    </row>
    <row r="284" spans="1:31" ht="21">
      <c r="A284" s="61" t="s">
        <v>334</v>
      </c>
      <c r="B284" s="73" t="s">
        <v>335</v>
      </c>
      <c r="C284" s="73"/>
      <c r="D284" s="68"/>
      <c r="E284" s="68"/>
      <c r="F284" s="68"/>
      <c r="G284" s="68"/>
      <c r="H284" s="68"/>
      <c r="I284" s="68"/>
      <c r="J284" s="68"/>
      <c r="K284" s="68"/>
      <c r="L284" s="68"/>
      <c r="M284" s="68"/>
      <c r="N284" s="68"/>
      <c r="O284" s="68"/>
      <c r="P284" s="68"/>
      <c r="Q284" s="68"/>
      <c r="R284" s="68"/>
      <c r="S284" s="68"/>
      <c r="T284" s="68"/>
      <c r="U284" s="68"/>
      <c r="V284" s="68"/>
      <c r="W284" s="68"/>
      <c r="X284" s="68"/>
      <c r="Y284" s="68"/>
      <c r="Z284" s="68"/>
      <c r="AA284" s="68"/>
      <c r="AB284" s="68"/>
      <c r="AC284" s="68"/>
      <c r="AD284" s="68"/>
      <c r="AE284" s="68"/>
    </row>
    <row r="285" spans="1:31" ht="21">
      <c r="A285" s="61" t="s">
        <v>336</v>
      </c>
      <c r="B285" s="73" t="s">
        <v>337</v>
      </c>
      <c r="C285" s="73"/>
      <c r="D285" s="68"/>
      <c r="E285" s="68"/>
      <c r="F285" s="68"/>
      <c r="G285" s="68"/>
      <c r="H285" s="68"/>
      <c r="I285" s="68"/>
      <c r="J285" s="68"/>
      <c r="K285" s="68"/>
      <c r="L285" s="68"/>
      <c r="M285" s="68"/>
      <c r="N285" s="68"/>
      <c r="O285" s="68"/>
      <c r="P285" s="68"/>
      <c r="Q285" s="68"/>
      <c r="R285" s="68"/>
      <c r="S285" s="68"/>
      <c r="T285" s="68"/>
      <c r="U285" s="68"/>
      <c r="V285" s="68"/>
      <c r="W285" s="68"/>
      <c r="X285" s="68"/>
      <c r="Y285" s="68"/>
      <c r="Z285" s="68"/>
      <c r="AA285" s="68"/>
      <c r="AB285" s="68"/>
      <c r="AC285" s="68"/>
      <c r="AD285" s="68"/>
      <c r="AE285" s="68"/>
    </row>
    <row r="286" spans="1:31" ht="21">
      <c r="A286" s="61" t="s">
        <v>338</v>
      </c>
      <c r="B286" s="73" t="s">
        <v>339</v>
      </c>
      <c r="C286" s="73"/>
      <c r="D286" s="68"/>
      <c r="E286" s="68"/>
      <c r="F286" s="68"/>
      <c r="G286" s="68"/>
      <c r="H286" s="68"/>
      <c r="I286" s="68"/>
      <c r="J286" s="68"/>
      <c r="K286" s="68"/>
      <c r="L286" s="68"/>
      <c r="M286" s="68"/>
      <c r="N286" s="68"/>
      <c r="O286" s="68"/>
      <c r="P286" s="68"/>
      <c r="Q286" s="68"/>
      <c r="R286" s="68"/>
      <c r="S286" s="68"/>
      <c r="T286" s="68"/>
      <c r="U286" s="68"/>
      <c r="V286" s="68"/>
      <c r="W286" s="68"/>
      <c r="X286" s="68"/>
      <c r="Y286" s="68"/>
      <c r="Z286" s="68"/>
      <c r="AA286" s="68"/>
      <c r="AB286" s="68"/>
      <c r="AC286" s="68"/>
      <c r="AD286" s="68"/>
      <c r="AE286" s="68"/>
    </row>
    <row r="287" spans="1:31" ht="21">
      <c r="A287" s="61" t="s">
        <v>340</v>
      </c>
      <c r="B287" s="73" t="s">
        <v>341</v>
      </c>
      <c r="C287" s="73"/>
      <c r="D287" s="68"/>
      <c r="E287" s="68"/>
      <c r="F287" s="68"/>
      <c r="G287" s="68"/>
      <c r="H287" s="68"/>
      <c r="I287" s="68"/>
      <c r="J287" s="68"/>
      <c r="K287" s="68"/>
      <c r="L287" s="68"/>
      <c r="M287" s="68"/>
      <c r="N287" s="68"/>
      <c r="O287" s="68"/>
      <c r="P287" s="68"/>
      <c r="Q287" s="68"/>
      <c r="R287" s="68"/>
      <c r="S287" s="68"/>
      <c r="T287" s="68"/>
      <c r="U287" s="68"/>
      <c r="V287" s="68"/>
      <c r="W287" s="68"/>
      <c r="X287" s="68"/>
      <c r="Y287" s="68"/>
      <c r="Z287" s="68"/>
      <c r="AA287" s="68"/>
      <c r="AB287" s="68"/>
      <c r="AC287" s="68"/>
      <c r="AD287" s="68"/>
      <c r="AE287" s="68"/>
    </row>
    <row r="288" spans="1:31" ht="63">
      <c r="A288" s="61" t="s">
        <v>342</v>
      </c>
      <c r="B288" s="73" t="s">
        <v>424</v>
      </c>
      <c r="C288" s="73" t="s">
        <v>343</v>
      </c>
      <c r="D288" s="68"/>
      <c r="E288" s="68"/>
      <c r="F288" s="68"/>
      <c r="G288" s="68"/>
      <c r="H288" s="68"/>
      <c r="I288" s="68"/>
      <c r="J288" s="68"/>
      <c r="K288" s="68"/>
      <c r="L288" s="68"/>
      <c r="M288" s="68"/>
      <c r="N288" s="68"/>
      <c r="O288" s="68"/>
      <c r="P288" s="68"/>
      <c r="Q288" s="68"/>
      <c r="R288" s="68"/>
      <c r="S288" s="68"/>
      <c r="T288" s="68"/>
      <c r="U288" s="68"/>
      <c r="V288" s="68"/>
      <c r="W288" s="68"/>
      <c r="X288" s="68"/>
      <c r="Y288" s="68"/>
      <c r="Z288" s="68"/>
      <c r="AA288" s="68"/>
      <c r="AB288" s="68"/>
      <c r="AC288" s="68"/>
      <c r="AD288" s="68"/>
      <c r="AE288" s="68"/>
    </row>
    <row r="289" spans="1:31" ht="168">
      <c r="A289" s="61" t="s">
        <v>344</v>
      </c>
      <c r="B289" s="73" t="s">
        <v>426</v>
      </c>
      <c r="C289" s="73" t="s">
        <v>345</v>
      </c>
      <c r="D289" s="68"/>
      <c r="E289" s="68"/>
      <c r="F289" s="68"/>
      <c r="G289" s="68"/>
      <c r="H289" s="68"/>
      <c r="I289" s="68"/>
      <c r="J289" s="68"/>
      <c r="K289" s="68"/>
      <c r="L289" s="68"/>
      <c r="M289" s="68"/>
      <c r="N289" s="68"/>
      <c r="O289" s="68"/>
      <c r="P289" s="68"/>
      <c r="Q289" s="68"/>
      <c r="R289" s="68"/>
      <c r="S289" s="68"/>
      <c r="T289" s="68"/>
      <c r="U289" s="68"/>
      <c r="V289" s="68"/>
      <c r="W289" s="68"/>
      <c r="X289" s="68"/>
      <c r="Y289" s="68"/>
      <c r="Z289" s="68"/>
      <c r="AA289" s="68"/>
      <c r="AB289" s="68"/>
      <c r="AC289" s="68"/>
      <c r="AD289" s="68"/>
      <c r="AE289" s="68"/>
    </row>
    <row r="290" spans="1:31" ht="168">
      <c r="A290" s="61" t="s">
        <v>346</v>
      </c>
      <c r="B290" s="73" t="s">
        <v>347</v>
      </c>
      <c r="C290" s="73" t="s">
        <v>348</v>
      </c>
      <c r="D290" s="68"/>
      <c r="E290" s="68"/>
      <c r="F290" s="68"/>
      <c r="G290" s="68"/>
      <c r="H290" s="68"/>
      <c r="I290" s="68"/>
      <c r="J290" s="68"/>
      <c r="K290" s="68"/>
      <c r="L290" s="68"/>
      <c r="M290" s="68"/>
      <c r="N290" s="68"/>
      <c r="O290" s="68"/>
      <c r="P290" s="68"/>
      <c r="Q290" s="68"/>
      <c r="R290" s="68"/>
      <c r="S290" s="68"/>
      <c r="T290" s="68"/>
      <c r="U290" s="68"/>
      <c r="V290" s="68"/>
      <c r="W290" s="68"/>
      <c r="X290" s="68"/>
      <c r="Y290" s="68"/>
      <c r="Z290" s="68"/>
      <c r="AA290" s="68"/>
      <c r="AB290" s="68"/>
      <c r="AC290" s="68"/>
      <c r="AD290" s="68"/>
      <c r="AE290" s="68"/>
    </row>
    <row r="291" spans="1:31" ht="84">
      <c r="A291" s="61" t="s">
        <v>349</v>
      </c>
      <c r="B291" s="73" t="s">
        <v>350</v>
      </c>
      <c r="C291" s="73" t="s">
        <v>351</v>
      </c>
      <c r="D291" s="68"/>
      <c r="E291" s="68"/>
      <c r="F291" s="68"/>
      <c r="G291" s="68"/>
      <c r="H291" s="68"/>
      <c r="I291" s="68"/>
      <c r="J291" s="68"/>
      <c r="K291" s="68"/>
      <c r="L291" s="68"/>
      <c r="M291" s="68"/>
      <c r="N291" s="68"/>
      <c r="O291" s="68"/>
      <c r="P291" s="68"/>
      <c r="Q291" s="68"/>
      <c r="R291" s="68"/>
      <c r="S291" s="68"/>
      <c r="T291" s="68"/>
      <c r="U291" s="68"/>
      <c r="V291" s="68"/>
      <c r="W291" s="68"/>
      <c r="X291" s="68"/>
      <c r="Y291" s="68"/>
      <c r="Z291" s="68"/>
      <c r="AA291" s="68"/>
      <c r="AB291" s="68"/>
      <c r="AC291" s="68"/>
      <c r="AD291" s="68"/>
      <c r="AE291" s="68"/>
    </row>
    <row r="292" spans="1:31" ht="105">
      <c r="A292" s="140" t="s">
        <v>352</v>
      </c>
      <c r="B292" s="73" t="s">
        <v>427</v>
      </c>
      <c r="C292" s="73"/>
      <c r="D292" s="68"/>
      <c r="E292" s="68"/>
      <c r="F292" s="68"/>
      <c r="G292" s="68"/>
      <c r="H292" s="68"/>
      <c r="I292" s="68"/>
      <c r="J292" s="68"/>
      <c r="K292" s="68"/>
      <c r="L292" s="68"/>
      <c r="M292" s="68"/>
      <c r="N292" s="68"/>
      <c r="O292" s="68"/>
      <c r="P292" s="68"/>
      <c r="Q292" s="68"/>
      <c r="R292" s="68"/>
      <c r="S292" s="68"/>
      <c r="T292" s="68"/>
      <c r="U292" s="68"/>
      <c r="V292" s="68"/>
      <c r="W292" s="68"/>
      <c r="X292" s="68"/>
      <c r="Y292" s="68"/>
      <c r="Z292" s="68"/>
      <c r="AA292" s="68"/>
      <c r="AB292" s="68"/>
      <c r="AC292" s="68"/>
      <c r="AD292" s="68"/>
      <c r="AE292" s="68"/>
    </row>
    <row r="293" spans="1:31" ht="21">
      <c r="A293" s="140" t="s">
        <v>353</v>
      </c>
      <c r="B293" s="73" t="s">
        <v>428</v>
      </c>
      <c r="C293" s="73"/>
      <c r="D293" s="68"/>
      <c r="E293" s="68"/>
      <c r="F293" s="68"/>
      <c r="G293" s="68"/>
      <c r="H293" s="68"/>
      <c r="I293" s="68"/>
      <c r="J293" s="68"/>
      <c r="K293" s="68"/>
      <c r="L293" s="68"/>
      <c r="M293" s="68"/>
      <c r="N293" s="68"/>
      <c r="O293" s="68"/>
      <c r="P293" s="68"/>
      <c r="Q293" s="68"/>
      <c r="R293" s="68"/>
      <c r="S293" s="68"/>
      <c r="T293" s="68"/>
      <c r="U293" s="68"/>
      <c r="V293" s="68"/>
      <c r="W293" s="68"/>
      <c r="X293" s="68"/>
      <c r="Y293" s="68"/>
      <c r="Z293" s="68"/>
      <c r="AA293" s="68"/>
      <c r="AB293" s="68"/>
      <c r="AC293" s="68"/>
      <c r="AD293" s="68"/>
      <c r="AE293" s="68"/>
    </row>
    <row r="294" spans="1:31" ht="21">
      <c r="A294" s="140" t="s">
        <v>354</v>
      </c>
      <c r="B294" s="73" t="s">
        <v>429</v>
      </c>
      <c r="C294" s="73"/>
      <c r="D294" s="68"/>
      <c r="E294" s="68"/>
      <c r="F294" s="68"/>
      <c r="G294" s="68"/>
      <c r="H294" s="68"/>
      <c r="I294" s="68"/>
      <c r="J294" s="68"/>
      <c r="K294" s="68"/>
      <c r="L294" s="68"/>
      <c r="M294" s="68"/>
      <c r="N294" s="68"/>
      <c r="O294" s="68"/>
      <c r="P294" s="68"/>
      <c r="Q294" s="68"/>
      <c r="R294" s="68"/>
      <c r="S294" s="68"/>
      <c r="T294" s="68"/>
      <c r="U294" s="68"/>
      <c r="V294" s="68"/>
      <c r="W294" s="68"/>
      <c r="X294" s="68"/>
      <c r="Y294" s="68"/>
      <c r="Z294" s="68"/>
      <c r="AA294" s="68"/>
      <c r="AB294" s="68"/>
      <c r="AC294" s="68"/>
      <c r="AD294" s="68"/>
      <c r="AE294" s="68"/>
    </row>
    <row r="295" spans="1:31" ht="63">
      <c r="A295" s="106" t="s">
        <v>355</v>
      </c>
      <c r="B295" s="73" t="s">
        <v>429</v>
      </c>
      <c r="C295" s="73"/>
      <c r="D295" s="68"/>
      <c r="E295" s="68"/>
      <c r="F295" s="68"/>
      <c r="G295" s="68"/>
      <c r="H295" s="68"/>
      <c r="I295" s="68"/>
      <c r="J295" s="68"/>
      <c r="K295" s="68"/>
      <c r="L295" s="68"/>
      <c r="M295" s="68"/>
      <c r="N295" s="68"/>
      <c r="O295" s="68"/>
      <c r="P295" s="68"/>
      <c r="Q295" s="68"/>
      <c r="R295" s="68"/>
      <c r="S295" s="68"/>
      <c r="T295" s="68"/>
      <c r="U295" s="68"/>
      <c r="V295" s="68"/>
      <c r="W295" s="68"/>
      <c r="X295" s="68"/>
      <c r="Y295" s="68"/>
      <c r="Z295" s="68"/>
      <c r="AA295" s="68"/>
      <c r="AB295" s="68"/>
      <c r="AC295" s="68"/>
      <c r="AD295" s="68"/>
      <c r="AE295" s="68"/>
    </row>
    <row r="296" spans="1:31" ht="42">
      <c r="A296" s="106" t="s">
        <v>356</v>
      </c>
      <c r="B296" s="73" t="s">
        <v>429</v>
      </c>
      <c r="C296" s="73"/>
      <c r="D296" s="68"/>
      <c r="E296" s="68"/>
      <c r="F296" s="68"/>
      <c r="G296" s="68"/>
      <c r="H296" s="68"/>
      <c r="I296" s="68"/>
      <c r="J296" s="68"/>
      <c r="K296" s="68"/>
      <c r="L296" s="68"/>
      <c r="M296" s="68"/>
      <c r="N296" s="68"/>
      <c r="O296" s="68"/>
      <c r="P296" s="68"/>
      <c r="Q296" s="68"/>
      <c r="R296" s="68"/>
      <c r="S296" s="68"/>
      <c r="T296" s="68"/>
      <c r="U296" s="68"/>
      <c r="V296" s="68"/>
      <c r="W296" s="68"/>
      <c r="X296" s="68"/>
      <c r="Y296" s="68"/>
      <c r="Z296" s="68"/>
      <c r="AA296" s="68"/>
      <c r="AB296" s="68"/>
      <c r="AC296" s="68"/>
      <c r="AD296" s="68"/>
      <c r="AE296" s="68"/>
    </row>
    <row r="297" spans="1:31" ht="21">
      <c r="A297" s="61" t="s">
        <v>357</v>
      </c>
      <c r="B297" s="73" t="s">
        <v>430</v>
      </c>
      <c r="C297" s="73"/>
      <c r="D297" s="68"/>
      <c r="E297" s="68"/>
      <c r="F297" s="68"/>
      <c r="G297" s="68"/>
      <c r="H297" s="68"/>
      <c r="I297" s="68"/>
      <c r="J297" s="68"/>
      <c r="K297" s="68"/>
      <c r="L297" s="68"/>
      <c r="M297" s="68"/>
      <c r="N297" s="68"/>
      <c r="O297" s="68"/>
      <c r="P297" s="68"/>
      <c r="Q297" s="68"/>
      <c r="R297" s="68"/>
      <c r="S297" s="68"/>
      <c r="T297" s="68"/>
      <c r="U297" s="68"/>
      <c r="V297" s="68"/>
      <c r="W297" s="68"/>
      <c r="X297" s="68"/>
      <c r="Y297" s="68"/>
      <c r="Z297" s="68"/>
      <c r="AA297" s="68"/>
      <c r="AB297" s="68"/>
      <c r="AC297" s="68"/>
      <c r="AD297" s="68"/>
      <c r="AE297" s="68"/>
    </row>
    <row r="298" spans="1:31" ht="273">
      <c r="A298" s="106" t="s">
        <v>358</v>
      </c>
      <c r="B298" s="147" t="s">
        <v>359</v>
      </c>
      <c r="C298" s="73"/>
      <c r="D298" s="68"/>
      <c r="E298" s="68"/>
      <c r="F298" s="68"/>
      <c r="G298" s="68"/>
      <c r="H298" s="68"/>
      <c r="I298" s="68"/>
      <c r="J298" s="68"/>
      <c r="K298" s="68"/>
      <c r="L298" s="68"/>
      <c r="M298" s="68"/>
      <c r="N298" s="68"/>
      <c r="O298" s="68"/>
      <c r="P298" s="68"/>
      <c r="Q298" s="68"/>
      <c r="R298" s="68"/>
      <c r="S298" s="68"/>
      <c r="T298" s="68"/>
      <c r="U298" s="68"/>
      <c r="V298" s="68"/>
      <c r="W298" s="68"/>
      <c r="X298" s="68"/>
      <c r="Y298" s="68"/>
      <c r="Z298" s="68"/>
      <c r="AA298" s="68"/>
      <c r="AB298" s="68"/>
      <c r="AC298" s="68"/>
      <c r="AD298" s="68"/>
      <c r="AE298" s="68"/>
    </row>
    <row r="299" spans="1:31" ht="42">
      <c r="A299" s="61" t="s">
        <v>360</v>
      </c>
      <c r="B299" s="73" t="s">
        <v>361</v>
      </c>
      <c r="C299" s="73" t="s">
        <v>362</v>
      </c>
      <c r="D299" s="68"/>
      <c r="E299" s="68"/>
      <c r="F299" s="68"/>
      <c r="G299" s="68"/>
      <c r="H299" s="68"/>
      <c r="I299" s="68"/>
      <c r="J299" s="68"/>
      <c r="K299" s="68"/>
      <c r="L299" s="68"/>
      <c r="M299" s="68"/>
      <c r="N299" s="68"/>
      <c r="O299" s="68"/>
      <c r="P299" s="68"/>
      <c r="Q299" s="68"/>
      <c r="R299" s="68"/>
      <c r="S299" s="68"/>
      <c r="T299" s="68"/>
      <c r="U299" s="68"/>
      <c r="V299" s="68"/>
      <c r="W299" s="68"/>
      <c r="X299" s="68"/>
      <c r="Y299" s="68"/>
      <c r="Z299" s="68"/>
      <c r="AA299" s="68"/>
      <c r="AB299" s="68"/>
      <c r="AC299" s="68"/>
      <c r="AD299" s="68"/>
      <c r="AE299" s="68"/>
    </row>
    <row r="300" spans="1:31" ht="63">
      <c r="A300" s="61" t="s">
        <v>363</v>
      </c>
      <c r="B300" s="73" t="s">
        <v>364</v>
      </c>
      <c r="C300" s="73" t="s">
        <v>365</v>
      </c>
      <c r="D300" s="68"/>
      <c r="E300" s="68"/>
      <c r="F300" s="68"/>
      <c r="G300" s="68"/>
      <c r="H300" s="68"/>
      <c r="I300" s="68"/>
      <c r="J300" s="68"/>
      <c r="K300" s="68"/>
      <c r="L300" s="68"/>
      <c r="M300" s="68"/>
      <c r="N300" s="68"/>
      <c r="O300" s="68"/>
      <c r="P300" s="68"/>
      <c r="Q300" s="68"/>
      <c r="R300" s="68"/>
      <c r="S300" s="68"/>
      <c r="T300" s="68"/>
      <c r="U300" s="68"/>
      <c r="V300" s="68"/>
      <c r="W300" s="68"/>
      <c r="X300" s="68"/>
      <c r="Y300" s="68"/>
      <c r="Z300" s="68"/>
      <c r="AA300" s="68"/>
      <c r="AB300" s="68"/>
      <c r="AC300" s="68"/>
      <c r="AD300" s="68"/>
      <c r="AE300" s="68"/>
    </row>
    <row r="301" spans="1:31" ht="210">
      <c r="A301" s="61" t="s">
        <v>367</v>
      </c>
      <c r="B301" s="73" t="s">
        <v>368</v>
      </c>
      <c r="C301" s="73" t="s">
        <v>369</v>
      </c>
      <c r="D301" s="68"/>
      <c r="E301" s="68"/>
      <c r="F301" s="68"/>
      <c r="G301" s="68"/>
      <c r="H301" s="68"/>
      <c r="I301" s="68"/>
      <c r="J301" s="68"/>
      <c r="K301" s="68"/>
      <c r="L301" s="68"/>
      <c r="M301" s="68"/>
      <c r="N301" s="68"/>
      <c r="O301" s="68"/>
      <c r="P301" s="68"/>
      <c r="Q301" s="68"/>
      <c r="R301" s="68"/>
      <c r="S301" s="68"/>
      <c r="T301" s="68"/>
      <c r="U301" s="68"/>
      <c r="V301" s="68"/>
      <c r="W301" s="68"/>
      <c r="X301" s="68"/>
      <c r="Y301" s="68"/>
      <c r="Z301" s="68"/>
      <c r="AA301" s="68"/>
      <c r="AB301" s="68"/>
      <c r="AC301" s="68"/>
      <c r="AD301" s="68"/>
      <c r="AE301" s="68"/>
    </row>
    <row r="302" spans="1:31" ht="21">
      <c r="A302" s="61" t="s">
        <v>370</v>
      </c>
      <c r="B302" s="73" t="s">
        <v>371</v>
      </c>
      <c r="C302" s="102"/>
      <c r="D302" s="68"/>
      <c r="E302" s="68"/>
      <c r="F302" s="68"/>
      <c r="G302" s="68"/>
      <c r="H302" s="68"/>
      <c r="I302" s="68"/>
      <c r="J302" s="68"/>
      <c r="K302" s="68"/>
      <c r="L302" s="68"/>
      <c r="M302" s="68"/>
      <c r="N302" s="68"/>
      <c r="O302" s="68"/>
      <c r="P302" s="68"/>
      <c r="Q302" s="68"/>
      <c r="R302" s="68"/>
      <c r="S302" s="68"/>
      <c r="T302" s="68"/>
      <c r="U302" s="68"/>
      <c r="V302" s="68"/>
      <c r="W302" s="68"/>
      <c r="X302" s="68"/>
      <c r="Y302" s="68"/>
      <c r="Z302" s="68"/>
      <c r="AA302" s="68"/>
      <c r="AB302" s="68"/>
      <c r="AC302" s="68"/>
      <c r="AD302" s="68"/>
      <c r="AE302" s="68"/>
    </row>
    <row r="303" spans="1:31" ht="21">
      <c r="A303" s="61" t="s">
        <v>370</v>
      </c>
      <c r="B303" s="73" t="s">
        <v>372</v>
      </c>
      <c r="C303" s="148"/>
      <c r="D303" s="68"/>
      <c r="E303" s="68"/>
      <c r="F303" s="68"/>
      <c r="G303" s="68"/>
      <c r="H303" s="68"/>
      <c r="I303" s="68"/>
      <c r="J303" s="68"/>
      <c r="K303" s="68"/>
      <c r="L303" s="68"/>
      <c r="M303" s="68"/>
      <c r="N303" s="68"/>
      <c r="O303" s="68"/>
      <c r="P303" s="68"/>
      <c r="Q303" s="68"/>
      <c r="R303" s="68"/>
      <c r="S303" s="68"/>
      <c r="T303" s="68"/>
      <c r="U303" s="68"/>
      <c r="V303" s="68"/>
      <c r="W303" s="68"/>
      <c r="X303" s="68"/>
      <c r="Y303" s="68"/>
      <c r="Z303" s="68"/>
      <c r="AA303" s="68"/>
      <c r="AB303" s="68"/>
      <c r="AC303" s="68"/>
      <c r="AD303" s="68"/>
      <c r="AE303" s="68"/>
    </row>
    <row r="304" spans="1:31" ht="42">
      <c r="A304" s="61" t="s">
        <v>373</v>
      </c>
      <c r="B304" s="73" t="s">
        <v>23</v>
      </c>
      <c r="C304" s="73" t="s">
        <v>374</v>
      </c>
      <c r="D304" s="68"/>
      <c r="E304" s="68"/>
      <c r="F304" s="68"/>
      <c r="G304" s="68"/>
      <c r="H304" s="68"/>
      <c r="I304" s="68"/>
      <c r="J304" s="68"/>
      <c r="K304" s="68"/>
      <c r="L304" s="68"/>
      <c r="M304" s="68"/>
      <c r="N304" s="68"/>
      <c r="O304" s="68"/>
      <c r="P304" s="68"/>
      <c r="Q304" s="68"/>
      <c r="R304" s="68"/>
      <c r="S304" s="68"/>
      <c r="T304" s="68"/>
      <c r="U304" s="68"/>
      <c r="V304" s="68"/>
      <c r="W304" s="68"/>
      <c r="X304" s="68"/>
      <c r="Y304" s="68"/>
      <c r="Z304" s="68"/>
      <c r="AA304" s="68"/>
      <c r="AB304" s="68"/>
      <c r="AC304" s="68"/>
      <c r="AD304" s="68"/>
      <c r="AE304" s="68"/>
    </row>
    <row r="305" spans="1:31" ht="105">
      <c r="A305" s="61" t="s">
        <v>375</v>
      </c>
      <c r="B305" s="73" t="s">
        <v>376</v>
      </c>
      <c r="C305" s="73" t="s">
        <v>377</v>
      </c>
      <c r="D305" s="68"/>
      <c r="E305" s="68"/>
      <c r="F305" s="68"/>
      <c r="G305" s="68"/>
      <c r="H305" s="68"/>
      <c r="I305" s="68"/>
      <c r="J305" s="68"/>
      <c r="K305" s="68"/>
      <c r="L305" s="68"/>
      <c r="M305" s="68"/>
      <c r="N305" s="68"/>
      <c r="O305" s="68"/>
      <c r="P305" s="68"/>
      <c r="Q305" s="68"/>
      <c r="R305" s="68"/>
      <c r="S305" s="68"/>
      <c r="T305" s="68"/>
      <c r="U305" s="68"/>
      <c r="V305" s="68"/>
      <c r="W305" s="68"/>
      <c r="X305" s="68"/>
      <c r="Y305" s="68"/>
      <c r="Z305" s="68"/>
      <c r="AA305" s="68"/>
      <c r="AB305" s="68"/>
      <c r="AC305" s="68"/>
      <c r="AD305" s="68"/>
      <c r="AE305" s="68"/>
    </row>
    <row r="306" spans="1:31" ht="21">
      <c r="A306" s="61" t="s">
        <v>378</v>
      </c>
      <c r="B306" s="73" t="s">
        <v>379</v>
      </c>
      <c r="C306" s="73" t="s">
        <v>380</v>
      </c>
      <c r="D306" s="68"/>
      <c r="E306" s="68"/>
      <c r="F306" s="68"/>
      <c r="G306" s="68"/>
      <c r="H306" s="68"/>
      <c r="I306" s="68"/>
      <c r="J306" s="68"/>
      <c r="K306" s="68"/>
      <c r="L306" s="68"/>
      <c r="M306" s="68"/>
      <c r="N306" s="68"/>
      <c r="O306" s="68"/>
      <c r="P306" s="68"/>
      <c r="Q306" s="68"/>
      <c r="R306" s="68"/>
      <c r="S306" s="68"/>
      <c r="T306" s="68"/>
      <c r="U306" s="68"/>
      <c r="V306" s="68"/>
      <c r="W306" s="68"/>
      <c r="X306" s="68"/>
      <c r="Y306" s="68"/>
      <c r="Z306" s="68"/>
      <c r="AA306" s="68"/>
      <c r="AB306" s="68"/>
      <c r="AC306" s="68"/>
      <c r="AD306" s="68"/>
      <c r="AE306" s="68"/>
    </row>
    <row r="307" spans="1:31" ht="42">
      <c r="A307" s="61" t="s">
        <v>381</v>
      </c>
      <c r="B307" s="73" t="s">
        <v>382</v>
      </c>
      <c r="C307" s="73" t="s">
        <v>383</v>
      </c>
      <c r="D307" s="68"/>
      <c r="E307" s="68"/>
      <c r="F307" s="68"/>
      <c r="G307" s="68"/>
      <c r="H307" s="68"/>
      <c r="I307" s="68"/>
      <c r="J307" s="68"/>
      <c r="K307" s="68"/>
      <c r="L307" s="68"/>
      <c r="M307" s="68"/>
      <c r="N307" s="68"/>
      <c r="O307" s="68"/>
      <c r="P307" s="68"/>
      <c r="Q307" s="68"/>
      <c r="R307" s="68"/>
      <c r="S307" s="68"/>
      <c r="T307" s="68"/>
      <c r="U307" s="68"/>
      <c r="V307" s="68"/>
      <c r="W307" s="68"/>
      <c r="X307" s="68"/>
      <c r="Y307" s="68"/>
      <c r="Z307" s="68"/>
      <c r="AA307" s="68"/>
      <c r="AB307" s="68"/>
      <c r="AC307" s="68"/>
      <c r="AD307" s="68"/>
      <c r="AE307" s="68"/>
    </row>
    <row r="308" spans="1:31" ht="21">
      <c r="A308" s="61" t="s">
        <v>384</v>
      </c>
      <c r="B308" s="102" t="s">
        <v>385</v>
      </c>
      <c r="C308" s="102" t="s">
        <v>386</v>
      </c>
      <c r="D308" s="68"/>
      <c r="E308" s="68"/>
      <c r="F308" s="68"/>
      <c r="G308" s="68"/>
      <c r="H308" s="68"/>
      <c r="I308" s="68"/>
      <c r="J308" s="68"/>
      <c r="K308" s="68"/>
      <c r="L308" s="68"/>
      <c r="M308" s="68"/>
      <c r="N308" s="68"/>
      <c r="O308" s="68"/>
      <c r="P308" s="68"/>
      <c r="Q308" s="68"/>
      <c r="R308" s="68"/>
      <c r="S308" s="68"/>
      <c r="T308" s="68"/>
      <c r="U308" s="68"/>
      <c r="V308" s="68"/>
      <c r="W308" s="68"/>
      <c r="X308" s="68"/>
      <c r="Y308" s="68"/>
      <c r="Z308" s="68"/>
      <c r="AA308" s="68"/>
      <c r="AB308" s="68"/>
      <c r="AC308" s="68"/>
      <c r="AD308" s="68"/>
      <c r="AE308" s="68"/>
    </row>
    <row r="309" spans="1:31" ht="105">
      <c r="A309" s="61" t="s">
        <v>387</v>
      </c>
      <c r="B309" s="73" t="s">
        <v>388</v>
      </c>
      <c r="C309" s="73"/>
      <c r="D309" s="68"/>
      <c r="E309" s="68"/>
      <c r="F309" s="68"/>
      <c r="G309" s="68"/>
      <c r="H309" s="68"/>
      <c r="I309" s="68"/>
      <c r="J309" s="68"/>
      <c r="K309" s="68"/>
      <c r="L309" s="68"/>
      <c r="M309" s="68"/>
      <c r="N309" s="68"/>
      <c r="O309" s="68"/>
      <c r="P309" s="68"/>
      <c r="Q309" s="68"/>
      <c r="R309" s="68"/>
      <c r="S309" s="68"/>
      <c r="T309" s="68"/>
      <c r="U309" s="68"/>
      <c r="V309" s="68"/>
      <c r="W309" s="68"/>
      <c r="X309" s="68"/>
      <c r="Y309" s="68"/>
      <c r="Z309" s="68"/>
      <c r="AA309" s="68"/>
      <c r="AB309" s="68"/>
      <c r="AC309" s="68"/>
      <c r="AD309" s="68"/>
      <c r="AE309" s="68"/>
    </row>
    <row r="310" spans="1:31" ht="84">
      <c r="A310" s="141" t="s">
        <v>389</v>
      </c>
      <c r="B310" s="73" t="s">
        <v>390</v>
      </c>
      <c r="C310" s="73" t="s">
        <v>391</v>
      </c>
      <c r="D310" s="68"/>
      <c r="E310" s="68"/>
      <c r="F310" s="68"/>
      <c r="G310" s="68"/>
      <c r="H310" s="68"/>
      <c r="I310" s="68"/>
      <c r="J310" s="68"/>
      <c r="K310" s="68"/>
      <c r="L310" s="68"/>
      <c r="M310" s="68"/>
      <c r="N310" s="68"/>
      <c r="O310" s="68"/>
      <c r="P310" s="68"/>
      <c r="Q310" s="68"/>
      <c r="R310" s="68"/>
      <c r="S310" s="68"/>
      <c r="T310" s="68"/>
      <c r="U310" s="68"/>
      <c r="V310" s="68"/>
      <c r="W310" s="68"/>
      <c r="X310" s="68"/>
      <c r="Y310" s="68"/>
      <c r="Z310" s="68"/>
      <c r="AA310" s="68"/>
      <c r="AB310" s="68"/>
      <c r="AC310" s="68"/>
      <c r="AD310" s="68"/>
      <c r="AE310" s="68"/>
    </row>
    <row r="311" spans="1:31" ht="105">
      <c r="A311" s="141" t="s">
        <v>392</v>
      </c>
      <c r="B311" s="73" t="s">
        <v>393</v>
      </c>
      <c r="C311" s="101" t="s">
        <v>394</v>
      </c>
      <c r="D311" s="68"/>
      <c r="E311" s="68"/>
      <c r="F311" s="68"/>
      <c r="G311" s="68"/>
      <c r="H311" s="68"/>
      <c r="I311" s="68"/>
      <c r="J311" s="68"/>
      <c r="K311" s="68"/>
      <c r="L311" s="68"/>
      <c r="M311" s="68"/>
      <c r="N311" s="68"/>
      <c r="O311" s="68"/>
      <c r="P311" s="68"/>
      <c r="Q311" s="68"/>
      <c r="R311" s="68"/>
      <c r="S311" s="68"/>
      <c r="T311" s="68"/>
      <c r="U311" s="68"/>
      <c r="V311" s="68"/>
      <c r="W311" s="68"/>
      <c r="X311" s="68"/>
      <c r="Y311" s="68"/>
      <c r="Z311" s="68"/>
      <c r="AA311" s="68"/>
      <c r="AB311" s="68"/>
      <c r="AC311" s="68"/>
      <c r="AD311" s="68"/>
      <c r="AE311" s="68"/>
    </row>
    <row r="312" spans="1:31" ht="84">
      <c r="A312" s="141" t="s">
        <v>395</v>
      </c>
      <c r="B312" s="101" t="s">
        <v>396</v>
      </c>
      <c r="C312" s="73" t="s">
        <v>397</v>
      </c>
      <c r="D312" s="68"/>
      <c r="E312" s="68"/>
      <c r="F312" s="68"/>
      <c r="G312" s="68"/>
      <c r="H312" s="68"/>
      <c r="I312" s="68"/>
      <c r="J312" s="68"/>
      <c r="K312" s="68"/>
      <c r="L312" s="68"/>
      <c r="M312" s="68"/>
      <c r="N312" s="68"/>
      <c r="O312" s="68"/>
      <c r="P312" s="68"/>
      <c r="Q312" s="68"/>
      <c r="R312" s="68"/>
      <c r="S312" s="68"/>
      <c r="T312" s="68"/>
      <c r="U312" s="68"/>
      <c r="V312" s="68"/>
      <c r="W312" s="68"/>
      <c r="X312" s="68"/>
      <c r="Y312" s="68"/>
      <c r="Z312" s="68"/>
      <c r="AA312" s="68"/>
      <c r="AB312" s="68"/>
      <c r="AC312" s="68"/>
      <c r="AD312" s="68"/>
      <c r="AE312" s="68"/>
    </row>
    <row r="313" spans="1:31" ht="21">
      <c r="A313" s="141" t="s">
        <v>398</v>
      </c>
      <c r="B313" s="101" t="s">
        <v>399</v>
      </c>
      <c r="C313" s="73" t="s">
        <v>400</v>
      </c>
      <c r="D313" s="68"/>
      <c r="E313" s="68"/>
      <c r="F313" s="68"/>
      <c r="G313" s="68"/>
      <c r="H313" s="68"/>
      <c r="I313" s="68"/>
      <c r="J313" s="68"/>
      <c r="K313" s="68"/>
      <c r="L313" s="68"/>
      <c r="M313" s="68"/>
      <c r="N313" s="68"/>
      <c r="O313" s="68"/>
      <c r="P313" s="68"/>
      <c r="Q313" s="68"/>
      <c r="R313" s="68"/>
      <c r="S313" s="68"/>
      <c r="T313" s="68"/>
      <c r="U313" s="68"/>
      <c r="V313" s="68"/>
      <c r="W313" s="68"/>
      <c r="X313" s="68"/>
      <c r="Y313" s="68"/>
      <c r="Z313" s="68"/>
      <c r="AA313" s="68"/>
      <c r="AB313" s="68"/>
      <c r="AC313" s="68"/>
      <c r="AD313" s="68"/>
      <c r="AE313" s="68"/>
    </row>
    <row r="314" spans="1:31" ht="63">
      <c r="A314" s="141" t="s">
        <v>401</v>
      </c>
      <c r="B314" s="101" t="s">
        <v>402</v>
      </c>
      <c r="C314" s="73" t="s">
        <v>403</v>
      </c>
      <c r="D314" s="68"/>
      <c r="E314" s="68"/>
      <c r="F314" s="68"/>
      <c r="G314" s="68"/>
      <c r="H314" s="68"/>
      <c r="I314" s="68"/>
      <c r="J314" s="68"/>
      <c r="K314" s="68"/>
      <c r="L314" s="68"/>
      <c r="M314" s="68"/>
      <c r="N314" s="68"/>
      <c r="O314" s="68"/>
      <c r="P314" s="68"/>
      <c r="Q314" s="68"/>
      <c r="R314" s="68"/>
      <c r="S314" s="68"/>
      <c r="T314" s="68"/>
      <c r="U314" s="68"/>
      <c r="V314" s="68"/>
      <c r="W314" s="68"/>
      <c r="X314" s="68"/>
      <c r="Y314" s="68"/>
      <c r="Z314" s="68"/>
      <c r="AA314" s="68"/>
      <c r="AB314" s="68"/>
      <c r="AC314" s="68"/>
      <c r="AD314" s="68"/>
      <c r="AE314" s="68"/>
    </row>
    <row r="315" spans="1:31" ht="42">
      <c r="A315" s="61" t="s">
        <v>404</v>
      </c>
      <c r="B315" s="102" t="s">
        <v>405</v>
      </c>
      <c r="C315" s="73" t="s">
        <v>406</v>
      </c>
      <c r="D315" s="68"/>
      <c r="E315" s="68"/>
      <c r="F315" s="68"/>
      <c r="G315" s="68"/>
      <c r="H315" s="68"/>
      <c r="I315" s="68"/>
      <c r="J315" s="68"/>
      <c r="K315" s="68"/>
      <c r="L315" s="68"/>
      <c r="M315" s="68"/>
      <c r="N315" s="68"/>
      <c r="O315" s="68"/>
      <c r="P315" s="68"/>
      <c r="Q315" s="68"/>
      <c r="R315" s="68"/>
      <c r="S315" s="68"/>
      <c r="T315" s="68"/>
      <c r="U315" s="68"/>
      <c r="V315" s="68"/>
      <c r="W315" s="68"/>
      <c r="X315" s="68"/>
      <c r="Y315" s="68"/>
      <c r="Z315" s="68"/>
      <c r="AA315" s="68"/>
      <c r="AB315" s="68"/>
      <c r="AC315" s="68"/>
      <c r="AD315" s="68"/>
      <c r="AE315" s="68"/>
    </row>
    <row r="316" spans="1:31" ht="84">
      <c r="A316" s="61" t="s">
        <v>407</v>
      </c>
      <c r="B316" s="102" t="s">
        <v>408</v>
      </c>
      <c r="C316" s="73" t="s">
        <v>409</v>
      </c>
      <c r="D316" s="68"/>
      <c r="E316" s="68"/>
      <c r="F316" s="68"/>
      <c r="G316" s="68"/>
      <c r="H316" s="68"/>
      <c r="I316" s="68"/>
      <c r="J316" s="68"/>
      <c r="K316" s="68"/>
      <c r="L316" s="68"/>
      <c r="M316" s="68"/>
      <c r="N316" s="68"/>
      <c r="O316" s="68"/>
      <c r="P316" s="68"/>
      <c r="Q316" s="68"/>
      <c r="R316" s="68"/>
      <c r="S316" s="68"/>
      <c r="T316" s="68"/>
      <c r="U316" s="68"/>
      <c r="V316" s="68"/>
      <c r="W316" s="68"/>
      <c r="X316" s="68"/>
      <c r="Y316" s="68"/>
      <c r="Z316" s="68"/>
      <c r="AA316" s="68"/>
      <c r="AB316" s="68"/>
      <c r="AC316" s="68"/>
      <c r="AD316" s="68"/>
      <c r="AE316" s="68"/>
    </row>
    <row r="317" spans="1:31" ht="42">
      <c r="A317" s="61" t="s">
        <v>410</v>
      </c>
      <c r="B317" s="102" t="s">
        <v>411</v>
      </c>
      <c r="C317" s="73" t="s">
        <v>412</v>
      </c>
      <c r="D317" s="68"/>
      <c r="E317" s="68"/>
      <c r="F317" s="68"/>
      <c r="G317" s="68"/>
      <c r="H317" s="68"/>
      <c r="I317" s="68"/>
      <c r="J317" s="68"/>
      <c r="K317" s="68"/>
      <c r="L317" s="68"/>
      <c r="M317" s="68"/>
      <c r="N317" s="68"/>
      <c r="O317" s="68"/>
      <c r="P317" s="68"/>
      <c r="Q317" s="68"/>
      <c r="R317" s="68"/>
      <c r="S317" s="68"/>
      <c r="T317" s="68"/>
      <c r="U317" s="68"/>
      <c r="V317" s="68"/>
      <c r="W317" s="68"/>
      <c r="X317" s="68"/>
      <c r="Y317" s="68"/>
      <c r="Z317" s="68"/>
      <c r="AA317" s="68"/>
      <c r="AB317" s="68"/>
      <c r="AC317" s="68"/>
      <c r="AD317" s="68"/>
      <c r="AE317" s="68"/>
    </row>
    <row r="318" spans="1:31" ht="126">
      <c r="A318" s="61" t="s">
        <v>413</v>
      </c>
      <c r="B318" s="101" t="s">
        <v>396</v>
      </c>
      <c r="C318" s="73" t="s">
        <v>414</v>
      </c>
      <c r="D318" s="68"/>
      <c r="E318" s="68"/>
      <c r="F318" s="68"/>
      <c r="G318" s="68"/>
      <c r="H318" s="68"/>
      <c r="I318" s="68"/>
      <c r="J318" s="68"/>
      <c r="K318" s="68"/>
      <c r="L318" s="68"/>
      <c r="M318" s="68"/>
      <c r="N318" s="68"/>
      <c r="O318" s="68"/>
      <c r="P318" s="68"/>
      <c r="Q318" s="68"/>
      <c r="R318" s="68"/>
      <c r="S318" s="68"/>
      <c r="T318" s="68"/>
      <c r="U318" s="68"/>
      <c r="V318" s="68"/>
      <c r="W318" s="68"/>
      <c r="X318" s="68"/>
      <c r="Y318" s="68"/>
      <c r="Z318" s="68"/>
      <c r="AA318" s="68"/>
      <c r="AB318" s="68"/>
      <c r="AC318" s="68"/>
      <c r="AD318" s="68"/>
      <c r="AE318" s="68"/>
    </row>
    <row r="319" spans="1:31" ht="147">
      <c r="A319" s="107" t="s">
        <v>415</v>
      </c>
      <c r="B319" s="100" t="s">
        <v>416</v>
      </c>
      <c r="C319" s="104"/>
      <c r="D319" s="68"/>
      <c r="E319" s="68"/>
      <c r="F319" s="68"/>
      <c r="G319" s="68"/>
      <c r="H319" s="68"/>
      <c r="I319" s="68"/>
      <c r="J319" s="68"/>
      <c r="K319" s="68"/>
      <c r="L319" s="68"/>
      <c r="M319" s="68"/>
      <c r="N319" s="68"/>
      <c r="O319" s="68"/>
      <c r="P319" s="68"/>
      <c r="Q319" s="68"/>
      <c r="R319" s="68"/>
      <c r="S319" s="68"/>
      <c r="T319" s="68"/>
      <c r="U319" s="68"/>
      <c r="V319" s="68"/>
      <c r="W319" s="68"/>
      <c r="X319" s="68"/>
      <c r="Y319" s="68"/>
      <c r="Z319" s="68"/>
      <c r="AA319" s="68"/>
      <c r="AB319" s="68"/>
      <c r="AC319" s="68"/>
      <c r="AD319" s="68"/>
      <c r="AE319" s="68"/>
    </row>
    <row r="320" spans="1:31" ht="147">
      <c r="A320" s="107" t="s">
        <v>417</v>
      </c>
      <c r="B320" s="100" t="s">
        <v>418</v>
      </c>
      <c r="C320" s="104"/>
      <c r="D320" s="68"/>
      <c r="E320" s="68"/>
      <c r="F320" s="68"/>
      <c r="G320" s="68"/>
      <c r="H320" s="68"/>
      <c r="I320" s="68"/>
      <c r="J320" s="68"/>
      <c r="K320" s="68"/>
      <c r="L320" s="68"/>
      <c r="M320" s="68"/>
      <c r="N320" s="68"/>
      <c r="O320" s="68"/>
      <c r="P320" s="68"/>
      <c r="Q320" s="68"/>
      <c r="R320" s="68"/>
      <c r="S320" s="68"/>
      <c r="T320" s="68"/>
      <c r="U320" s="68"/>
      <c r="V320" s="68"/>
      <c r="W320" s="68"/>
      <c r="X320" s="68"/>
      <c r="Y320" s="68"/>
      <c r="Z320" s="68"/>
      <c r="AA320" s="68"/>
      <c r="AB320" s="68"/>
      <c r="AC320" s="68"/>
      <c r="AD320" s="68"/>
      <c r="AE320" s="68"/>
    </row>
    <row r="321" spans="1:31" ht="409.6">
      <c r="A321" s="107" t="s">
        <v>419</v>
      </c>
      <c r="B321" s="100" t="s">
        <v>420</v>
      </c>
      <c r="C321" s="104"/>
      <c r="D321" s="68"/>
      <c r="E321" s="68"/>
      <c r="F321" s="68"/>
      <c r="G321" s="68"/>
      <c r="H321" s="68"/>
      <c r="I321" s="68"/>
      <c r="J321" s="68"/>
      <c r="K321" s="68"/>
      <c r="L321" s="68"/>
      <c r="M321" s="68"/>
      <c r="N321" s="68"/>
      <c r="O321" s="68"/>
      <c r="P321" s="68"/>
      <c r="Q321" s="68"/>
      <c r="R321" s="68"/>
      <c r="S321" s="68"/>
      <c r="T321" s="68"/>
      <c r="U321" s="68"/>
      <c r="V321" s="68"/>
      <c r="W321" s="68"/>
      <c r="X321" s="68"/>
      <c r="Y321" s="68"/>
      <c r="Z321" s="68"/>
      <c r="AA321" s="68"/>
      <c r="AB321" s="68"/>
      <c r="AC321" s="68"/>
      <c r="AD321" s="68"/>
      <c r="AE321" s="68"/>
    </row>
    <row r="322" spans="1:31" ht="409.6">
      <c r="A322" s="107" t="s">
        <v>358</v>
      </c>
      <c r="B322" s="100" t="s">
        <v>421</v>
      </c>
      <c r="C322" s="104"/>
      <c r="D322" s="68"/>
      <c r="E322" s="68"/>
      <c r="F322" s="68"/>
      <c r="G322" s="68"/>
      <c r="H322" s="68"/>
      <c r="I322" s="68"/>
      <c r="J322" s="68"/>
      <c r="K322" s="68"/>
      <c r="L322" s="68"/>
      <c r="M322" s="68"/>
      <c r="N322" s="68"/>
      <c r="O322" s="68"/>
      <c r="P322" s="68"/>
      <c r="Q322" s="68"/>
      <c r="R322" s="68"/>
      <c r="S322" s="68"/>
      <c r="T322" s="68"/>
      <c r="U322" s="68"/>
      <c r="V322" s="68"/>
      <c r="W322" s="68"/>
      <c r="X322" s="68"/>
      <c r="Y322" s="68"/>
      <c r="Z322" s="68"/>
      <c r="AA322" s="68"/>
      <c r="AB322" s="68"/>
      <c r="AC322" s="68"/>
      <c r="AD322" s="68"/>
      <c r="AE322" s="68"/>
    </row>
    <row r="323" spans="1:31" ht="105">
      <c r="A323" s="99" t="s">
        <v>422</v>
      </c>
      <c r="B323" s="100" t="s">
        <v>423</v>
      </c>
      <c r="C323" s="105"/>
      <c r="D323" s="68"/>
      <c r="E323" s="68"/>
      <c r="F323" s="68"/>
      <c r="G323" s="68"/>
      <c r="H323" s="68"/>
      <c r="I323" s="68"/>
      <c r="J323" s="68"/>
      <c r="K323" s="68"/>
      <c r="L323" s="68"/>
      <c r="M323" s="68"/>
      <c r="N323" s="68"/>
      <c r="O323" s="68"/>
      <c r="P323" s="68"/>
      <c r="Q323" s="68"/>
      <c r="R323" s="68"/>
      <c r="S323" s="68"/>
      <c r="T323" s="68"/>
      <c r="U323" s="68"/>
      <c r="V323" s="68"/>
      <c r="W323" s="68"/>
      <c r="X323" s="68"/>
      <c r="Y323" s="68"/>
      <c r="Z323" s="68"/>
      <c r="AA323" s="68"/>
      <c r="AB323" s="68"/>
      <c r="AC323" s="68"/>
      <c r="AD323" s="68"/>
      <c r="AE323" s="68"/>
    </row>
    <row r="324" spans="1:31">
      <c r="A324" s="317"/>
      <c r="B324" s="317"/>
      <c r="C324" s="317"/>
      <c r="D324" s="68"/>
      <c r="E324" s="68"/>
      <c r="F324" s="68"/>
      <c r="G324" s="68"/>
      <c r="H324" s="68"/>
      <c r="I324" s="68"/>
      <c r="J324" s="68"/>
      <c r="K324" s="68"/>
      <c r="L324" s="68"/>
      <c r="M324" s="68"/>
      <c r="N324" s="68"/>
      <c r="O324" s="68"/>
      <c r="P324" s="68"/>
      <c r="Q324" s="68"/>
      <c r="R324" s="68"/>
      <c r="S324" s="68"/>
      <c r="T324" s="68"/>
      <c r="U324" s="68"/>
      <c r="V324" s="68"/>
      <c r="W324" s="68"/>
      <c r="X324" s="68"/>
      <c r="Y324" s="68"/>
      <c r="Z324" s="68"/>
      <c r="AA324" s="68"/>
      <c r="AB324" s="68"/>
      <c r="AC324" s="68"/>
      <c r="AD324" s="68"/>
      <c r="AE324" s="68"/>
    </row>
    <row r="325" spans="1:31">
      <c r="A325" s="317"/>
      <c r="B325" s="317"/>
      <c r="C325" s="317"/>
      <c r="D325" s="68"/>
      <c r="E325" s="68"/>
      <c r="F325" s="68"/>
      <c r="G325" s="68"/>
      <c r="H325" s="68"/>
      <c r="I325" s="68"/>
      <c r="J325" s="68"/>
      <c r="K325" s="68"/>
      <c r="L325" s="68"/>
      <c r="M325" s="68"/>
      <c r="N325" s="68"/>
      <c r="O325" s="68"/>
      <c r="P325" s="68"/>
      <c r="Q325" s="68"/>
      <c r="R325" s="68"/>
      <c r="S325" s="68"/>
      <c r="T325" s="68"/>
      <c r="U325" s="68"/>
      <c r="V325" s="68"/>
      <c r="W325" s="68"/>
      <c r="X325" s="68"/>
      <c r="Y325" s="68"/>
      <c r="Z325" s="68"/>
      <c r="AA325" s="68"/>
      <c r="AB325" s="68"/>
      <c r="AC325" s="68"/>
      <c r="AD325" s="68"/>
      <c r="AE325" s="68"/>
    </row>
    <row r="326" spans="1:31" ht="21">
      <c r="A326" s="309"/>
      <c r="B326" s="309"/>
      <c r="C326" s="309"/>
      <c r="D326" s="68"/>
      <c r="E326" s="68"/>
      <c r="F326" s="68"/>
      <c r="G326" s="68"/>
      <c r="H326" s="68"/>
      <c r="I326" s="68"/>
      <c r="J326" s="68"/>
      <c r="K326" s="68"/>
      <c r="L326" s="68"/>
      <c r="M326" s="68"/>
      <c r="N326" s="68"/>
      <c r="O326" s="68"/>
      <c r="P326" s="68"/>
      <c r="Q326" s="68"/>
      <c r="R326" s="68"/>
      <c r="S326" s="68"/>
      <c r="T326" s="68"/>
      <c r="U326" s="68"/>
      <c r="V326" s="68"/>
      <c r="W326" s="68"/>
      <c r="X326" s="68"/>
      <c r="Y326" s="68"/>
      <c r="Z326" s="68"/>
      <c r="AA326" s="68"/>
      <c r="AB326" s="68"/>
      <c r="AC326" s="68"/>
      <c r="AD326" s="68"/>
      <c r="AE326" s="68"/>
    </row>
    <row r="327" spans="1:31" ht="21">
      <c r="A327" s="313" t="s">
        <v>604</v>
      </c>
      <c r="B327" s="313"/>
      <c r="C327" s="313"/>
      <c r="D327" s="68"/>
      <c r="E327" s="68"/>
      <c r="F327" s="68"/>
      <c r="G327" s="68"/>
      <c r="H327" s="68"/>
      <c r="I327" s="68"/>
      <c r="J327" s="68"/>
      <c r="K327" s="68"/>
      <c r="L327" s="68"/>
      <c r="M327" s="68"/>
      <c r="N327" s="68"/>
      <c r="O327" s="68"/>
      <c r="P327" s="68"/>
      <c r="Q327" s="68"/>
      <c r="R327" s="68"/>
      <c r="S327" s="68"/>
      <c r="T327" s="68"/>
      <c r="U327" s="68"/>
      <c r="V327" s="68"/>
      <c r="W327" s="68"/>
      <c r="X327" s="68"/>
      <c r="Y327" s="68"/>
      <c r="Z327" s="68"/>
      <c r="AA327" s="68"/>
      <c r="AB327" s="68"/>
      <c r="AC327" s="68"/>
      <c r="AD327" s="68"/>
      <c r="AE327" s="68"/>
    </row>
    <row r="328" spans="1:31" ht="21">
      <c r="A328" s="318"/>
      <c r="B328" s="318"/>
      <c r="C328" s="318"/>
      <c r="D328" s="68"/>
      <c r="E328" s="68"/>
      <c r="F328" s="68"/>
      <c r="G328" s="68"/>
      <c r="H328" s="68"/>
      <c r="I328" s="68"/>
      <c r="J328" s="68"/>
      <c r="K328" s="68"/>
      <c r="L328" s="68"/>
      <c r="M328" s="68"/>
      <c r="N328" s="68"/>
      <c r="O328" s="68"/>
      <c r="P328" s="68"/>
      <c r="Q328" s="68"/>
      <c r="R328" s="68"/>
      <c r="S328" s="68"/>
      <c r="T328" s="68"/>
      <c r="U328" s="68"/>
      <c r="V328" s="68"/>
      <c r="W328" s="68"/>
      <c r="X328" s="68"/>
      <c r="Y328" s="68"/>
      <c r="Z328" s="68"/>
      <c r="AA328" s="68"/>
      <c r="AB328" s="68"/>
      <c r="AC328" s="68"/>
      <c r="AD328" s="68"/>
      <c r="AE328" s="68"/>
    </row>
    <row r="329" spans="1:31" ht="21">
      <c r="A329" s="40" t="s">
        <v>0</v>
      </c>
      <c r="B329" s="40" t="s">
        <v>1</v>
      </c>
      <c r="C329" s="40" t="s">
        <v>2</v>
      </c>
      <c r="D329" s="68"/>
      <c r="E329" s="68"/>
      <c r="F329" s="68"/>
      <c r="G329" s="68"/>
      <c r="H329" s="68"/>
      <c r="I329" s="68"/>
      <c r="J329" s="68"/>
      <c r="K329" s="68"/>
      <c r="L329" s="68"/>
      <c r="M329" s="68"/>
      <c r="N329" s="68"/>
      <c r="O329" s="68"/>
      <c r="P329" s="68"/>
      <c r="Q329" s="68"/>
      <c r="R329" s="68"/>
      <c r="S329" s="68"/>
      <c r="T329" s="68"/>
      <c r="U329" s="68"/>
      <c r="V329" s="68"/>
      <c r="W329" s="68"/>
      <c r="X329" s="68"/>
      <c r="Y329" s="68"/>
      <c r="Z329" s="68"/>
      <c r="AA329" s="68"/>
      <c r="AB329" s="68"/>
      <c r="AC329" s="68"/>
      <c r="AD329" s="68"/>
      <c r="AE329" s="68"/>
    </row>
    <row r="330" spans="1:31" ht="21">
      <c r="A330" s="61" t="s">
        <v>539</v>
      </c>
      <c r="B330" s="73" t="s">
        <v>540</v>
      </c>
      <c r="C330" s="73"/>
      <c r="D330" s="68"/>
      <c r="E330" s="68"/>
      <c r="F330" s="68"/>
      <c r="G330" s="68"/>
      <c r="H330" s="68"/>
      <c r="I330" s="68"/>
      <c r="J330" s="68"/>
      <c r="K330" s="68"/>
      <c r="L330" s="68"/>
      <c r="M330" s="68"/>
      <c r="N330" s="68"/>
      <c r="O330" s="68"/>
      <c r="P330" s="68"/>
      <c r="Q330" s="68"/>
      <c r="R330" s="68"/>
      <c r="S330" s="68"/>
      <c r="T330" s="68"/>
      <c r="U330" s="68"/>
      <c r="V330" s="68"/>
      <c r="W330" s="68"/>
      <c r="X330" s="68"/>
      <c r="Y330" s="68"/>
      <c r="Z330" s="68"/>
      <c r="AA330" s="68"/>
      <c r="AB330" s="68"/>
      <c r="AC330" s="68"/>
      <c r="AD330" s="68"/>
      <c r="AE330" s="68"/>
    </row>
    <row r="331" spans="1:31" ht="21">
      <c r="A331" s="61" t="s">
        <v>539</v>
      </c>
      <c r="B331" s="73" t="s">
        <v>541</v>
      </c>
      <c r="C331" s="73"/>
      <c r="D331" s="68"/>
      <c r="E331" s="68"/>
      <c r="F331" s="68"/>
      <c r="G331" s="68"/>
      <c r="H331" s="68"/>
      <c r="I331" s="68"/>
      <c r="J331" s="68"/>
      <c r="K331" s="68"/>
      <c r="L331" s="68"/>
      <c r="M331" s="68"/>
      <c r="N331" s="68"/>
      <c r="O331" s="68"/>
      <c r="P331" s="68"/>
      <c r="Q331" s="68"/>
      <c r="R331" s="68"/>
      <c r="S331" s="68"/>
      <c r="T331" s="68"/>
      <c r="U331" s="68"/>
      <c r="V331" s="68"/>
      <c r="W331" s="68"/>
      <c r="X331" s="68"/>
      <c r="Y331" s="68"/>
      <c r="Z331" s="68"/>
      <c r="AA331" s="68"/>
      <c r="AB331" s="68"/>
      <c r="AC331" s="68"/>
      <c r="AD331" s="68"/>
      <c r="AE331" s="68"/>
    </row>
    <row r="332" spans="1:31" ht="84">
      <c r="A332" s="61" t="s">
        <v>539</v>
      </c>
      <c r="B332" s="73" t="s">
        <v>271</v>
      </c>
      <c r="C332" s="73" t="s">
        <v>542</v>
      </c>
      <c r="D332" s="68"/>
      <c r="E332" s="68"/>
      <c r="F332" s="68"/>
      <c r="G332" s="68"/>
      <c r="H332" s="68"/>
      <c r="I332" s="68"/>
      <c r="J332" s="68"/>
      <c r="K332" s="68"/>
      <c r="L332" s="68"/>
      <c r="M332" s="68"/>
      <c r="N332" s="68"/>
      <c r="O332" s="68"/>
      <c r="P332" s="68"/>
      <c r="Q332" s="68"/>
      <c r="R332" s="68"/>
      <c r="S332" s="68"/>
      <c r="T332" s="68"/>
      <c r="U332" s="68"/>
      <c r="V332" s="68"/>
      <c r="W332" s="68"/>
      <c r="X332" s="68"/>
      <c r="Y332" s="68"/>
      <c r="Z332" s="68"/>
      <c r="AA332" s="68"/>
      <c r="AB332" s="68"/>
      <c r="AC332" s="68"/>
      <c r="AD332" s="68"/>
      <c r="AE332" s="68"/>
    </row>
    <row r="333" spans="1:31" ht="42">
      <c r="A333" s="61" t="s">
        <v>539</v>
      </c>
      <c r="B333" s="73" t="s">
        <v>543</v>
      </c>
      <c r="C333" s="73" t="s">
        <v>544</v>
      </c>
      <c r="D333" s="68"/>
      <c r="E333" s="68"/>
      <c r="F333" s="68"/>
      <c r="G333" s="68"/>
      <c r="H333" s="68"/>
      <c r="I333" s="68"/>
      <c r="J333" s="68"/>
      <c r="K333" s="68"/>
      <c r="L333" s="68"/>
      <c r="M333" s="68"/>
      <c r="N333" s="68"/>
      <c r="O333" s="68"/>
      <c r="P333" s="68"/>
      <c r="Q333" s="68"/>
      <c r="R333" s="68"/>
      <c r="S333" s="68"/>
      <c r="T333" s="68"/>
      <c r="U333" s="68"/>
      <c r="V333" s="68"/>
      <c r="W333" s="68"/>
      <c r="X333" s="68"/>
      <c r="Y333" s="68"/>
      <c r="Z333" s="68"/>
      <c r="AA333" s="68"/>
      <c r="AB333" s="68"/>
      <c r="AC333" s="68"/>
      <c r="AD333" s="68"/>
      <c r="AE333" s="68"/>
    </row>
    <row r="334" spans="1:31">
      <c r="A334" s="312"/>
      <c r="B334" s="312"/>
      <c r="C334" s="312"/>
      <c r="D334" s="68"/>
      <c r="E334" s="68"/>
      <c r="F334" s="68"/>
      <c r="G334" s="68"/>
      <c r="H334" s="68"/>
      <c r="I334" s="68"/>
      <c r="J334" s="68"/>
      <c r="K334" s="68"/>
      <c r="L334" s="68"/>
      <c r="M334" s="68"/>
      <c r="N334" s="68"/>
      <c r="O334" s="68"/>
      <c r="P334" s="68"/>
      <c r="Q334" s="68"/>
      <c r="R334" s="68"/>
      <c r="S334" s="68"/>
      <c r="T334" s="68"/>
      <c r="U334" s="68"/>
      <c r="V334" s="68"/>
      <c r="W334" s="68"/>
      <c r="X334" s="68"/>
      <c r="Y334" s="68"/>
      <c r="Z334" s="68"/>
      <c r="AA334" s="68"/>
      <c r="AB334" s="68"/>
      <c r="AC334" s="68"/>
      <c r="AD334" s="68"/>
      <c r="AE334" s="68"/>
    </row>
    <row r="335" spans="1:31" ht="21">
      <c r="A335" s="313" t="s">
        <v>605</v>
      </c>
      <c r="B335" s="313"/>
      <c r="C335" s="313"/>
      <c r="D335" s="68"/>
      <c r="E335" s="68"/>
      <c r="F335" s="68"/>
      <c r="G335" s="68"/>
      <c r="H335" s="68"/>
      <c r="I335" s="68"/>
      <c r="J335" s="68"/>
      <c r="K335" s="68"/>
      <c r="L335" s="68"/>
      <c r="M335" s="68"/>
      <c r="N335" s="68"/>
      <c r="O335" s="68"/>
      <c r="P335" s="68"/>
      <c r="Q335" s="68"/>
      <c r="R335" s="68"/>
      <c r="S335" s="68"/>
      <c r="T335" s="68"/>
      <c r="U335" s="68"/>
      <c r="V335" s="68"/>
      <c r="W335" s="68"/>
      <c r="X335" s="68"/>
      <c r="Y335" s="68"/>
      <c r="Z335" s="68"/>
      <c r="AA335" s="68"/>
      <c r="AB335" s="68"/>
      <c r="AC335" s="68"/>
      <c r="AD335" s="68"/>
      <c r="AE335" s="68"/>
    </row>
    <row r="336" spans="1:31">
      <c r="A336" s="87"/>
      <c r="B336" s="87"/>
      <c r="C336" s="87"/>
      <c r="D336" s="68"/>
      <c r="E336" s="68"/>
      <c r="F336" s="68"/>
      <c r="G336" s="68"/>
      <c r="H336" s="68"/>
      <c r="I336" s="68"/>
      <c r="J336" s="68"/>
      <c r="K336" s="68"/>
      <c r="L336" s="68"/>
      <c r="M336" s="68"/>
      <c r="N336" s="68"/>
      <c r="O336" s="68"/>
      <c r="P336" s="68"/>
      <c r="Q336" s="68"/>
      <c r="R336" s="68"/>
      <c r="S336" s="68"/>
      <c r="T336" s="68"/>
      <c r="U336" s="68"/>
      <c r="V336" s="68"/>
      <c r="W336" s="68"/>
      <c r="X336" s="68"/>
      <c r="Y336" s="68"/>
      <c r="Z336" s="68"/>
      <c r="AA336" s="68"/>
      <c r="AB336" s="68"/>
      <c r="AC336" s="68"/>
      <c r="AD336" s="68"/>
      <c r="AE336" s="68"/>
    </row>
    <row r="337" spans="1:31" ht="21">
      <c r="A337" s="40" t="s">
        <v>0</v>
      </c>
      <c r="B337" s="40" t="s">
        <v>1</v>
      </c>
      <c r="C337" s="40" t="s">
        <v>2</v>
      </c>
      <c r="D337" s="68"/>
      <c r="E337" s="68"/>
      <c r="F337" s="68"/>
      <c r="G337" s="68"/>
      <c r="H337" s="68"/>
      <c r="I337" s="68"/>
      <c r="J337" s="68"/>
      <c r="K337" s="68"/>
      <c r="L337" s="68"/>
      <c r="M337" s="68"/>
      <c r="N337" s="68"/>
      <c r="O337" s="68"/>
      <c r="P337" s="68"/>
      <c r="Q337" s="68"/>
      <c r="R337" s="68"/>
      <c r="S337" s="68"/>
      <c r="T337" s="68"/>
      <c r="U337" s="68"/>
      <c r="V337" s="68"/>
      <c r="W337" s="68"/>
      <c r="X337" s="68"/>
      <c r="Y337" s="68"/>
      <c r="Z337" s="68"/>
      <c r="AA337" s="68"/>
      <c r="AB337" s="68"/>
      <c r="AC337" s="68"/>
      <c r="AD337" s="68"/>
      <c r="AE337" s="68"/>
    </row>
    <row r="338" spans="1:31" ht="168">
      <c r="A338" s="39" t="s">
        <v>249</v>
      </c>
      <c r="B338" s="88" t="s">
        <v>266</v>
      </c>
      <c r="C338" s="37" t="s">
        <v>259</v>
      </c>
      <c r="D338" s="68"/>
      <c r="E338" s="68"/>
      <c r="F338" s="68"/>
      <c r="G338" s="68"/>
      <c r="H338" s="68"/>
      <c r="I338" s="68"/>
      <c r="J338" s="68"/>
      <c r="K338" s="68"/>
      <c r="L338" s="68"/>
      <c r="M338" s="68"/>
      <c r="N338" s="68"/>
      <c r="O338" s="68"/>
      <c r="P338" s="68"/>
      <c r="Q338" s="68"/>
      <c r="R338" s="68"/>
      <c r="S338" s="68"/>
      <c r="T338" s="68"/>
      <c r="U338" s="68"/>
      <c r="V338" s="68"/>
      <c r="W338" s="68"/>
      <c r="X338" s="68"/>
      <c r="Y338" s="68"/>
      <c r="Z338" s="68"/>
      <c r="AA338" s="68"/>
      <c r="AB338" s="68"/>
      <c r="AC338" s="68"/>
      <c r="AD338" s="68"/>
      <c r="AE338" s="68"/>
    </row>
    <row r="339" spans="1:31" ht="84">
      <c r="A339" s="39" t="s">
        <v>250</v>
      </c>
      <c r="B339" s="88" t="s">
        <v>261</v>
      </c>
      <c r="C339" s="37" t="s">
        <v>251</v>
      </c>
      <c r="D339" s="68"/>
      <c r="E339" s="68"/>
      <c r="F339" s="68"/>
      <c r="G339" s="68"/>
      <c r="H339" s="68"/>
      <c r="I339" s="68"/>
      <c r="J339" s="68"/>
      <c r="K339" s="68"/>
      <c r="L339" s="68"/>
      <c r="M339" s="68"/>
      <c r="N339" s="68"/>
      <c r="O339" s="68"/>
      <c r="P339" s="68"/>
      <c r="Q339" s="68"/>
      <c r="R339" s="68"/>
      <c r="S339" s="68"/>
      <c r="T339" s="68"/>
      <c r="U339" s="68"/>
      <c r="V339" s="68"/>
      <c r="W339" s="68"/>
      <c r="X339" s="68"/>
      <c r="Y339" s="68"/>
      <c r="Z339" s="68"/>
      <c r="AA339" s="68"/>
      <c r="AB339" s="68"/>
      <c r="AC339" s="68"/>
      <c r="AD339" s="68"/>
      <c r="AE339" s="68"/>
    </row>
    <row r="340" spans="1:31" ht="105">
      <c r="A340" s="39" t="s">
        <v>252</v>
      </c>
      <c r="B340" s="37" t="s">
        <v>262</v>
      </c>
      <c r="C340" s="37" t="s">
        <v>260</v>
      </c>
    </row>
    <row r="341" spans="1:31" ht="105">
      <c r="A341" s="39" t="s">
        <v>253</v>
      </c>
      <c r="B341" s="88" t="s">
        <v>263</v>
      </c>
      <c r="C341" s="37" t="s">
        <v>254</v>
      </c>
      <c r="D341" s="68"/>
      <c r="E341" s="68"/>
      <c r="F341" s="68"/>
      <c r="G341" s="68"/>
      <c r="H341" s="68"/>
      <c r="I341" s="68"/>
      <c r="J341" s="68"/>
      <c r="K341" s="68"/>
      <c r="L341" s="68"/>
      <c r="M341" s="68"/>
      <c r="N341" s="68"/>
      <c r="O341" s="68"/>
      <c r="P341" s="68"/>
      <c r="Q341" s="68"/>
      <c r="R341" s="68"/>
      <c r="S341" s="68"/>
      <c r="T341" s="68"/>
      <c r="U341" s="68"/>
      <c r="V341" s="68"/>
      <c r="W341" s="68"/>
      <c r="X341" s="68"/>
      <c r="Y341" s="68"/>
      <c r="Z341" s="68"/>
      <c r="AA341" s="68"/>
      <c r="AB341" s="68"/>
      <c r="AC341" s="68"/>
      <c r="AD341" s="68"/>
      <c r="AE341" s="68"/>
    </row>
    <row r="342" spans="1:31" ht="147">
      <c r="A342" s="39" t="s">
        <v>255</v>
      </c>
      <c r="B342" s="88" t="s">
        <v>264</v>
      </c>
      <c r="C342" s="37" t="s">
        <v>256</v>
      </c>
      <c r="D342" s="68"/>
      <c r="E342" s="68"/>
      <c r="F342" s="68"/>
      <c r="G342" s="68"/>
      <c r="H342" s="68"/>
      <c r="I342" s="68"/>
      <c r="J342" s="68"/>
      <c r="K342" s="68"/>
      <c r="L342" s="68"/>
      <c r="M342" s="68"/>
      <c r="N342" s="68"/>
      <c r="O342" s="68"/>
      <c r="P342" s="68"/>
      <c r="Q342" s="68"/>
      <c r="R342" s="68"/>
      <c r="S342" s="68"/>
      <c r="T342" s="68"/>
      <c r="U342" s="68"/>
      <c r="V342" s="68"/>
      <c r="W342" s="68"/>
      <c r="X342" s="68"/>
      <c r="Y342" s="68"/>
      <c r="Z342" s="68"/>
      <c r="AA342" s="68"/>
      <c r="AB342" s="68"/>
      <c r="AC342" s="68"/>
      <c r="AD342" s="68"/>
      <c r="AE342" s="68"/>
    </row>
    <row r="343" spans="1:31" ht="105">
      <c r="A343" s="39" t="s">
        <v>257</v>
      </c>
      <c r="B343" s="88" t="s">
        <v>265</v>
      </c>
      <c r="C343" s="37" t="s">
        <v>258</v>
      </c>
      <c r="D343" s="68"/>
      <c r="E343" s="68"/>
      <c r="F343" s="68"/>
      <c r="G343" s="68"/>
      <c r="H343" s="68"/>
      <c r="I343" s="68"/>
      <c r="J343" s="68"/>
      <c r="K343" s="68"/>
      <c r="L343" s="68"/>
      <c r="M343" s="68"/>
      <c r="N343" s="68"/>
      <c r="O343" s="68"/>
      <c r="P343" s="68"/>
      <c r="Q343" s="68"/>
      <c r="R343" s="68"/>
      <c r="S343" s="68"/>
      <c r="T343" s="68"/>
      <c r="U343" s="68"/>
      <c r="V343" s="68"/>
      <c r="W343" s="68"/>
      <c r="X343" s="68"/>
      <c r="Y343" s="68"/>
      <c r="Z343" s="68"/>
      <c r="AA343" s="68"/>
      <c r="AB343" s="68"/>
      <c r="AC343" s="68"/>
      <c r="AD343" s="68"/>
      <c r="AE343" s="68"/>
    </row>
    <row r="344" spans="1:31" ht="63">
      <c r="A344" s="157" t="s">
        <v>240</v>
      </c>
      <c r="B344" s="156" t="s">
        <v>243</v>
      </c>
      <c r="C344" s="156"/>
      <c r="D344" s="68"/>
      <c r="E344" s="68"/>
      <c r="F344" s="68"/>
      <c r="G344" s="68"/>
      <c r="H344" s="68"/>
      <c r="I344" s="68"/>
      <c r="J344" s="68"/>
      <c r="K344" s="68"/>
      <c r="L344" s="68"/>
      <c r="M344" s="68"/>
      <c r="N344" s="68"/>
      <c r="O344" s="68"/>
      <c r="P344" s="68"/>
      <c r="Q344" s="68"/>
      <c r="R344" s="68"/>
      <c r="S344" s="68"/>
      <c r="T344" s="68"/>
      <c r="U344" s="68"/>
      <c r="V344" s="68"/>
      <c r="W344" s="68"/>
      <c r="X344" s="68"/>
      <c r="Y344" s="68"/>
      <c r="Z344" s="68"/>
      <c r="AA344" s="68"/>
      <c r="AB344" s="68"/>
      <c r="AC344" s="68"/>
      <c r="AD344" s="68"/>
      <c r="AE344" s="68"/>
    </row>
    <row r="345" spans="1:31">
      <c r="A345" s="314"/>
      <c r="B345" s="315"/>
      <c r="C345" s="316"/>
      <c r="D345" s="68"/>
      <c r="E345" s="68"/>
      <c r="F345" s="68"/>
      <c r="G345" s="68"/>
      <c r="H345" s="68"/>
      <c r="I345" s="68"/>
      <c r="J345" s="68"/>
      <c r="K345" s="68"/>
      <c r="L345" s="68"/>
      <c r="M345" s="68"/>
      <c r="N345" s="68"/>
      <c r="O345" s="68"/>
      <c r="P345" s="68"/>
      <c r="Q345" s="68"/>
      <c r="R345" s="68"/>
      <c r="S345" s="68"/>
      <c r="T345" s="68"/>
      <c r="U345" s="68"/>
      <c r="V345" s="68"/>
      <c r="W345" s="68"/>
      <c r="X345" s="68"/>
      <c r="Y345" s="68"/>
      <c r="Z345" s="68"/>
      <c r="AA345" s="68"/>
      <c r="AB345" s="68"/>
      <c r="AC345" s="68"/>
      <c r="AD345" s="68"/>
      <c r="AE345" s="68"/>
    </row>
    <row r="346" spans="1:31" ht="21">
      <c r="A346" s="313" t="s">
        <v>675</v>
      </c>
      <c r="B346" s="313"/>
      <c r="C346" s="313"/>
      <c r="D346" s="68"/>
      <c r="E346" s="68"/>
      <c r="F346" s="68"/>
      <c r="G346" s="68"/>
      <c r="H346" s="68"/>
      <c r="I346" s="68"/>
      <c r="J346" s="68"/>
      <c r="K346" s="68"/>
      <c r="L346" s="68"/>
      <c r="M346" s="68"/>
      <c r="N346" s="68"/>
      <c r="O346" s="68"/>
      <c r="P346" s="68"/>
      <c r="Q346" s="68"/>
      <c r="R346" s="68"/>
      <c r="S346" s="68"/>
      <c r="T346" s="68"/>
      <c r="U346" s="68"/>
      <c r="V346" s="68"/>
      <c r="W346" s="68"/>
      <c r="X346" s="68"/>
      <c r="Y346" s="68"/>
      <c r="Z346" s="68"/>
      <c r="AA346" s="68"/>
      <c r="AB346" s="68"/>
      <c r="AC346" s="68"/>
      <c r="AD346" s="68"/>
      <c r="AE346" s="68"/>
    </row>
    <row r="347" spans="1:31">
      <c r="A347" s="314"/>
      <c r="B347" s="315"/>
      <c r="C347" s="316"/>
      <c r="D347" s="68"/>
      <c r="E347" s="68"/>
      <c r="F347" s="68"/>
      <c r="G347" s="68"/>
      <c r="H347" s="68"/>
      <c r="I347" s="68"/>
      <c r="J347" s="68"/>
      <c r="K347" s="68"/>
      <c r="L347" s="68"/>
      <c r="M347" s="68"/>
      <c r="N347" s="68"/>
      <c r="O347" s="68"/>
      <c r="P347" s="68"/>
      <c r="Q347" s="68"/>
      <c r="R347" s="68"/>
      <c r="S347" s="68"/>
      <c r="T347" s="68"/>
      <c r="U347" s="68"/>
      <c r="V347" s="68"/>
      <c r="W347" s="68"/>
      <c r="X347" s="68"/>
      <c r="Y347" s="68"/>
      <c r="Z347" s="68"/>
      <c r="AA347" s="68"/>
      <c r="AB347" s="68"/>
      <c r="AC347" s="68"/>
      <c r="AD347" s="68"/>
      <c r="AE347" s="68"/>
    </row>
    <row r="348" spans="1:31" ht="21">
      <c r="A348" s="40" t="s">
        <v>0</v>
      </c>
      <c r="B348" s="40" t="s">
        <v>1</v>
      </c>
      <c r="C348" s="40" t="s">
        <v>2</v>
      </c>
      <c r="D348" s="68"/>
      <c r="E348" s="68"/>
      <c r="F348" s="68"/>
      <c r="G348" s="68"/>
      <c r="H348" s="68"/>
      <c r="I348" s="68"/>
      <c r="J348" s="68"/>
      <c r="K348" s="68"/>
      <c r="L348" s="68"/>
      <c r="M348" s="68"/>
      <c r="N348" s="68"/>
      <c r="O348" s="68"/>
      <c r="P348" s="68"/>
      <c r="Q348" s="68"/>
      <c r="R348" s="68"/>
      <c r="S348" s="68"/>
      <c r="T348" s="68"/>
      <c r="U348" s="68"/>
      <c r="V348" s="68"/>
      <c r="W348" s="68"/>
      <c r="X348" s="68"/>
      <c r="Y348" s="68"/>
      <c r="Z348" s="68"/>
      <c r="AA348" s="68"/>
      <c r="AB348" s="68"/>
      <c r="AC348" s="68"/>
      <c r="AD348" s="68"/>
      <c r="AE348" s="68"/>
    </row>
    <row r="349" spans="1:31" ht="42">
      <c r="A349" s="39" t="s">
        <v>676</v>
      </c>
      <c r="B349" s="22" t="s">
        <v>677</v>
      </c>
      <c r="C349" s="151"/>
      <c r="D349" s="68"/>
      <c r="E349" s="68"/>
      <c r="F349" s="68"/>
      <c r="G349" s="68"/>
      <c r="H349" s="68"/>
      <c r="I349" s="68"/>
      <c r="J349" s="68"/>
      <c r="K349" s="68"/>
      <c r="L349" s="68"/>
      <c r="M349" s="68"/>
      <c r="N349" s="68"/>
      <c r="O349" s="68"/>
      <c r="P349" s="68"/>
      <c r="Q349" s="68"/>
      <c r="R349" s="68"/>
      <c r="S349" s="68"/>
      <c r="T349" s="68"/>
      <c r="U349" s="68"/>
      <c r="V349" s="68"/>
      <c r="W349" s="68"/>
      <c r="X349" s="68"/>
      <c r="Y349" s="68"/>
      <c r="Z349" s="68"/>
      <c r="AA349" s="68"/>
      <c r="AB349" s="68"/>
      <c r="AC349" s="68"/>
      <c r="AD349" s="68"/>
      <c r="AE349" s="68"/>
    </row>
    <row r="350" spans="1:31" ht="42">
      <c r="A350" s="39" t="s">
        <v>678</v>
      </c>
      <c r="B350" s="22" t="s">
        <v>679</v>
      </c>
      <c r="C350" s="151"/>
      <c r="D350" s="68"/>
      <c r="E350" s="68"/>
      <c r="F350" s="68"/>
      <c r="G350" s="68"/>
      <c r="H350" s="68"/>
      <c r="I350" s="68"/>
      <c r="J350" s="68"/>
      <c r="K350" s="68"/>
      <c r="L350" s="68"/>
      <c r="M350" s="68"/>
      <c r="N350" s="68"/>
      <c r="O350" s="68"/>
      <c r="P350" s="68"/>
      <c r="Q350" s="68"/>
      <c r="R350" s="68"/>
      <c r="S350" s="68"/>
      <c r="T350" s="68"/>
      <c r="U350" s="68"/>
      <c r="V350" s="68"/>
      <c r="W350" s="68"/>
      <c r="X350" s="68"/>
      <c r="Y350" s="68"/>
      <c r="Z350" s="68"/>
      <c r="AA350" s="68"/>
      <c r="AB350" s="68"/>
      <c r="AC350" s="68"/>
      <c r="AD350" s="68"/>
      <c r="AE350" s="68"/>
    </row>
    <row r="351" spans="1:31" ht="84">
      <c r="A351" s="39" t="s">
        <v>680</v>
      </c>
      <c r="B351" s="22" t="s">
        <v>681</v>
      </c>
      <c r="C351" s="151"/>
      <c r="D351" s="68"/>
      <c r="E351" s="68"/>
      <c r="F351" s="68"/>
      <c r="G351" s="68"/>
      <c r="H351" s="68"/>
      <c r="I351" s="68"/>
      <c r="J351" s="68"/>
      <c r="K351" s="68"/>
      <c r="L351" s="68"/>
      <c r="M351" s="68"/>
      <c r="N351" s="68"/>
      <c r="O351" s="68"/>
      <c r="P351" s="68"/>
      <c r="Q351" s="68"/>
      <c r="R351" s="68"/>
      <c r="S351" s="68"/>
      <c r="T351" s="68"/>
      <c r="U351" s="68"/>
      <c r="V351" s="68"/>
      <c r="W351" s="68"/>
      <c r="X351" s="68"/>
      <c r="Y351" s="68"/>
      <c r="Z351" s="68"/>
      <c r="AA351" s="68"/>
      <c r="AB351" s="68"/>
      <c r="AC351" s="68"/>
      <c r="AD351" s="68"/>
      <c r="AE351" s="68"/>
    </row>
    <row r="352" spans="1:31" ht="126">
      <c r="A352" s="61" t="s">
        <v>682</v>
      </c>
      <c r="B352" s="22" t="s">
        <v>683</v>
      </c>
      <c r="C352" s="151"/>
      <c r="D352" s="68"/>
      <c r="E352" s="68"/>
      <c r="F352" s="68"/>
      <c r="G352" s="68"/>
      <c r="H352" s="68"/>
      <c r="I352" s="68"/>
      <c r="J352" s="68"/>
      <c r="K352" s="68"/>
      <c r="L352" s="68"/>
      <c r="M352" s="68"/>
      <c r="N352" s="68"/>
      <c r="O352" s="68"/>
      <c r="P352" s="68"/>
      <c r="Q352" s="68"/>
      <c r="R352" s="68"/>
      <c r="S352" s="68"/>
      <c r="T352" s="68"/>
      <c r="U352" s="68"/>
      <c r="V352" s="68"/>
      <c r="W352" s="68"/>
      <c r="X352" s="68"/>
      <c r="Y352" s="68"/>
      <c r="Z352" s="68"/>
      <c r="AA352" s="68"/>
      <c r="AB352" s="68"/>
      <c r="AC352" s="68"/>
      <c r="AD352" s="68"/>
      <c r="AE352" s="68"/>
    </row>
    <row r="353" spans="1:69" ht="105">
      <c r="A353" s="39" t="s">
        <v>684</v>
      </c>
      <c r="B353" s="22" t="s">
        <v>685</v>
      </c>
      <c r="C353" s="151"/>
      <c r="D353" s="68"/>
      <c r="E353" s="68"/>
      <c r="F353" s="68"/>
      <c r="G353" s="68"/>
      <c r="H353" s="68"/>
      <c r="I353" s="68"/>
      <c r="J353" s="68"/>
      <c r="K353" s="68"/>
      <c r="L353" s="68"/>
      <c r="M353" s="68"/>
      <c r="N353" s="68"/>
      <c r="O353" s="68"/>
      <c r="P353" s="68"/>
      <c r="Q353" s="68"/>
      <c r="R353" s="68"/>
      <c r="S353" s="68"/>
      <c r="T353" s="68"/>
      <c r="U353" s="68"/>
      <c r="V353" s="68"/>
      <c r="W353" s="68"/>
      <c r="X353" s="68"/>
      <c r="Y353" s="68"/>
      <c r="Z353" s="68"/>
      <c r="AA353" s="68"/>
      <c r="AB353" s="68"/>
      <c r="AC353" s="68"/>
      <c r="AD353" s="68"/>
      <c r="AE353" s="68"/>
    </row>
    <row r="354" spans="1:69" ht="21">
      <c r="A354" s="39" t="s">
        <v>686</v>
      </c>
      <c r="B354" s="22" t="s">
        <v>687</v>
      </c>
      <c r="C354" s="151"/>
      <c r="D354" s="68"/>
      <c r="E354" s="68"/>
      <c r="F354" s="68"/>
      <c r="G354" s="68"/>
      <c r="H354" s="68"/>
      <c r="I354" s="68"/>
      <c r="J354" s="68"/>
      <c r="K354" s="68"/>
      <c r="L354" s="68"/>
      <c r="M354" s="68"/>
      <c r="N354" s="68"/>
      <c r="O354" s="68"/>
      <c r="P354" s="68"/>
      <c r="Q354" s="68"/>
      <c r="R354" s="68"/>
      <c r="S354" s="68"/>
      <c r="T354" s="68"/>
      <c r="U354" s="68"/>
      <c r="V354" s="68"/>
      <c r="W354" s="68"/>
      <c r="X354" s="68"/>
      <c r="Y354" s="68"/>
      <c r="Z354" s="68"/>
      <c r="AA354" s="68"/>
      <c r="AB354" s="68"/>
      <c r="AC354" s="68"/>
      <c r="AD354" s="68"/>
      <c r="AE354" s="68"/>
    </row>
    <row r="355" spans="1:69">
      <c r="A355" s="312"/>
      <c r="B355" s="312"/>
      <c r="C355" s="312"/>
      <c r="D355" s="68"/>
      <c r="E355" s="68"/>
      <c r="F355" s="68"/>
      <c r="G355" s="68"/>
      <c r="H355" s="68"/>
      <c r="I355" s="68"/>
      <c r="J355" s="68"/>
      <c r="K355" s="68"/>
      <c r="L355" s="68"/>
      <c r="M355" s="68"/>
      <c r="N355" s="68"/>
      <c r="O355" s="68"/>
      <c r="P355" s="68"/>
      <c r="Q355" s="68"/>
      <c r="R355" s="68"/>
      <c r="S355" s="68"/>
      <c r="T355" s="68"/>
      <c r="U355" s="68"/>
      <c r="V355" s="68"/>
      <c r="W355" s="68"/>
      <c r="X355" s="68"/>
      <c r="Y355" s="68"/>
      <c r="Z355" s="68"/>
      <c r="AA355" s="68"/>
      <c r="AB355" s="68"/>
      <c r="AC355" s="68"/>
      <c r="AD355" s="68"/>
      <c r="AE355" s="68"/>
    </row>
    <row r="356" spans="1:69" ht="21">
      <c r="A356" s="313" t="s">
        <v>722</v>
      </c>
      <c r="B356" s="313"/>
      <c r="C356" s="313"/>
      <c r="D356" s="68"/>
      <c r="E356" s="68"/>
      <c r="F356" s="68"/>
      <c r="G356" s="68"/>
      <c r="H356" s="68"/>
      <c r="I356" s="68"/>
      <c r="J356" s="68"/>
      <c r="K356" s="68"/>
      <c r="L356" s="68"/>
      <c r="M356" s="68"/>
      <c r="N356" s="68"/>
      <c r="O356" s="68"/>
      <c r="P356" s="68"/>
      <c r="Q356" s="68"/>
      <c r="R356" s="68"/>
      <c r="S356" s="68"/>
      <c r="T356" s="68"/>
      <c r="U356" s="68"/>
      <c r="V356" s="68"/>
      <c r="W356" s="68"/>
      <c r="X356" s="68"/>
      <c r="Y356" s="68"/>
      <c r="Z356" s="68"/>
      <c r="AA356" s="68"/>
      <c r="AB356" s="68"/>
      <c r="AC356" s="68"/>
      <c r="AD356" s="68"/>
      <c r="AE356" s="68"/>
    </row>
    <row r="357" spans="1:69" s="121" customFormat="1" ht="14.4">
      <c r="A357" s="87"/>
      <c r="B357" s="87"/>
      <c r="C357" s="87"/>
      <c r="D357" s="6"/>
      <c r="E357" s="6"/>
      <c r="F357" s="6"/>
      <c r="G357" s="6"/>
      <c r="H357" s="6"/>
      <c r="I357" s="6"/>
      <c r="J357" s="6"/>
      <c r="K357" s="6"/>
      <c r="L357" s="6"/>
      <c r="M357" s="6"/>
      <c r="N357" s="6"/>
      <c r="O357" s="6"/>
      <c r="P357" s="6"/>
      <c r="Q357" s="6"/>
      <c r="R357" s="6"/>
      <c r="S357" s="6"/>
      <c r="T357" s="6"/>
      <c r="U357" s="6"/>
      <c r="V357" s="6"/>
      <c r="W357" s="6"/>
      <c r="X357" s="6"/>
      <c r="Y357" s="6"/>
      <c r="Z357" s="6"/>
      <c r="AA357" s="6"/>
      <c r="AB357" s="6"/>
      <c r="AC357" s="6"/>
      <c r="AD357" s="6"/>
      <c r="AE357" s="6"/>
      <c r="AF357" s="6"/>
      <c r="AG357" s="6"/>
      <c r="AH357" s="6"/>
      <c r="AI357" s="6"/>
      <c r="AJ357" s="6"/>
      <c r="AK357" s="6"/>
      <c r="AL357" s="6"/>
      <c r="AM357" s="6"/>
      <c r="AN357" s="6"/>
      <c r="AO357" s="6"/>
      <c r="AP357" s="6"/>
      <c r="AQ357" s="6"/>
      <c r="AR357" s="6"/>
      <c r="AS357" s="6"/>
      <c r="AT357" s="6"/>
      <c r="AU357" s="6"/>
      <c r="AV357" s="6"/>
      <c r="AW357" s="6"/>
      <c r="AX357" s="6"/>
      <c r="AY357" s="6"/>
      <c r="AZ357" s="6"/>
      <c r="BA357" s="6"/>
      <c r="BB357" s="6"/>
      <c r="BC357" s="6"/>
      <c r="BD357" s="6"/>
      <c r="BE357" s="6"/>
      <c r="BF357" s="6"/>
      <c r="BG357" s="6"/>
      <c r="BH357" s="6"/>
      <c r="BI357" s="6"/>
      <c r="BJ357" s="6"/>
      <c r="BK357" s="6"/>
      <c r="BL357" s="6"/>
      <c r="BM357" s="6"/>
      <c r="BN357" s="6"/>
      <c r="BO357" s="6"/>
      <c r="BP357" s="6"/>
      <c r="BQ357" s="6"/>
    </row>
    <row r="358" spans="1:69" s="123" customFormat="1" ht="21">
      <c r="A358" s="40" t="s">
        <v>0</v>
      </c>
      <c r="B358" s="40" t="s">
        <v>1</v>
      </c>
      <c r="C358" s="40" t="s">
        <v>2</v>
      </c>
      <c r="D358" s="4"/>
      <c r="E358" s="4"/>
      <c r="F358" s="4"/>
      <c r="G358" s="4"/>
      <c r="H358" s="4"/>
      <c r="I358" s="4"/>
      <c r="J358" s="4"/>
      <c r="K358" s="4"/>
      <c r="L358" s="4"/>
      <c r="M358" s="4"/>
      <c r="N358" s="4"/>
      <c r="O358" s="4"/>
      <c r="P358" s="4"/>
      <c r="Q358" s="4"/>
      <c r="R358" s="4"/>
      <c r="S358" s="4"/>
      <c r="T358" s="4"/>
      <c r="U358" s="4"/>
      <c r="V358" s="4"/>
      <c r="W358" s="4"/>
      <c r="X358" s="4"/>
      <c r="Y358" s="4"/>
      <c r="Z358" s="4"/>
      <c r="AA358" s="4"/>
      <c r="AB358" s="4"/>
      <c r="AC358" s="4"/>
      <c r="AD358" s="4"/>
      <c r="AE358" s="4"/>
      <c r="AF358" s="4"/>
      <c r="AG358" s="4"/>
      <c r="AH358" s="4"/>
      <c r="AI358" s="4"/>
      <c r="AJ358" s="4"/>
      <c r="AK358" s="4"/>
      <c r="AL358" s="4"/>
      <c r="AM358" s="4"/>
      <c r="AN358" s="4"/>
      <c r="AO358" s="4"/>
      <c r="AP358" s="4"/>
      <c r="AQ358" s="4"/>
      <c r="AR358" s="4"/>
      <c r="AS358" s="4"/>
      <c r="AT358" s="4"/>
      <c r="AU358" s="4"/>
      <c r="AV358" s="4"/>
      <c r="AW358" s="4"/>
      <c r="AX358" s="4"/>
      <c r="AY358" s="4"/>
      <c r="AZ358" s="4"/>
      <c r="BA358" s="4"/>
      <c r="BB358" s="4"/>
      <c r="BC358" s="4"/>
      <c r="BD358" s="4"/>
      <c r="BE358" s="4"/>
      <c r="BF358" s="4"/>
      <c r="BG358" s="4"/>
      <c r="BH358" s="4"/>
      <c r="BI358" s="4"/>
      <c r="BJ358" s="4"/>
      <c r="BK358" s="4"/>
      <c r="BL358" s="4"/>
      <c r="BM358" s="4"/>
      <c r="BN358" s="4"/>
      <c r="BO358" s="4"/>
      <c r="BP358" s="4"/>
      <c r="BQ358" s="4"/>
    </row>
    <row r="359" spans="1:69" s="121" customFormat="1" ht="126">
      <c r="A359" s="61" t="s">
        <v>245</v>
      </c>
      <c r="B359" s="73" t="s">
        <v>673</v>
      </c>
      <c r="C359" s="73"/>
      <c r="D359" s="6"/>
      <c r="E359" s="6"/>
      <c r="F359" s="6"/>
      <c r="G359" s="6"/>
      <c r="H359" s="6"/>
      <c r="I359" s="6"/>
      <c r="J359" s="6"/>
      <c r="K359" s="6"/>
      <c r="L359" s="6"/>
      <c r="M359" s="6"/>
      <c r="N359" s="6"/>
      <c r="O359" s="6"/>
      <c r="P359" s="6"/>
      <c r="Q359" s="6"/>
      <c r="R359" s="6"/>
      <c r="S359" s="6"/>
      <c r="T359" s="6"/>
      <c r="U359" s="6"/>
      <c r="V359" s="6"/>
      <c r="W359" s="6"/>
      <c r="X359" s="6"/>
      <c r="Y359" s="6"/>
      <c r="Z359" s="6"/>
      <c r="AA359" s="6"/>
      <c r="AB359" s="6"/>
      <c r="AC359" s="6"/>
      <c r="AD359" s="6"/>
      <c r="AE359" s="6"/>
      <c r="AF359" s="6"/>
      <c r="AG359" s="6"/>
      <c r="AH359" s="6"/>
      <c r="AI359" s="6"/>
      <c r="AJ359" s="6"/>
      <c r="AK359" s="6"/>
      <c r="AL359" s="6"/>
      <c r="AM359" s="6"/>
      <c r="AN359" s="6"/>
      <c r="AO359" s="6"/>
      <c r="AP359" s="6"/>
      <c r="AQ359" s="6"/>
      <c r="AR359" s="6"/>
      <c r="AS359" s="6"/>
      <c r="AT359" s="6"/>
      <c r="AU359" s="6"/>
      <c r="AV359" s="6"/>
      <c r="AW359" s="6"/>
      <c r="AX359" s="6"/>
      <c r="AY359" s="6"/>
      <c r="AZ359" s="6"/>
      <c r="BA359" s="6"/>
      <c r="BB359" s="6"/>
      <c r="BC359" s="6"/>
      <c r="BD359" s="6"/>
      <c r="BE359" s="6"/>
      <c r="BF359" s="6"/>
      <c r="BG359" s="6"/>
      <c r="BH359" s="6"/>
      <c r="BI359" s="6"/>
      <c r="BJ359" s="6"/>
      <c r="BK359" s="6"/>
      <c r="BL359" s="6"/>
      <c r="BM359" s="6"/>
      <c r="BN359" s="6"/>
      <c r="BO359" s="6"/>
      <c r="BP359" s="6"/>
      <c r="BQ359" s="6"/>
    </row>
    <row r="360" spans="1:69" s="121" customFormat="1" ht="63">
      <c r="A360" s="118" t="s">
        <v>246</v>
      </c>
      <c r="B360" s="85" t="s">
        <v>674</v>
      </c>
      <c r="C360" s="73"/>
      <c r="D360" s="6"/>
      <c r="E360" s="6"/>
      <c r="F360" s="6"/>
      <c r="G360" s="6"/>
      <c r="H360" s="6"/>
      <c r="I360" s="6"/>
      <c r="J360" s="6"/>
      <c r="K360" s="6"/>
      <c r="L360" s="6"/>
      <c r="M360" s="6"/>
      <c r="N360" s="6"/>
      <c r="O360" s="6"/>
      <c r="P360" s="6"/>
      <c r="Q360" s="6"/>
      <c r="R360" s="6"/>
      <c r="S360" s="6"/>
      <c r="T360" s="6"/>
      <c r="U360" s="6"/>
      <c r="V360" s="6"/>
      <c r="W360" s="6"/>
      <c r="X360" s="6"/>
      <c r="Y360" s="6"/>
      <c r="Z360" s="6"/>
      <c r="AA360" s="6"/>
      <c r="AB360" s="6"/>
      <c r="AC360" s="6"/>
      <c r="AD360" s="6"/>
      <c r="AE360" s="6"/>
      <c r="AF360" s="6"/>
      <c r="AG360" s="6"/>
      <c r="AH360" s="6"/>
      <c r="AI360" s="6"/>
      <c r="AJ360" s="6"/>
      <c r="AK360" s="6"/>
      <c r="AL360" s="6"/>
      <c r="AM360" s="6"/>
      <c r="AN360" s="6"/>
      <c r="AO360" s="6"/>
      <c r="AP360" s="6"/>
      <c r="AQ360" s="6"/>
      <c r="AR360" s="6"/>
      <c r="AS360" s="6"/>
      <c r="AT360" s="6"/>
      <c r="AU360" s="6"/>
      <c r="AV360" s="6"/>
      <c r="AW360" s="6"/>
      <c r="AX360" s="6"/>
      <c r="AY360" s="6"/>
      <c r="AZ360" s="6"/>
      <c r="BA360" s="6"/>
      <c r="BB360" s="6"/>
      <c r="BC360" s="6"/>
      <c r="BD360" s="6"/>
      <c r="BE360" s="6"/>
      <c r="BF360" s="6"/>
      <c r="BG360" s="6"/>
      <c r="BH360" s="6"/>
      <c r="BI360" s="6"/>
      <c r="BJ360" s="6"/>
      <c r="BK360" s="6"/>
      <c r="BL360" s="6"/>
      <c r="BM360" s="6"/>
      <c r="BN360" s="6"/>
      <c r="BO360" s="6"/>
      <c r="BP360" s="6"/>
      <c r="BQ360" s="6"/>
    </row>
    <row r="361" spans="1:69" s="121" customFormat="1" ht="14.4">
      <c r="A361" s="312"/>
      <c r="B361" s="312"/>
      <c r="C361" s="312"/>
      <c r="D361" s="6"/>
      <c r="E361" s="6"/>
      <c r="F361" s="6"/>
      <c r="G361" s="6"/>
      <c r="H361" s="6"/>
      <c r="I361" s="6"/>
      <c r="J361" s="6"/>
      <c r="K361" s="6"/>
      <c r="L361" s="6"/>
      <c r="M361" s="6"/>
      <c r="N361" s="6"/>
      <c r="O361" s="6"/>
      <c r="P361" s="6"/>
      <c r="Q361" s="6"/>
      <c r="R361" s="6"/>
      <c r="S361" s="6"/>
      <c r="T361" s="6"/>
      <c r="U361" s="6"/>
      <c r="V361" s="6"/>
      <c r="W361" s="6"/>
      <c r="X361" s="6"/>
      <c r="Y361" s="6"/>
      <c r="Z361" s="6"/>
      <c r="AA361" s="6"/>
      <c r="AB361" s="6"/>
      <c r="AC361" s="6"/>
      <c r="AD361" s="6"/>
      <c r="AE361" s="6"/>
      <c r="AF361" s="6"/>
      <c r="AG361" s="6"/>
      <c r="AH361" s="6"/>
      <c r="AI361" s="6"/>
      <c r="AJ361" s="6"/>
      <c r="AK361" s="6"/>
      <c r="AL361" s="6"/>
      <c r="AM361" s="6"/>
      <c r="AN361" s="6"/>
      <c r="AO361" s="6"/>
      <c r="AP361" s="6"/>
      <c r="AQ361" s="6"/>
      <c r="AR361" s="6"/>
      <c r="AS361" s="6"/>
      <c r="AT361" s="6"/>
      <c r="AU361" s="6"/>
      <c r="AV361" s="6"/>
      <c r="AW361" s="6"/>
      <c r="AX361" s="6"/>
      <c r="AY361" s="6"/>
      <c r="AZ361" s="6"/>
      <c r="BA361" s="6"/>
      <c r="BB361" s="6"/>
      <c r="BC361" s="6"/>
      <c r="BD361" s="6"/>
      <c r="BE361" s="6"/>
      <c r="BF361" s="6"/>
      <c r="BG361" s="6"/>
      <c r="BH361" s="6"/>
      <c r="BI361" s="6"/>
      <c r="BJ361" s="6"/>
      <c r="BK361" s="6"/>
      <c r="BL361" s="6"/>
      <c r="BM361" s="6"/>
      <c r="BN361" s="6"/>
      <c r="BO361" s="6"/>
      <c r="BP361" s="6"/>
      <c r="BQ361" s="6"/>
    </row>
    <row r="362" spans="1:69" s="121" customFormat="1" ht="21">
      <c r="A362" s="313" t="s">
        <v>161</v>
      </c>
      <c r="B362" s="313"/>
      <c r="C362" s="313"/>
      <c r="D362" s="6"/>
      <c r="E362" s="6"/>
      <c r="F362" s="6"/>
      <c r="G362" s="6"/>
      <c r="H362" s="6"/>
      <c r="I362" s="6"/>
      <c r="J362" s="6"/>
      <c r="K362" s="6"/>
      <c r="L362" s="6"/>
      <c r="M362" s="6"/>
      <c r="N362" s="6"/>
      <c r="O362" s="6"/>
      <c r="P362" s="6"/>
      <c r="Q362" s="6"/>
      <c r="R362" s="6"/>
      <c r="S362" s="6"/>
      <c r="T362" s="6"/>
      <c r="U362" s="6"/>
      <c r="V362" s="6"/>
      <c r="W362" s="6"/>
      <c r="X362" s="6"/>
      <c r="Y362" s="6"/>
      <c r="Z362" s="6"/>
      <c r="AA362" s="6"/>
      <c r="AB362" s="6"/>
      <c r="AC362" s="6"/>
      <c r="AD362" s="6"/>
      <c r="AE362" s="6"/>
      <c r="AF362" s="6"/>
      <c r="AG362" s="6"/>
      <c r="AH362" s="6"/>
      <c r="AI362" s="6"/>
      <c r="AJ362" s="6"/>
      <c r="AK362" s="6"/>
      <c r="AL362" s="6"/>
      <c r="AM362" s="6"/>
      <c r="AN362" s="6"/>
      <c r="AO362" s="6"/>
      <c r="AP362" s="6"/>
      <c r="AQ362" s="6"/>
      <c r="AR362" s="6"/>
      <c r="AS362" s="6"/>
      <c r="AT362" s="6"/>
      <c r="AU362" s="6"/>
      <c r="AV362" s="6"/>
      <c r="AW362" s="6"/>
      <c r="AX362" s="6"/>
      <c r="AY362" s="6"/>
      <c r="AZ362" s="6"/>
      <c r="BA362" s="6"/>
      <c r="BB362" s="6"/>
      <c r="BC362" s="6"/>
      <c r="BD362" s="6"/>
      <c r="BE362" s="6"/>
      <c r="BF362" s="6"/>
      <c r="BG362" s="6"/>
      <c r="BH362" s="6"/>
      <c r="BI362" s="6"/>
      <c r="BJ362" s="6"/>
      <c r="BK362" s="6"/>
      <c r="BL362" s="6"/>
      <c r="BM362" s="6"/>
      <c r="BN362" s="6"/>
      <c r="BO362" s="6"/>
      <c r="BP362" s="6"/>
      <c r="BQ362" s="6"/>
    </row>
    <row r="363" spans="1:69" s="121" customFormat="1" ht="14.4">
      <c r="A363" s="87"/>
      <c r="B363" s="87"/>
      <c r="C363" s="87"/>
      <c r="D363" s="6"/>
      <c r="E363" s="6"/>
      <c r="F363" s="6"/>
      <c r="G363" s="6"/>
      <c r="H363" s="6"/>
      <c r="I363" s="6"/>
      <c r="J363" s="6"/>
      <c r="K363" s="6"/>
      <c r="L363" s="6"/>
      <c r="M363" s="6"/>
      <c r="N363" s="6"/>
      <c r="O363" s="6"/>
      <c r="P363" s="6"/>
      <c r="Q363" s="6"/>
      <c r="R363" s="6"/>
      <c r="S363" s="6"/>
      <c r="T363" s="6"/>
      <c r="U363" s="6"/>
      <c r="V363" s="6"/>
      <c r="W363" s="6"/>
      <c r="X363" s="6"/>
      <c r="Y363" s="6"/>
      <c r="Z363" s="6"/>
      <c r="AA363" s="6"/>
      <c r="AB363" s="6"/>
      <c r="AC363" s="6"/>
      <c r="AD363" s="6"/>
      <c r="AE363" s="6"/>
      <c r="AF363" s="6"/>
      <c r="AG363" s="6"/>
      <c r="AH363" s="6"/>
      <c r="AI363" s="6"/>
      <c r="AJ363" s="6"/>
      <c r="AK363" s="6"/>
      <c r="AL363" s="6"/>
      <c r="AM363" s="6"/>
      <c r="AN363" s="6"/>
      <c r="AO363" s="6"/>
      <c r="AP363" s="6"/>
      <c r="AQ363" s="6"/>
      <c r="AR363" s="6"/>
      <c r="AS363" s="6"/>
      <c r="AT363" s="6"/>
      <c r="AU363" s="6"/>
      <c r="AV363" s="6"/>
      <c r="AW363" s="6"/>
      <c r="AX363" s="6"/>
      <c r="AY363" s="6"/>
      <c r="AZ363" s="6"/>
      <c r="BA363" s="6"/>
      <c r="BB363" s="6"/>
      <c r="BC363" s="6"/>
      <c r="BD363" s="6"/>
      <c r="BE363" s="6"/>
      <c r="BF363" s="6"/>
      <c r="BG363" s="6"/>
      <c r="BH363" s="6"/>
      <c r="BI363" s="6"/>
      <c r="BJ363" s="6"/>
      <c r="BK363" s="6"/>
      <c r="BL363" s="6"/>
      <c r="BM363" s="6"/>
      <c r="BN363" s="6"/>
      <c r="BO363" s="6"/>
      <c r="BP363" s="6"/>
      <c r="BQ363" s="6"/>
    </row>
    <row r="364" spans="1:69" s="121" customFormat="1" ht="21">
      <c r="A364" s="132" t="s">
        <v>0</v>
      </c>
      <c r="B364" s="132" t="s">
        <v>1</v>
      </c>
      <c r="C364" s="132" t="s">
        <v>2</v>
      </c>
      <c r="D364" s="6"/>
      <c r="E364" s="6"/>
      <c r="F364" s="6"/>
      <c r="G364" s="6"/>
      <c r="H364" s="6"/>
      <c r="I364" s="6"/>
      <c r="J364" s="6"/>
      <c r="K364" s="6"/>
      <c r="L364" s="6"/>
      <c r="M364" s="6"/>
      <c r="N364" s="6"/>
      <c r="O364" s="6"/>
      <c r="P364" s="6"/>
      <c r="Q364" s="6"/>
      <c r="R364" s="6"/>
      <c r="S364" s="6"/>
      <c r="T364" s="6"/>
      <c r="U364" s="6"/>
      <c r="V364" s="6"/>
      <c r="W364" s="6"/>
      <c r="X364" s="6"/>
      <c r="Y364" s="6"/>
      <c r="Z364" s="6"/>
      <c r="AA364" s="6"/>
      <c r="AB364" s="6"/>
      <c r="AC364" s="6"/>
      <c r="AD364" s="6"/>
      <c r="AE364" s="6"/>
      <c r="AF364" s="6"/>
      <c r="AG364" s="6"/>
      <c r="AH364" s="6"/>
      <c r="AI364" s="6"/>
      <c r="AJ364" s="6"/>
      <c r="AK364" s="6"/>
      <c r="AL364" s="6"/>
      <c r="AM364" s="6"/>
      <c r="AN364" s="6"/>
      <c r="AO364" s="6"/>
      <c r="AP364" s="6"/>
      <c r="AQ364" s="6"/>
      <c r="AR364" s="6"/>
      <c r="AS364" s="6"/>
      <c r="AT364" s="6"/>
      <c r="AU364" s="6"/>
      <c r="AV364" s="6"/>
      <c r="AW364" s="6"/>
      <c r="AX364" s="6"/>
      <c r="AY364" s="6"/>
      <c r="AZ364" s="6"/>
      <c r="BA364" s="6"/>
      <c r="BB364" s="6"/>
      <c r="BC364" s="6"/>
      <c r="BD364" s="6"/>
      <c r="BE364" s="6"/>
      <c r="BF364" s="6"/>
      <c r="BG364" s="6"/>
      <c r="BH364" s="6"/>
      <c r="BI364" s="6"/>
      <c r="BJ364" s="6"/>
      <c r="BK364" s="6"/>
      <c r="BL364" s="6"/>
      <c r="BM364" s="6"/>
      <c r="BN364" s="6"/>
      <c r="BO364" s="6"/>
      <c r="BP364" s="6"/>
      <c r="BQ364" s="6"/>
    </row>
    <row r="365" spans="1:69" s="121" customFormat="1" ht="21">
      <c r="A365" s="122" t="s">
        <v>111</v>
      </c>
      <c r="B365" s="34" t="s">
        <v>91</v>
      </c>
      <c r="C365" s="32"/>
      <c r="D365" s="6"/>
      <c r="E365" s="6"/>
      <c r="F365" s="6"/>
      <c r="G365" s="6"/>
      <c r="H365" s="6"/>
      <c r="I365" s="6"/>
      <c r="J365" s="6"/>
      <c r="K365" s="6"/>
      <c r="L365" s="6"/>
      <c r="M365" s="6"/>
      <c r="N365" s="6"/>
      <c r="O365" s="6"/>
      <c r="P365" s="6"/>
      <c r="Q365" s="6"/>
      <c r="R365" s="6"/>
      <c r="S365" s="6"/>
      <c r="T365" s="6"/>
      <c r="U365" s="6"/>
      <c r="V365" s="6"/>
      <c r="W365" s="6"/>
      <c r="X365" s="6"/>
      <c r="Y365" s="6"/>
      <c r="Z365" s="6"/>
      <c r="AA365" s="6"/>
      <c r="AB365" s="6"/>
      <c r="AC365" s="6"/>
      <c r="AD365" s="6"/>
      <c r="AE365" s="6"/>
      <c r="AF365" s="137"/>
      <c r="AG365" s="137"/>
      <c r="AH365" s="137"/>
      <c r="AI365" s="137"/>
      <c r="AJ365" s="137"/>
      <c r="AK365" s="137"/>
      <c r="AL365" s="137"/>
      <c r="AM365" s="137"/>
      <c r="AN365" s="137"/>
      <c r="AO365" s="137"/>
      <c r="AP365" s="137"/>
      <c r="AQ365" s="137"/>
      <c r="AR365" s="137"/>
      <c r="AS365" s="137"/>
      <c r="AT365" s="137"/>
      <c r="AU365" s="137"/>
      <c r="AV365" s="137"/>
      <c r="AW365" s="137"/>
      <c r="AX365" s="137"/>
      <c r="AY365" s="137"/>
      <c r="AZ365" s="137"/>
      <c r="BA365" s="137"/>
      <c r="BB365" s="137"/>
      <c r="BC365" s="137"/>
      <c r="BD365" s="137"/>
      <c r="BE365" s="137"/>
      <c r="BF365" s="137"/>
      <c r="BG365" s="137"/>
      <c r="BH365" s="137"/>
      <c r="BI365" s="137"/>
      <c r="BJ365" s="137"/>
      <c r="BK365" s="137"/>
      <c r="BL365" s="137"/>
      <c r="BM365" s="137"/>
      <c r="BN365" s="137"/>
      <c r="BO365" s="137"/>
      <c r="BP365" s="137"/>
      <c r="BQ365" s="137"/>
    </row>
    <row r="366" spans="1:69" ht="42">
      <c r="A366" s="122" t="s">
        <v>112</v>
      </c>
      <c r="B366" s="34" t="s">
        <v>92</v>
      </c>
      <c r="C366" s="32"/>
      <c r="D366" s="68"/>
      <c r="E366" s="68"/>
      <c r="F366" s="68"/>
      <c r="G366" s="68"/>
      <c r="H366" s="68"/>
      <c r="I366" s="68"/>
      <c r="J366" s="68"/>
      <c r="K366" s="68"/>
      <c r="L366" s="68"/>
      <c r="M366" s="68"/>
      <c r="N366" s="68"/>
      <c r="O366" s="68"/>
      <c r="P366" s="68"/>
      <c r="Q366" s="68"/>
      <c r="R366" s="68"/>
      <c r="S366" s="68"/>
      <c r="T366" s="68"/>
      <c r="U366" s="68"/>
      <c r="V366" s="68"/>
      <c r="W366" s="68"/>
      <c r="X366" s="68"/>
      <c r="Y366" s="68"/>
      <c r="Z366" s="68"/>
      <c r="AA366" s="68"/>
      <c r="AB366" s="68"/>
      <c r="AC366" s="68"/>
      <c r="AD366" s="68"/>
      <c r="AE366" s="68"/>
    </row>
    <row r="367" spans="1:69" ht="21">
      <c r="A367" s="122" t="s">
        <v>113</v>
      </c>
      <c r="B367" s="34" t="s">
        <v>93</v>
      </c>
      <c r="C367" s="32"/>
      <c r="D367" s="68"/>
      <c r="E367" s="68"/>
      <c r="F367" s="68"/>
      <c r="G367" s="68"/>
      <c r="H367" s="68"/>
      <c r="I367" s="68"/>
      <c r="J367" s="68"/>
      <c r="K367" s="68"/>
      <c r="L367" s="68"/>
      <c r="M367" s="68"/>
      <c r="N367" s="68"/>
      <c r="O367" s="68"/>
      <c r="P367" s="68"/>
      <c r="Q367" s="68"/>
      <c r="R367" s="68"/>
      <c r="S367" s="68"/>
      <c r="T367" s="68"/>
      <c r="U367" s="68"/>
      <c r="V367" s="68"/>
      <c r="W367" s="68"/>
      <c r="X367" s="68"/>
      <c r="Y367" s="68"/>
      <c r="Z367" s="68"/>
      <c r="AA367" s="68"/>
      <c r="AB367" s="68"/>
      <c r="AC367" s="68"/>
      <c r="AD367" s="68"/>
      <c r="AE367" s="68"/>
    </row>
    <row r="368" spans="1:69" ht="42">
      <c r="A368" s="122" t="s">
        <v>114</v>
      </c>
      <c r="B368" s="34" t="s">
        <v>94</v>
      </c>
      <c r="C368" s="32" t="s">
        <v>96</v>
      </c>
      <c r="D368" s="68"/>
      <c r="E368" s="68"/>
      <c r="F368" s="68"/>
      <c r="G368" s="68"/>
      <c r="H368" s="68"/>
      <c r="I368" s="68"/>
      <c r="J368" s="68"/>
      <c r="K368" s="68"/>
      <c r="L368" s="68"/>
      <c r="M368" s="68"/>
      <c r="N368" s="68"/>
      <c r="O368" s="68"/>
      <c r="P368" s="68"/>
      <c r="Q368" s="68"/>
      <c r="R368" s="68"/>
      <c r="S368" s="68"/>
      <c r="T368" s="68"/>
      <c r="U368" s="68"/>
      <c r="V368" s="68"/>
      <c r="W368" s="68"/>
      <c r="X368" s="68"/>
      <c r="Y368" s="68"/>
      <c r="Z368" s="68"/>
      <c r="AA368" s="68"/>
      <c r="AB368" s="68"/>
      <c r="AC368" s="68"/>
      <c r="AD368" s="68"/>
      <c r="AE368" s="68"/>
    </row>
    <row r="369" spans="1:31" ht="21">
      <c r="A369" s="122" t="s">
        <v>115</v>
      </c>
      <c r="B369" s="34" t="s">
        <v>95</v>
      </c>
      <c r="C369" s="32"/>
      <c r="D369" s="68"/>
      <c r="E369" s="68"/>
      <c r="F369" s="68"/>
      <c r="G369" s="68"/>
      <c r="H369" s="68"/>
      <c r="I369" s="68"/>
      <c r="J369" s="68"/>
      <c r="K369" s="68"/>
      <c r="L369" s="68"/>
      <c r="M369" s="68"/>
      <c r="N369" s="68"/>
      <c r="O369" s="68"/>
      <c r="P369" s="68"/>
      <c r="Q369" s="68"/>
      <c r="R369" s="68"/>
      <c r="S369" s="68"/>
      <c r="T369" s="68"/>
      <c r="U369" s="68"/>
      <c r="V369" s="68"/>
      <c r="W369" s="68"/>
      <c r="X369" s="68"/>
      <c r="Y369" s="68"/>
      <c r="Z369" s="68"/>
      <c r="AA369" s="68"/>
      <c r="AB369" s="68"/>
      <c r="AC369" s="68"/>
      <c r="AD369" s="68"/>
      <c r="AE369" s="68"/>
    </row>
    <row r="370" spans="1:31">
      <c r="A370" s="319"/>
      <c r="B370" s="319"/>
      <c r="C370" s="319"/>
      <c r="D370" s="68"/>
      <c r="E370" s="68"/>
      <c r="F370" s="68"/>
      <c r="G370" s="68"/>
      <c r="H370" s="68"/>
      <c r="I370" s="68"/>
      <c r="J370" s="68"/>
      <c r="K370" s="68"/>
      <c r="L370" s="68"/>
      <c r="M370" s="68"/>
      <c r="N370" s="68"/>
      <c r="O370" s="68"/>
      <c r="P370" s="68"/>
      <c r="Q370" s="68"/>
      <c r="R370" s="68"/>
      <c r="S370" s="68"/>
      <c r="T370" s="68"/>
      <c r="U370" s="68"/>
      <c r="V370" s="68"/>
      <c r="W370" s="68"/>
      <c r="X370" s="68"/>
      <c r="Y370" s="68"/>
      <c r="Z370" s="68"/>
      <c r="AA370" s="68"/>
      <c r="AB370" s="68"/>
      <c r="AC370" s="68"/>
      <c r="AD370" s="68"/>
      <c r="AE370" s="68"/>
    </row>
    <row r="371" spans="1:31" ht="21">
      <c r="A371" s="313" t="s">
        <v>225</v>
      </c>
      <c r="B371" s="313"/>
      <c r="C371" s="313"/>
      <c r="D371" s="68"/>
      <c r="E371" s="68"/>
      <c r="F371" s="68"/>
      <c r="G371" s="68"/>
      <c r="H371" s="68"/>
      <c r="I371" s="68"/>
      <c r="J371" s="68"/>
      <c r="K371" s="68"/>
      <c r="L371" s="68"/>
      <c r="M371" s="68"/>
      <c r="N371" s="68"/>
      <c r="O371" s="68"/>
      <c r="P371" s="68"/>
      <c r="Q371" s="68"/>
      <c r="R371" s="68"/>
      <c r="S371" s="68"/>
      <c r="T371" s="68"/>
      <c r="U371" s="68"/>
      <c r="V371" s="68"/>
      <c r="W371" s="68"/>
      <c r="X371" s="68"/>
      <c r="Y371" s="68"/>
      <c r="Z371" s="68"/>
      <c r="AA371" s="68"/>
      <c r="AB371" s="68"/>
      <c r="AC371" s="68"/>
      <c r="AD371" s="68"/>
      <c r="AE371" s="68"/>
    </row>
    <row r="372" spans="1:31">
      <c r="A372" s="144"/>
      <c r="B372" s="144"/>
      <c r="C372" s="144"/>
      <c r="D372" s="68"/>
      <c r="E372" s="68"/>
      <c r="F372" s="68"/>
      <c r="G372" s="68"/>
      <c r="H372" s="68"/>
      <c r="I372" s="68"/>
      <c r="J372" s="68"/>
      <c r="K372" s="68"/>
      <c r="L372" s="68"/>
      <c r="M372" s="68"/>
      <c r="N372" s="68"/>
      <c r="O372" s="68"/>
      <c r="P372" s="68"/>
      <c r="Q372" s="68"/>
      <c r="R372" s="68"/>
      <c r="S372" s="68"/>
      <c r="T372" s="68"/>
      <c r="U372" s="68"/>
      <c r="V372" s="68"/>
      <c r="W372" s="68"/>
      <c r="X372" s="68"/>
      <c r="Y372" s="68"/>
      <c r="Z372" s="68"/>
      <c r="AA372" s="68"/>
      <c r="AB372" s="68"/>
      <c r="AC372" s="68"/>
      <c r="AD372" s="68"/>
      <c r="AE372" s="68"/>
    </row>
    <row r="373" spans="1:31" ht="21">
      <c r="A373" s="23" t="s">
        <v>0</v>
      </c>
      <c r="B373" s="23" t="s">
        <v>1</v>
      </c>
      <c r="C373" s="23" t="s">
        <v>2</v>
      </c>
      <c r="D373" s="68"/>
      <c r="E373" s="68"/>
      <c r="F373" s="68"/>
      <c r="G373" s="68"/>
      <c r="H373" s="68"/>
      <c r="I373" s="68"/>
      <c r="J373" s="68"/>
      <c r="K373" s="68"/>
      <c r="L373" s="68"/>
      <c r="M373" s="68"/>
      <c r="N373" s="68"/>
      <c r="O373" s="68"/>
      <c r="P373" s="68"/>
      <c r="Q373" s="68"/>
      <c r="R373" s="68"/>
      <c r="S373" s="68"/>
      <c r="T373" s="68"/>
      <c r="U373" s="68"/>
      <c r="V373" s="68"/>
      <c r="W373" s="68"/>
      <c r="X373" s="68"/>
      <c r="Y373" s="68"/>
      <c r="Z373" s="68"/>
      <c r="AA373" s="68"/>
      <c r="AB373" s="68"/>
      <c r="AC373" s="68"/>
      <c r="AD373" s="68"/>
      <c r="AE373" s="68"/>
    </row>
    <row r="374" spans="1:31" ht="63">
      <c r="A374" s="23" t="s">
        <v>34</v>
      </c>
      <c r="B374" s="16" t="s">
        <v>219</v>
      </c>
      <c r="C374" s="22"/>
      <c r="D374" s="68"/>
      <c r="E374" s="68"/>
      <c r="F374" s="68"/>
      <c r="G374" s="68"/>
      <c r="H374" s="68"/>
      <c r="I374" s="68"/>
      <c r="J374" s="68"/>
      <c r="K374" s="68"/>
      <c r="L374" s="68"/>
      <c r="M374" s="68"/>
      <c r="N374" s="68"/>
      <c r="O374" s="68"/>
      <c r="P374" s="68"/>
      <c r="Q374" s="68"/>
      <c r="R374" s="68"/>
      <c r="S374" s="68"/>
      <c r="T374" s="68"/>
      <c r="U374" s="68"/>
      <c r="V374" s="68"/>
      <c r="W374" s="68"/>
      <c r="X374" s="68"/>
      <c r="Y374" s="68"/>
      <c r="Z374" s="68"/>
      <c r="AA374" s="68"/>
      <c r="AB374" s="68"/>
      <c r="AC374" s="68"/>
      <c r="AD374" s="68"/>
      <c r="AE374" s="68"/>
    </row>
    <row r="375" spans="1:31" ht="63">
      <c r="A375" s="22" t="s">
        <v>226</v>
      </c>
      <c r="B375" s="16" t="s">
        <v>220</v>
      </c>
      <c r="C375" s="22"/>
      <c r="D375" s="68"/>
      <c r="E375" s="68"/>
      <c r="F375" s="68"/>
      <c r="G375" s="68"/>
      <c r="H375" s="68"/>
      <c r="I375" s="68"/>
      <c r="J375" s="68"/>
      <c r="K375" s="68"/>
      <c r="L375" s="68"/>
      <c r="M375" s="68"/>
      <c r="N375" s="68"/>
      <c r="O375" s="68"/>
      <c r="P375" s="68"/>
      <c r="Q375" s="68"/>
      <c r="R375" s="68"/>
      <c r="S375" s="68"/>
      <c r="T375" s="68"/>
      <c r="U375" s="68"/>
      <c r="V375" s="68"/>
      <c r="W375" s="68"/>
      <c r="X375" s="68"/>
      <c r="Y375" s="68"/>
      <c r="Z375" s="68"/>
      <c r="AA375" s="68"/>
      <c r="AB375" s="68"/>
      <c r="AC375" s="68"/>
      <c r="AD375" s="68"/>
      <c r="AE375" s="68"/>
    </row>
    <row r="376" spans="1:31" ht="63">
      <c r="A376" s="22" t="s">
        <v>227</v>
      </c>
      <c r="B376" s="16" t="s">
        <v>221</v>
      </c>
      <c r="C376" s="22"/>
      <c r="D376" s="68"/>
      <c r="E376" s="68"/>
      <c r="F376" s="68"/>
      <c r="G376" s="68"/>
      <c r="H376" s="68"/>
      <c r="I376" s="68"/>
      <c r="J376" s="68"/>
      <c r="K376" s="68"/>
      <c r="L376" s="68"/>
      <c r="M376" s="68"/>
      <c r="N376" s="68"/>
      <c r="O376" s="68"/>
      <c r="P376" s="68"/>
      <c r="Q376" s="68"/>
      <c r="R376" s="68"/>
      <c r="S376" s="68"/>
      <c r="T376" s="68"/>
      <c r="U376" s="68"/>
      <c r="V376" s="68"/>
      <c r="W376" s="68"/>
      <c r="X376" s="68"/>
      <c r="Y376" s="68"/>
      <c r="Z376" s="68"/>
      <c r="AA376" s="68"/>
      <c r="AB376" s="68"/>
      <c r="AC376" s="68"/>
      <c r="AD376" s="68"/>
      <c r="AE376" s="68"/>
    </row>
    <row r="377" spans="1:31" ht="63">
      <c r="A377" s="22" t="s">
        <v>229</v>
      </c>
      <c r="B377" s="16" t="s">
        <v>222</v>
      </c>
      <c r="C377" s="22"/>
      <c r="D377" s="68"/>
      <c r="E377" s="68"/>
      <c r="F377" s="68"/>
      <c r="G377" s="68"/>
      <c r="H377" s="68"/>
      <c r="I377" s="68"/>
      <c r="J377" s="68"/>
      <c r="K377" s="68"/>
      <c r="L377" s="68"/>
      <c r="M377" s="68"/>
      <c r="N377" s="68"/>
      <c r="O377" s="68"/>
      <c r="P377" s="68"/>
      <c r="Q377" s="68"/>
      <c r="R377" s="68"/>
      <c r="S377" s="68"/>
      <c r="T377" s="68"/>
      <c r="U377" s="68"/>
      <c r="V377" s="68"/>
      <c r="W377" s="68"/>
      <c r="X377" s="68"/>
      <c r="Y377" s="68"/>
      <c r="Z377" s="68"/>
      <c r="AA377" s="68"/>
      <c r="AB377" s="68"/>
      <c r="AC377" s="68"/>
      <c r="AD377" s="68"/>
      <c r="AE377" s="68"/>
    </row>
    <row r="378" spans="1:31" ht="63">
      <c r="A378" s="22" t="s">
        <v>218</v>
      </c>
      <c r="B378" s="16" t="s">
        <v>223</v>
      </c>
      <c r="C378" s="22"/>
      <c r="D378" s="68"/>
      <c r="E378" s="68"/>
      <c r="F378" s="68"/>
      <c r="G378" s="68"/>
      <c r="H378" s="68"/>
      <c r="I378" s="68"/>
      <c r="J378" s="68"/>
      <c r="K378" s="68"/>
      <c r="L378" s="68"/>
      <c r="M378" s="68"/>
      <c r="N378" s="68"/>
      <c r="O378" s="68"/>
      <c r="P378" s="68"/>
      <c r="Q378" s="68"/>
      <c r="R378" s="68"/>
      <c r="S378" s="68"/>
      <c r="T378" s="68"/>
      <c r="U378" s="68"/>
      <c r="V378" s="68"/>
      <c r="W378" s="68"/>
      <c r="X378" s="68"/>
      <c r="Y378" s="68"/>
      <c r="Z378" s="68"/>
      <c r="AA378" s="68"/>
      <c r="AB378" s="68"/>
      <c r="AC378" s="68"/>
      <c r="AD378" s="68"/>
      <c r="AE378" s="68"/>
    </row>
    <row r="379" spans="1:31" ht="63">
      <c r="A379" s="22" t="s">
        <v>228</v>
      </c>
      <c r="B379" s="16" t="s">
        <v>224</v>
      </c>
      <c r="C379" s="22"/>
      <c r="D379" s="68"/>
      <c r="E379" s="68"/>
      <c r="F379" s="68"/>
      <c r="G379" s="68"/>
      <c r="H379" s="68"/>
      <c r="I379" s="68"/>
      <c r="J379" s="68"/>
      <c r="K379" s="68"/>
      <c r="L379" s="68"/>
      <c r="M379" s="68"/>
      <c r="N379" s="68"/>
      <c r="O379" s="68"/>
      <c r="P379" s="68"/>
      <c r="Q379" s="68"/>
      <c r="R379" s="68"/>
      <c r="S379" s="68"/>
      <c r="T379" s="68"/>
      <c r="U379" s="68"/>
      <c r="V379" s="68"/>
      <c r="W379" s="68"/>
      <c r="X379" s="68"/>
      <c r="Y379" s="68"/>
      <c r="Z379" s="68"/>
      <c r="AA379" s="68"/>
      <c r="AB379" s="68"/>
      <c r="AC379" s="68"/>
      <c r="AD379" s="68"/>
      <c r="AE379" s="68"/>
    </row>
    <row r="380" spans="1:31">
      <c r="A380" s="319"/>
      <c r="B380" s="319"/>
      <c r="C380" s="319"/>
      <c r="D380" s="68"/>
      <c r="E380" s="68"/>
      <c r="F380" s="68"/>
      <c r="G380" s="68"/>
      <c r="H380" s="68"/>
      <c r="I380" s="68"/>
      <c r="J380" s="68"/>
      <c r="K380" s="68"/>
      <c r="L380" s="68"/>
      <c r="M380" s="68"/>
      <c r="N380" s="68"/>
      <c r="O380" s="68"/>
      <c r="P380" s="68"/>
      <c r="Q380" s="68"/>
      <c r="R380" s="68"/>
      <c r="S380" s="68"/>
      <c r="T380" s="68"/>
      <c r="U380" s="68"/>
      <c r="V380" s="68"/>
      <c r="W380" s="68"/>
      <c r="X380" s="68"/>
      <c r="Y380" s="68"/>
      <c r="Z380" s="68"/>
      <c r="AA380" s="68"/>
      <c r="AB380" s="68"/>
      <c r="AC380" s="68"/>
      <c r="AD380" s="68"/>
      <c r="AE380" s="68"/>
    </row>
    <row r="381" spans="1:31" ht="21">
      <c r="A381" s="313" t="s">
        <v>278</v>
      </c>
      <c r="B381" s="313"/>
      <c r="C381" s="313"/>
      <c r="D381" s="68"/>
      <c r="E381" s="68"/>
      <c r="F381" s="68"/>
      <c r="G381" s="68"/>
      <c r="H381" s="68"/>
      <c r="I381" s="68"/>
      <c r="J381" s="68"/>
      <c r="K381" s="68"/>
      <c r="L381" s="68"/>
      <c r="M381" s="68"/>
      <c r="N381" s="68"/>
      <c r="O381" s="68"/>
      <c r="P381" s="68"/>
      <c r="Q381" s="68"/>
      <c r="R381" s="68"/>
      <c r="S381" s="68"/>
      <c r="T381" s="68"/>
      <c r="U381" s="68"/>
      <c r="V381" s="68"/>
      <c r="W381" s="68"/>
      <c r="X381" s="68"/>
      <c r="Y381" s="68"/>
      <c r="Z381" s="68"/>
      <c r="AA381" s="68"/>
      <c r="AB381" s="68"/>
      <c r="AC381" s="68"/>
      <c r="AD381" s="68"/>
      <c r="AE381" s="68"/>
    </row>
    <row r="382" spans="1:31">
      <c r="A382" s="87"/>
      <c r="B382" s="87"/>
      <c r="C382" s="91"/>
      <c r="D382" s="68"/>
      <c r="E382" s="68"/>
      <c r="F382" s="68"/>
      <c r="G382" s="68"/>
      <c r="H382" s="68"/>
      <c r="I382" s="68"/>
      <c r="J382" s="68"/>
      <c r="K382" s="68"/>
      <c r="L382" s="68"/>
      <c r="M382" s="68"/>
      <c r="N382" s="68"/>
      <c r="O382" s="68"/>
      <c r="P382" s="68"/>
      <c r="Q382" s="68"/>
      <c r="R382" s="68"/>
      <c r="S382" s="68"/>
      <c r="T382" s="68"/>
      <c r="U382" s="68"/>
      <c r="V382" s="68"/>
      <c r="W382" s="68"/>
      <c r="X382" s="68"/>
      <c r="Y382" s="68"/>
      <c r="Z382" s="68"/>
      <c r="AA382" s="68"/>
      <c r="AB382" s="68"/>
      <c r="AC382" s="68"/>
      <c r="AD382" s="68"/>
      <c r="AE382" s="68"/>
    </row>
    <row r="383" spans="1:31" ht="21">
      <c r="A383" s="40" t="s">
        <v>0</v>
      </c>
      <c r="B383" s="40" t="s">
        <v>1</v>
      </c>
      <c r="C383" s="83" t="s">
        <v>2</v>
      </c>
      <c r="D383" s="68"/>
      <c r="E383" s="68"/>
      <c r="F383" s="68"/>
      <c r="G383" s="68"/>
      <c r="H383" s="68"/>
      <c r="I383" s="68"/>
      <c r="J383" s="68"/>
      <c r="K383" s="68"/>
      <c r="L383" s="68"/>
      <c r="M383" s="68"/>
      <c r="N383" s="68"/>
      <c r="O383" s="68"/>
      <c r="P383" s="68"/>
      <c r="Q383" s="68"/>
      <c r="R383" s="68"/>
      <c r="S383" s="68"/>
      <c r="T383" s="68"/>
      <c r="U383" s="68"/>
      <c r="V383" s="68"/>
      <c r="W383" s="68"/>
      <c r="X383" s="68"/>
      <c r="Y383" s="68"/>
      <c r="Z383" s="68"/>
      <c r="AA383" s="68"/>
      <c r="AB383" s="68"/>
      <c r="AC383" s="68"/>
      <c r="AD383" s="68"/>
      <c r="AE383" s="68"/>
    </row>
    <row r="384" spans="1:31" ht="147">
      <c r="A384" s="61" t="s">
        <v>267</v>
      </c>
      <c r="B384" s="73" t="s">
        <v>268</v>
      </c>
      <c r="C384" s="92" t="s">
        <v>269</v>
      </c>
      <c r="D384" s="68"/>
      <c r="E384" s="68"/>
      <c r="F384" s="68"/>
      <c r="G384" s="68"/>
      <c r="H384" s="68"/>
      <c r="I384" s="68"/>
      <c r="J384" s="68"/>
      <c r="K384" s="68"/>
      <c r="L384" s="68"/>
      <c r="M384" s="68"/>
      <c r="N384" s="68"/>
      <c r="O384" s="68"/>
      <c r="P384" s="68"/>
      <c r="Q384" s="68"/>
      <c r="R384" s="68"/>
      <c r="S384" s="68"/>
      <c r="T384" s="68"/>
      <c r="U384" s="68"/>
      <c r="V384" s="68"/>
      <c r="W384" s="68"/>
      <c r="X384" s="68"/>
      <c r="Y384" s="68"/>
      <c r="Z384" s="68"/>
      <c r="AA384" s="68"/>
      <c r="AB384" s="68"/>
      <c r="AC384" s="68"/>
      <c r="AD384" s="68"/>
      <c r="AE384" s="68"/>
    </row>
    <row r="385" spans="1:31" ht="21">
      <c r="A385" s="61" t="s">
        <v>270</v>
      </c>
      <c r="B385" s="73" t="s">
        <v>271</v>
      </c>
      <c r="C385" s="37"/>
      <c r="D385" s="68"/>
      <c r="E385" s="68"/>
      <c r="F385" s="68"/>
      <c r="G385" s="68"/>
      <c r="H385" s="68"/>
      <c r="I385" s="68"/>
      <c r="J385" s="68"/>
      <c r="K385" s="68"/>
      <c r="L385" s="68"/>
      <c r="M385" s="68"/>
      <c r="N385" s="68"/>
      <c r="O385" s="68"/>
      <c r="P385" s="68"/>
      <c r="Q385" s="68"/>
      <c r="R385" s="68"/>
      <c r="S385" s="68"/>
      <c r="T385" s="68"/>
      <c r="U385" s="68"/>
      <c r="V385" s="68"/>
      <c r="W385" s="68"/>
      <c r="X385" s="68"/>
      <c r="Y385" s="68"/>
      <c r="Z385" s="68"/>
      <c r="AA385" s="68"/>
      <c r="AB385" s="68"/>
      <c r="AC385" s="68"/>
      <c r="AD385" s="68"/>
      <c r="AE385" s="68"/>
    </row>
    <row r="386" spans="1:31" s="77" customFormat="1" ht="21">
      <c r="A386" s="61" t="s">
        <v>272</v>
      </c>
      <c r="B386" s="73" t="s">
        <v>273</v>
      </c>
      <c r="C386" s="37"/>
    </row>
    <row r="387" spans="1:31" s="77" customFormat="1" ht="21">
      <c r="A387" s="61" t="s">
        <v>274</v>
      </c>
      <c r="B387" s="73" t="s">
        <v>279</v>
      </c>
      <c r="C387" s="37"/>
    </row>
    <row r="388" spans="1:31" s="77" customFormat="1" ht="21">
      <c r="A388" s="61" t="s">
        <v>275</v>
      </c>
      <c r="B388" s="73" t="s">
        <v>276</v>
      </c>
      <c r="C388" s="37" t="s">
        <v>277</v>
      </c>
    </row>
    <row r="389" spans="1:31" s="77" customFormat="1" ht="21">
      <c r="A389" s="309"/>
      <c r="B389" s="309"/>
      <c r="C389" s="309"/>
    </row>
    <row r="390" spans="1:31" s="82" customFormat="1" ht="21">
      <c r="A390" s="339" t="s">
        <v>723</v>
      </c>
      <c r="B390" s="339"/>
      <c r="C390" s="339"/>
    </row>
    <row r="391" spans="1:31" s="82" customFormat="1" ht="21">
      <c r="A391" s="150"/>
      <c r="B391" s="150"/>
      <c r="C391" s="150"/>
    </row>
    <row r="392" spans="1:31" s="82" customFormat="1" ht="21">
      <c r="A392" s="40" t="s">
        <v>0</v>
      </c>
      <c r="B392" s="40" t="s">
        <v>1</v>
      </c>
      <c r="C392" s="40" t="s">
        <v>2</v>
      </c>
    </row>
    <row r="393" spans="1:31" s="82" customFormat="1" ht="210">
      <c r="A393" s="61" t="s">
        <v>235</v>
      </c>
      <c r="B393" s="73" t="s">
        <v>636</v>
      </c>
      <c r="C393" s="73" t="s">
        <v>607</v>
      </c>
    </row>
    <row r="394" spans="1:31" s="82" customFormat="1" ht="105">
      <c r="A394" s="61" t="s">
        <v>230</v>
      </c>
      <c r="B394" s="73" t="s">
        <v>637</v>
      </c>
      <c r="C394" s="73" t="s">
        <v>231</v>
      </c>
    </row>
    <row r="395" spans="1:31" s="82" customFormat="1" ht="126">
      <c r="A395" s="61" t="s">
        <v>232</v>
      </c>
      <c r="B395" s="73" t="s">
        <v>638</v>
      </c>
      <c r="C395" s="73" t="s">
        <v>233</v>
      </c>
    </row>
    <row r="396" spans="1:31" s="82" customFormat="1" ht="42">
      <c r="A396" s="61" t="s">
        <v>234</v>
      </c>
      <c r="B396" s="73" t="s">
        <v>639</v>
      </c>
      <c r="C396" s="73"/>
    </row>
    <row r="397" spans="1:31" s="82" customFormat="1" ht="21">
      <c r="A397" s="344"/>
      <c r="B397" s="344"/>
      <c r="C397" s="344"/>
    </row>
    <row r="398" spans="1:31" s="82" customFormat="1" ht="21">
      <c r="A398" s="344"/>
      <c r="B398" s="344"/>
      <c r="C398" s="344"/>
    </row>
    <row r="399" spans="1:31" s="82" customFormat="1" ht="21">
      <c r="A399" s="155" t="s">
        <v>161</v>
      </c>
      <c r="B399" s="155"/>
      <c r="C399" s="155"/>
    </row>
    <row r="400" spans="1:31" s="82" customFormat="1" ht="21">
      <c r="A400" s="87"/>
      <c r="B400" s="87"/>
      <c r="C400" s="87"/>
    </row>
    <row r="401" spans="1:31" s="82" customFormat="1" ht="21">
      <c r="A401" s="132" t="s">
        <v>0</v>
      </c>
      <c r="B401" s="132" t="s">
        <v>1</v>
      </c>
      <c r="C401" s="132" t="s">
        <v>2</v>
      </c>
    </row>
    <row r="402" spans="1:31" s="82" customFormat="1" ht="42">
      <c r="A402" s="122" t="s">
        <v>704</v>
      </c>
      <c r="B402" s="34" t="s">
        <v>705</v>
      </c>
      <c r="C402" s="32"/>
    </row>
    <row r="403" spans="1:31" s="82" customFormat="1" ht="63">
      <c r="A403" s="122" t="s">
        <v>706</v>
      </c>
      <c r="B403" s="34" t="s">
        <v>707</v>
      </c>
      <c r="C403" s="32" t="s">
        <v>96</v>
      </c>
    </row>
    <row r="404" spans="1:31" ht="63">
      <c r="A404" s="122" t="s">
        <v>112</v>
      </c>
      <c r="B404" s="34" t="s">
        <v>708</v>
      </c>
      <c r="C404" s="32"/>
      <c r="D404" s="68"/>
      <c r="E404" s="68"/>
      <c r="F404" s="68"/>
      <c r="G404" s="68"/>
      <c r="H404" s="68"/>
      <c r="I404" s="68"/>
      <c r="J404" s="68"/>
      <c r="K404" s="68"/>
      <c r="L404" s="68"/>
      <c r="M404" s="68"/>
      <c r="N404" s="68"/>
      <c r="O404" s="68"/>
      <c r="P404" s="68"/>
      <c r="Q404" s="68"/>
      <c r="R404" s="68"/>
      <c r="S404" s="68"/>
      <c r="T404" s="68"/>
      <c r="U404" s="68"/>
      <c r="V404" s="68"/>
      <c r="W404" s="68"/>
      <c r="X404" s="68"/>
      <c r="Y404" s="68"/>
      <c r="Z404" s="68"/>
      <c r="AA404" s="68"/>
      <c r="AB404" s="68"/>
      <c r="AC404" s="68"/>
      <c r="AD404" s="68"/>
      <c r="AE404" s="68"/>
    </row>
    <row r="405" spans="1:31" ht="21">
      <c r="A405" s="122" t="s">
        <v>113</v>
      </c>
      <c r="B405" s="34" t="s">
        <v>709</v>
      </c>
      <c r="C405" s="32"/>
      <c r="D405" s="68"/>
      <c r="E405" s="68"/>
      <c r="F405" s="68"/>
      <c r="G405" s="68"/>
      <c r="H405" s="68"/>
      <c r="I405" s="68"/>
      <c r="J405" s="68"/>
      <c r="K405" s="68"/>
      <c r="L405" s="68"/>
      <c r="M405" s="68"/>
      <c r="N405" s="68"/>
      <c r="O405" s="68"/>
      <c r="P405" s="68"/>
      <c r="Q405" s="68"/>
      <c r="R405" s="68"/>
      <c r="S405" s="68"/>
      <c r="T405" s="68"/>
      <c r="U405" s="68"/>
      <c r="V405" s="68"/>
      <c r="W405" s="68"/>
      <c r="X405" s="68"/>
      <c r="Y405" s="68"/>
      <c r="Z405" s="68"/>
      <c r="AA405" s="68"/>
      <c r="AB405" s="68"/>
      <c r="AC405" s="68"/>
      <c r="AD405" s="68"/>
      <c r="AE405" s="68"/>
    </row>
    <row r="406" spans="1:31" ht="63">
      <c r="A406" s="21" t="s">
        <v>710</v>
      </c>
      <c r="B406" s="38" t="s">
        <v>711</v>
      </c>
      <c r="C406" s="32" t="s">
        <v>712</v>
      </c>
      <c r="D406" s="68"/>
      <c r="E406" s="68"/>
      <c r="F406" s="68"/>
      <c r="G406" s="68"/>
      <c r="H406" s="68"/>
      <c r="I406" s="68"/>
      <c r="J406" s="68"/>
      <c r="K406" s="68"/>
      <c r="L406" s="68"/>
      <c r="M406" s="68"/>
      <c r="N406" s="68"/>
      <c r="O406" s="68"/>
      <c r="P406" s="68"/>
      <c r="Q406" s="68"/>
      <c r="R406" s="68"/>
      <c r="S406" s="68"/>
      <c r="T406" s="68"/>
      <c r="U406" s="68"/>
      <c r="V406" s="68"/>
      <c r="W406" s="68"/>
      <c r="X406" s="68"/>
      <c r="Y406" s="68"/>
      <c r="Z406" s="68"/>
      <c r="AA406" s="68"/>
      <c r="AB406" s="68"/>
      <c r="AC406" s="68"/>
      <c r="AD406" s="68"/>
      <c r="AE406" s="68"/>
    </row>
    <row r="407" spans="1:31" ht="21">
      <c r="A407" s="122" t="s">
        <v>713</v>
      </c>
      <c r="B407" s="34" t="s">
        <v>714</v>
      </c>
      <c r="C407" s="32" t="s">
        <v>715</v>
      </c>
      <c r="D407" s="68"/>
      <c r="E407" s="68"/>
      <c r="F407" s="68"/>
      <c r="G407" s="68"/>
      <c r="H407" s="68"/>
      <c r="I407" s="68"/>
      <c r="J407" s="68"/>
      <c r="K407" s="68"/>
      <c r="L407" s="68"/>
      <c r="M407" s="68"/>
      <c r="N407" s="68"/>
      <c r="O407" s="68"/>
      <c r="P407" s="68"/>
      <c r="Q407" s="68"/>
      <c r="R407" s="68"/>
      <c r="S407" s="68"/>
      <c r="T407" s="68"/>
      <c r="U407" s="68"/>
      <c r="V407" s="68"/>
      <c r="W407" s="68"/>
      <c r="X407" s="68"/>
      <c r="Y407" s="68"/>
      <c r="Z407" s="68"/>
      <c r="AA407" s="68"/>
      <c r="AB407" s="68"/>
      <c r="AC407" s="68"/>
      <c r="AD407" s="68"/>
      <c r="AE407" s="68"/>
    </row>
    <row r="408" spans="1:31">
      <c r="A408" s="312"/>
      <c r="B408" s="312"/>
      <c r="C408" s="312"/>
      <c r="D408" s="68"/>
      <c r="E408" s="68"/>
      <c r="F408" s="68"/>
      <c r="G408" s="68"/>
      <c r="H408" s="68"/>
      <c r="I408" s="68"/>
      <c r="J408" s="68"/>
      <c r="K408" s="68"/>
      <c r="L408" s="68"/>
      <c r="M408" s="68"/>
      <c r="N408" s="68"/>
      <c r="O408" s="68"/>
      <c r="P408" s="68"/>
      <c r="Q408" s="68"/>
      <c r="R408" s="68"/>
      <c r="S408" s="68"/>
      <c r="T408" s="68"/>
      <c r="U408" s="68"/>
      <c r="V408" s="68"/>
      <c r="W408" s="68"/>
      <c r="X408" s="68"/>
      <c r="Y408" s="68"/>
      <c r="Z408" s="68"/>
      <c r="AA408" s="68"/>
      <c r="AB408" s="68"/>
      <c r="AC408" s="68"/>
      <c r="AD408" s="68"/>
      <c r="AE408" s="68"/>
    </row>
    <row r="409" spans="1:31" ht="21">
      <c r="A409" s="313" t="s">
        <v>162</v>
      </c>
      <c r="B409" s="313"/>
      <c r="C409" s="313"/>
      <c r="D409" s="68"/>
      <c r="E409" s="68"/>
      <c r="F409" s="68"/>
      <c r="G409" s="68"/>
      <c r="H409" s="68"/>
      <c r="I409" s="68"/>
      <c r="J409" s="68"/>
      <c r="K409" s="68"/>
      <c r="L409" s="68"/>
      <c r="M409" s="68"/>
      <c r="N409" s="68"/>
      <c r="O409" s="68"/>
      <c r="P409" s="68"/>
      <c r="Q409" s="68"/>
      <c r="R409" s="68"/>
      <c r="S409" s="68"/>
      <c r="T409" s="68"/>
      <c r="U409" s="68"/>
      <c r="V409" s="68"/>
      <c r="W409" s="68"/>
      <c r="X409" s="68"/>
      <c r="Y409" s="68"/>
      <c r="Z409" s="68"/>
      <c r="AA409" s="68"/>
      <c r="AB409" s="68"/>
      <c r="AC409" s="68"/>
      <c r="AD409" s="68"/>
      <c r="AE409" s="68"/>
    </row>
    <row r="410" spans="1:31">
      <c r="A410" s="343"/>
      <c r="B410" s="343"/>
      <c r="C410" s="343"/>
      <c r="D410" s="68"/>
      <c r="E410" s="68"/>
      <c r="F410" s="68"/>
      <c r="G410" s="68"/>
      <c r="H410" s="68"/>
      <c r="I410" s="68"/>
      <c r="J410" s="68"/>
      <c r="K410" s="68"/>
      <c r="L410" s="68"/>
      <c r="M410" s="68"/>
      <c r="N410" s="68"/>
      <c r="O410" s="68"/>
      <c r="P410" s="68"/>
      <c r="Q410" s="68"/>
      <c r="R410" s="68"/>
      <c r="S410" s="68"/>
      <c r="T410" s="68"/>
      <c r="U410" s="68"/>
      <c r="V410" s="68"/>
      <c r="W410" s="68"/>
      <c r="X410" s="68"/>
      <c r="Y410" s="68"/>
      <c r="Z410" s="68"/>
      <c r="AA410" s="68"/>
      <c r="AB410" s="68"/>
      <c r="AC410" s="68"/>
      <c r="AD410" s="68"/>
      <c r="AE410" s="68"/>
    </row>
    <row r="411" spans="1:31" ht="21">
      <c r="A411" s="132" t="s">
        <v>0</v>
      </c>
      <c r="B411" s="132" t="s">
        <v>1</v>
      </c>
      <c r="C411" s="132" t="s">
        <v>2</v>
      </c>
      <c r="D411" s="68"/>
      <c r="E411" s="68"/>
      <c r="F411" s="68"/>
      <c r="G411" s="68"/>
      <c r="H411" s="68"/>
      <c r="I411" s="68"/>
      <c r="J411" s="68"/>
      <c r="K411" s="68"/>
      <c r="L411" s="68"/>
      <c r="M411" s="68"/>
      <c r="N411" s="68"/>
      <c r="O411" s="68"/>
      <c r="P411" s="68"/>
      <c r="Q411" s="68"/>
      <c r="R411" s="68"/>
      <c r="S411" s="68"/>
      <c r="T411" s="68"/>
      <c r="U411" s="68"/>
      <c r="V411" s="68"/>
      <c r="W411" s="68"/>
      <c r="X411" s="68"/>
      <c r="Y411" s="68"/>
      <c r="Z411" s="68"/>
      <c r="AA411" s="68"/>
      <c r="AB411" s="68"/>
      <c r="AC411" s="68"/>
      <c r="AD411" s="68"/>
      <c r="AE411" s="68"/>
    </row>
    <row r="412" spans="1:31" ht="210">
      <c r="A412" s="61" t="s">
        <v>97</v>
      </c>
      <c r="B412" s="15" t="s">
        <v>99</v>
      </c>
      <c r="C412" s="15"/>
      <c r="D412" s="68"/>
      <c r="E412" s="68"/>
      <c r="F412" s="68"/>
      <c r="G412" s="68"/>
      <c r="H412" s="68"/>
      <c r="I412" s="68"/>
      <c r="J412" s="68"/>
      <c r="K412" s="68"/>
      <c r="L412" s="68"/>
      <c r="M412" s="68"/>
      <c r="N412" s="68"/>
      <c r="O412" s="68"/>
      <c r="P412" s="68"/>
      <c r="Q412" s="68"/>
      <c r="R412" s="68"/>
      <c r="S412" s="68"/>
      <c r="T412" s="68"/>
      <c r="U412" s="68"/>
      <c r="V412" s="68"/>
      <c r="W412" s="68"/>
      <c r="X412" s="68"/>
      <c r="Y412" s="68"/>
      <c r="Z412" s="68"/>
      <c r="AA412" s="68"/>
      <c r="AB412" s="68"/>
      <c r="AC412" s="68"/>
      <c r="AD412" s="68"/>
      <c r="AE412" s="68"/>
    </row>
    <row r="413" spans="1:31">
      <c r="A413" s="312"/>
      <c r="B413" s="312"/>
      <c r="C413" s="312"/>
      <c r="D413" s="68"/>
      <c r="E413" s="68"/>
      <c r="F413" s="68"/>
      <c r="G413" s="68"/>
      <c r="H413" s="68"/>
      <c r="I413" s="68"/>
      <c r="J413" s="68"/>
      <c r="K413" s="68"/>
      <c r="L413" s="68"/>
      <c r="M413" s="68"/>
      <c r="N413" s="68"/>
      <c r="O413" s="68"/>
      <c r="P413" s="68"/>
      <c r="Q413" s="68"/>
      <c r="R413" s="68"/>
      <c r="S413" s="68"/>
      <c r="T413" s="68"/>
      <c r="U413" s="68"/>
      <c r="V413" s="68"/>
      <c r="W413" s="68"/>
      <c r="X413" s="68"/>
      <c r="Y413" s="68"/>
      <c r="Z413" s="68"/>
      <c r="AA413" s="68"/>
      <c r="AB413" s="68"/>
      <c r="AC413" s="68"/>
      <c r="AD413" s="68"/>
      <c r="AE413" s="68"/>
    </row>
    <row r="414" spans="1:31" ht="21">
      <c r="A414" s="313" t="s">
        <v>163</v>
      </c>
      <c r="B414" s="313"/>
      <c r="C414" s="313"/>
      <c r="D414" s="68"/>
      <c r="E414" s="68"/>
      <c r="F414" s="68"/>
      <c r="G414" s="68"/>
      <c r="H414" s="68"/>
      <c r="I414" s="68"/>
      <c r="J414" s="68"/>
      <c r="K414" s="68"/>
      <c r="L414" s="68"/>
      <c r="M414" s="68"/>
      <c r="N414" s="68"/>
      <c r="O414" s="68"/>
      <c r="P414" s="68"/>
      <c r="Q414" s="68"/>
      <c r="R414" s="68"/>
      <c r="S414" s="68"/>
      <c r="T414" s="68"/>
      <c r="U414" s="68"/>
      <c r="V414" s="68"/>
      <c r="W414" s="68"/>
      <c r="X414" s="68"/>
      <c r="Y414" s="68"/>
      <c r="Z414" s="68"/>
      <c r="AA414" s="68"/>
      <c r="AB414" s="68"/>
      <c r="AC414" s="68"/>
      <c r="AD414" s="68"/>
      <c r="AE414" s="68"/>
    </row>
    <row r="415" spans="1:31">
      <c r="A415" s="87"/>
      <c r="B415" s="87"/>
      <c r="C415" s="87"/>
      <c r="D415" s="68"/>
      <c r="E415" s="68"/>
      <c r="F415" s="68"/>
      <c r="G415" s="68"/>
      <c r="H415" s="68"/>
      <c r="I415" s="68"/>
      <c r="J415" s="68"/>
      <c r="K415" s="68"/>
      <c r="L415" s="68"/>
      <c r="M415" s="68"/>
      <c r="N415" s="68"/>
      <c r="O415" s="68"/>
      <c r="P415" s="68"/>
      <c r="Q415" s="68"/>
      <c r="R415" s="68"/>
      <c r="S415" s="68"/>
      <c r="T415" s="68"/>
      <c r="U415" s="68"/>
      <c r="V415" s="68"/>
      <c r="W415" s="68"/>
      <c r="X415" s="68"/>
      <c r="Y415" s="68"/>
      <c r="Z415" s="68"/>
      <c r="AA415" s="68"/>
      <c r="AB415" s="68"/>
      <c r="AC415" s="68"/>
      <c r="AD415" s="68"/>
      <c r="AE415" s="68"/>
    </row>
    <row r="416" spans="1:31" ht="21">
      <c r="A416" s="132" t="s">
        <v>0</v>
      </c>
      <c r="B416" s="132" t="s">
        <v>1</v>
      </c>
      <c r="C416" s="132" t="s">
        <v>2</v>
      </c>
      <c r="D416" s="68"/>
      <c r="E416" s="68"/>
      <c r="F416" s="68"/>
      <c r="G416" s="68"/>
      <c r="H416" s="68"/>
      <c r="I416" s="68"/>
      <c r="J416" s="68"/>
      <c r="K416" s="68"/>
      <c r="L416" s="68"/>
      <c r="M416" s="68"/>
      <c r="N416" s="68"/>
      <c r="O416" s="68"/>
      <c r="P416" s="68"/>
      <c r="Q416" s="68"/>
      <c r="R416" s="68"/>
      <c r="S416" s="68"/>
      <c r="T416" s="68"/>
      <c r="U416" s="68"/>
      <c r="V416" s="68"/>
      <c r="W416" s="68"/>
      <c r="X416" s="68"/>
      <c r="Y416" s="68"/>
      <c r="Z416" s="68"/>
      <c r="AA416" s="68"/>
      <c r="AB416" s="68"/>
      <c r="AC416" s="68"/>
      <c r="AD416" s="68"/>
      <c r="AE416" s="68"/>
    </row>
    <row r="417" spans="1:31" ht="21">
      <c r="A417" s="33" t="s">
        <v>100</v>
      </c>
      <c r="B417" s="32" t="s">
        <v>101</v>
      </c>
      <c r="C417" s="15"/>
      <c r="D417" s="68"/>
      <c r="E417" s="68"/>
      <c r="F417" s="68"/>
      <c r="G417" s="68"/>
      <c r="H417" s="68"/>
      <c r="I417" s="68"/>
      <c r="J417" s="68"/>
      <c r="K417" s="68"/>
      <c r="L417" s="68"/>
      <c r="M417" s="68"/>
      <c r="N417" s="68"/>
      <c r="O417" s="68"/>
      <c r="P417" s="68"/>
      <c r="Q417" s="68"/>
      <c r="R417" s="68"/>
      <c r="S417" s="68"/>
      <c r="T417" s="68"/>
      <c r="U417" s="68"/>
      <c r="V417" s="68"/>
      <c r="W417" s="68"/>
      <c r="X417" s="68"/>
      <c r="Y417" s="68"/>
      <c r="Z417" s="68"/>
      <c r="AA417" s="68"/>
      <c r="AB417" s="68"/>
      <c r="AC417" s="68"/>
      <c r="AD417" s="68"/>
      <c r="AE417" s="68"/>
    </row>
    <row r="418" spans="1:31" ht="21">
      <c r="A418" s="33" t="s">
        <v>102</v>
      </c>
      <c r="B418" s="32" t="s">
        <v>103</v>
      </c>
      <c r="C418" s="15"/>
      <c r="D418" s="68"/>
      <c r="E418" s="68"/>
      <c r="F418" s="68"/>
      <c r="G418" s="68"/>
      <c r="H418" s="68"/>
      <c r="I418" s="68"/>
      <c r="J418" s="68"/>
      <c r="K418" s="68"/>
      <c r="L418" s="68"/>
      <c r="M418" s="68"/>
      <c r="N418" s="68"/>
      <c r="O418" s="68"/>
      <c r="P418" s="68"/>
      <c r="Q418" s="68"/>
      <c r="R418" s="68"/>
      <c r="S418" s="68"/>
      <c r="T418" s="68"/>
      <c r="U418" s="68"/>
      <c r="V418" s="68"/>
      <c r="W418" s="68"/>
      <c r="X418" s="68"/>
      <c r="Y418" s="68"/>
      <c r="Z418" s="68"/>
      <c r="AA418" s="68"/>
      <c r="AB418" s="68"/>
      <c r="AC418" s="68"/>
      <c r="AD418" s="68"/>
      <c r="AE418" s="68"/>
    </row>
    <row r="419" spans="1:31" ht="42">
      <c r="A419" s="33" t="s">
        <v>104</v>
      </c>
      <c r="B419" s="32" t="s">
        <v>105</v>
      </c>
      <c r="C419" s="15"/>
      <c r="D419" s="68"/>
      <c r="E419" s="68"/>
      <c r="F419" s="68"/>
      <c r="G419" s="68"/>
      <c r="H419" s="68"/>
      <c r="I419" s="68"/>
      <c r="J419" s="68"/>
      <c r="K419" s="68"/>
      <c r="L419" s="68"/>
      <c r="M419" s="68"/>
      <c r="N419" s="68"/>
      <c r="O419" s="68"/>
      <c r="P419" s="68"/>
      <c r="Q419" s="68"/>
      <c r="R419" s="68"/>
      <c r="S419" s="68"/>
      <c r="T419" s="68"/>
      <c r="U419" s="68"/>
      <c r="V419" s="68"/>
      <c r="W419" s="68"/>
      <c r="X419" s="68"/>
      <c r="Y419" s="68"/>
      <c r="Z419" s="68"/>
      <c r="AA419" s="68"/>
      <c r="AB419" s="68"/>
      <c r="AC419" s="68"/>
      <c r="AD419" s="68"/>
      <c r="AE419" s="68"/>
    </row>
    <row r="420" spans="1:31" ht="21">
      <c r="A420" s="33" t="s">
        <v>106</v>
      </c>
      <c r="B420" s="32" t="s">
        <v>107</v>
      </c>
      <c r="C420" s="15"/>
      <c r="D420" s="68"/>
      <c r="E420" s="68"/>
      <c r="F420" s="68"/>
      <c r="G420" s="68"/>
      <c r="H420" s="68"/>
      <c r="I420" s="68"/>
      <c r="J420" s="68"/>
      <c r="K420" s="68"/>
      <c r="L420" s="68"/>
      <c r="M420" s="68"/>
      <c r="N420" s="68"/>
      <c r="O420" s="68"/>
      <c r="P420" s="68"/>
      <c r="Q420" s="68"/>
      <c r="R420" s="68"/>
      <c r="S420" s="68"/>
      <c r="T420" s="68"/>
      <c r="U420" s="68"/>
      <c r="V420" s="68"/>
      <c r="W420" s="68"/>
      <c r="X420" s="68"/>
      <c r="Y420" s="68"/>
      <c r="Z420" s="68"/>
      <c r="AA420" s="68"/>
      <c r="AB420" s="68"/>
      <c r="AC420" s="68"/>
      <c r="AD420" s="68"/>
      <c r="AE420" s="68"/>
    </row>
    <row r="421" spans="1:31" ht="21">
      <c r="A421" s="33" t="s">
        <v>108</v>
      </c>
      <c r="B421" s="32" t="s">
        <v>109</v>
      </c>
      <c r="C421" s="15"/>
      <c r="D421" s="68"/>
      <c r="E421" s="68"/>
      <c r="F421" s="68"/>
      <c r="G421" s="68"/>
      <c r="H421" s="68"/>
      <c r="I421" s="68"/>
      <c r="J421" s="68"/>
      <c r="K421" s="68"/>
      <c r="L421" s="68"/>
      <c r="M421" s="68"/>
      <c r="N421" s="68"/>
      <c r="O421" s="68"/>
      <c r="P421" s="68"/>
      <c r="Q421" s="68"/>
      <c r="R421" s="68"/>
      <c r="S421" s="68"/>
      <c r="T421" s="68"/>
      <c r="U421" s="68"/>
      <c r="V421" s="68"/>
      <c r="W421" s="68"/>
      <c r="X421" s="68"/>
      <c r="Y421" s="68"/>
      <c r="Z421" s="68"/>
      <c r="AA421" s="68"/>
      <c r="AB421" s="68"/>
      <c r="AC421" s="68"/>
      <c r="AD421" s="68"/>
      <c r="AE421" s="68"/>
    </row>
    <row r="422" spans="1:31" ht="21">
      <c r="A422" s="33" t="s">
        <v>110</v>
      </c>
      <c r="B422" s="32" t="s">
        <v>103</v>
      </c>
      <c r="C422" s="15"/>
      <c r="D422" s="68"/>
      <c r="E422" s="68"/>
      <c r="F422" s="68"/>
      <c r="G422" s="68"/>
      <c r="H422" s="68"/>
      <c r="I422" s="68"/>
      <c r="J422" s="68"/>
      <c r="K422" s="68"/>
      <c r="L422" s="68"/>
      <c r="M422" s="68"/>
      <c r="N422" s="68"/>
      <c r="O422" s="68"/>
      <c r="P422" s="68"/>
      <c r="Q422" s="68"/>
      <c r="R422" s="68"/>
      <c r="S422" s="68"/>
      <c r="T422" s="68"/>
      <c r="U422" s="68"/>
      <c r="V422" s="68"/>
      <c r="W422" s="68"/>
      <c r="X422" s="68"/>
      <c r="Y422" s="68"/>
      <c r="Z422" s="68"/>
      <c r="AA422" s="68"/>
      <c r="AB422" s="68"/>
      <c r="AC422" s="68"/>
      <c r="AD422" s="68"/>
      <c r="AE422" s="68"/>
    </row>
    <row r="423" spans="1:31">
      <c r="A423" s="312"/>
      <c r="B423" s="312"/>
      <c r="C423" s="312"/>
      <c r="D423" s="68"/>
      <c r="E423" s="68"/>
      <c r="F423" s="68"/>
      <c r="G423" s="68"/>
      <c r="H423" s="68"/>
      <c r="I423" s="68"/>
      <c r="J423" s="68"/>
      <c r="K423" s="68"/>
      <c r="L423" s="68"/>
      <c r="M423" s="68"/>
      <c r="N423" s="68"/>
      <c r="O423" s="68"/>
      <c r="P423" s="68"/>
      <c r="Q423" s="68"/>
      <c r="R423" s="68"/>
      <c r="S423" s="68"/>
      <c r="T423" s="68"/>
      <c r="U423" s="68"/>
      <c r="V423" s="68"/>
      <c r="W423" s="68"/>
      <c r="X423" s="68"/>
      <c r="Y423" s="68"/>
      <c r="Z423" s="68"/>
      <c r="AA423" s="68"/>
      <c r="AB423" s="68"/>
      <c r="AC423" s="68"/>
      <c r="AD423" s="68"/>
      <c r="AE423" s="68"/>
    </row>
    <row r="424" spans="1:31" ht="21">
      <c r="A424" s="313" t="s">
        <v>164</v>
      </c>
      <c r="B424" s="313"/>
      <c r="C424" s="313"/>
      <c r="D424" s="68"/>
      <c r="E424" s="68"/>
      <c r="F424" s="68"/>
      <c r="G424" s="68"/>
      <c r="H424" s="68"/>
      <c r="I424" s="68"/>
      <c r="J424" s="68"/>
      <c r="K424" s="68"/>
      <c r="L424" s="68"/>
      <c r="M424" s="68"/>
      <c r="N424" s="68"/>
      <c r="O424" s="68"/>
      <c r="P424" s="68"/>
      <c r="Q424" s="68"/>
      <c r="R424" s="68"/>
      <c r="S424" s="68"/>
      <c r="T424" s="68"/>
      <c r="U424" s="68"/>
      <c r="V424" s="68"/>
      <c r="W424" s="68"/>
      <c r="X424" s="68"/>
      <c r="Y424" s="68"/>
      <c r="Z424" s="68"/>
      <c r="AA424" s="68"/>
      <c r="AB424" s="68"/>
      <c r="AC424" s="68"/>
      <c r="AD424" s="68"/>
      <c r="AE424" s="68"/>
    </row>
    <row r="425" spans="1:31">
      <c r="A425" s="343"/>
      <c r="B425" s="343"/>
      <c r="C425" s="343"/>
      <c r="D425" s="68"/>
      <c r="E425" s="68"/>
      <c r="F425" s="68"/>
      <c r="G425" s="68"/>
      <c r="H425" s="68"/>
      <c r="I425" s="68"/>
      <c r="J425" s="68"/>
      <c r="K425" s="68"/>
      <c r="L425" s="68"/>
      <c r="M425" s="68"/>
      <c r="N425" s="68"/>
      <c r="O425" s="68"/>
      <c r="P425" s="68"/>
      <c r="Q425" s="68"/>
      <c r="R425" s="68"/>
      <c r="S425" s="68"/>
      <c r="T425" s="68"/>
      <c r="U425" s="68"/>
      <c r="V425" s="68"/>
      <c r="W425" s="68"/>
      <c r="X425" s="68"/>
      <c r="Y425" s="68"/>
      <c r="Z425" s="68"/>
      <c r="AA425" s="68"/>
      <c r="AB425" s="68"/>
      <c r="AC425" s="68"/>
      <c r="AD425" s="68"/>
      <c r="AE425" s="68"/>
    </row>
    <row r="426" spans="1:31" ht="21">
      <c r="A426" s="132" t="s">
        <v>0</v>
      </c>
      <c r="B426" s="132" t="s">
        <v>606</v>
      </c>
      <c r="C426" s="132" t="s">
        <v>2</v>
      </c>
      <c r="D426" s="68"/>
      <c r="E426" s="68"/>
      <c r="F426" s="68"/>
      <c r="G426" s="68"/>
      <c r="H426" s="68"/>
      <c r="I426" s="68"/>
      <c r="J426" s="68"/>
      <c r="K426" s="68"/>
      <c r="L426" s="68"/>
      <c r="M426" s="68"/>
      <c r="N426" s="68"/>
      <c r="O426" s="68"/>
      <c r="P426" s="68"/>
      <c r="Q426" s="68"/>
      <c r="R426" s="68"/>
      <c r="S426" s="68"/>
      <c r="T426" s="68"/>
      <c r="U426" s="68"/>
      <c r="V426" s="68"/>
      <c r="W426" s="68"/>
      <c r="X426" s="68"/>
      <c r="Y426" s="68"/>
      <c r="Z426" s="68"/>
      <c r="AA426" s="68"/>
      <c r="AB426" s="68"/>
      <c r="AC426" s="68"/>
      <c r="AD426" s="68"/>
      <c r="AE426" s="68"/>
    </row>
    <row r="427" spans="1:31" ht="42">
      <c r="A427" s="23" t="s">
        <v>116</v>
      </c>
      <c r="B427" s="38" t="s">
        <v>123</v>
      </c>
      <c r="C427" s="38" t="s">
        <v>130</v>
      </c>
      <c r="D427" s="68"/>
      <c r="E427" s="68"/>
      <c r="F427" s="68"/>
      <c r="G427" s="68"/>
      <c r="H427" s="68"/>
      <c r="I427" s="68"/>
      <c r="J427" s="68"/>
      <c r="K427" s="68"/>
      <c r="L427" s="68"/>
      <c r="M427" s="68"/>
      <c r="N427" s="68"/>
      <c r="O427" s="68"/>
      <c r="P427" s="68"/>
      <c r="Q427" s="68"/>
      <c r="R427" s="68"/>
      <c r="S427" s="68"/>
      <c r="T427" s="68"/>
      <c r="U427" s="68"/>
      <c r="V427" s="68"/>
      <c r="W427" s="68"/>
      <c r="X427" s="68"/>
      <c r="Y427" s="68"/>
      <c r="Z427" s="68"/>
      <c r="AA427" s="68"/>
      <c r="AB427" s="68"/>
      <c r="AC427" s="68"/>
      <c r="AD427" s="68"/>
      <c r="AE427" s="68"/>
    </row>
    <row r="428" spans="1:31" ht="42">
      <c r="A428" s="23" t="s">
        <v>117</v>
      </c>
      <c r="B428" s="38" t="s">
        <v>124</v>
      </c>
      <c r="C428" s="38" t="s">
        <v>131</v>
      </c>
      <c r="D428" s="68"/>
      <c r="E428" s="68"/>
      <c r="F428" s="68"/>
      <c r="G428" s="68"/>
      <c r="H428" s="68"/>
      <c r="I428" s="68"/>
      <c r="J428" s="68"/>
      <c r="K428" s="68"/>
      <c r="L428" s="68"/>
      <c r="M428" s="68"/>
      <c r="N428" s="68"/>
      <c r="O428" s="68"/>
      <c r="P428" s="68"/>
      <c r="Q428" s="68"/>
      <c r="R428" s="68"/>
      <c r="S428" s="68"/>
      <c r="T428" s="68"/>
      <c r="U428" s="68"/>
      <c r="V428" s="68"/>
      <c r="W428" s="68"/>
      <c r="X428" s="68"/>
      <c r="Y428" s="68"/>
      <c r="Z428" s="68"/>
      <c r="AA428" s="68"/>
      <c r="AB428" s="68"/>
      <c r="AC428" s="68"/>
      <c r="AD428" s="68"/>
      <c r="AE428" s="68"/>
    </row>
    <row r="429" spans="1:31" ht="84">
      <c r="A429" s="23" t="s">
        <v>118</v>
      </c>
      <c r="B429" s="38" t="s">
        <v>125</v>
      </c>
      <c r="C429" s="38" t="s">
        <v>132</v>
      </c>
      <c r="D429" s="68"/>
      <c r="E429" s="68"/>
      <c r="F429" s="68"/>
      <c r="G429" s="68"/>
      <c r="H429" s="68"/>
      <c r="I429" s="68"/>
      <c r="J429" s="68"/>
      <c r="K429" s="68"/>
      <c r="L429" s="68"/>
      <c r="M429" s="68"/>
      <c r="N429" s="68"/>
      <c r="O429" s="68"/>
      <c r="P429" s="68"/>
      <c r="Q429" s="68"/>
      <c r="R429" s="68"/>
      <c r="S429" s="68"/>
      <c r="T429" s="68"/>
      <c r="U429" s="68"/>
      <c r="V429" s="68"/>
      <c r="W429" s="68"/>
      <c r="X429" s="68"/>
      <c r="Y429" s="68"/>
      <c r="Z429" s="68"/>
      <c r="AA429" s="68"/>
      <c r="AB429" s="68"/>
      <c r="AC429" s="68"/>
      <c r="AD429" s="68"/>
      <c r="AE429" s="68"/>
    </row>
    <row r="430" spans="1:31" ht="63">
      <c r="A430" s="23" t="s">
        <v>119</v>
      </c>
      <c r="B430" s="38" t="s">
        <v>126</v>
      </c>
      <c r="C430" s="38" t="s">
        <v>133</v>
      </c>
      <c r="D430" s="68"/>
      <c r="E430" s="68"/>
      <c r="F430" s="68"/>
      <c r="G430" s="68"/>
      <c r="H430" s="68"/>
      <c r="I430" s="68"/>
      <c r="J430" s="68"/>
      <c r="K430" s="68"/>
      <c r="L430" s="68"/>
      <c r="M430" s="68"/>
      <c r="N430" s="68"/>
      <c r="O430" s="68"/>
      <c r="P430" s="68"/>
      <c r="Q430" s="68"/>
      <c r="R430" s="68"/>
      <c r="S430" s="68"/>
      <c r="T430" s="68"/>
      <c r="U430" s="68"/>
      <c r="V430" s="68"/>
      <c r="W430" s="68"/>
      <c r="X430" s="68"/>
      <c r="Y430" s="68"/>
      <c r="Z430" s="68"/>
      <c r="AA430" s="68"/>
      <c r="AB430" s="68"/>
      <c r="AC430" s="68"/>
      <c r="AD430" s="68"/>
      <c r="AE430" s="68"/>
    </row>
    <row r="431" spans="1:31" ht="42">
      <c r="A431" s="23" t="s">
        <v>120</v>
      </c>
      <c r="B431" s="38" t="s">
        <v>127</v>
      </c>
      <c r="C431" s="38" t="s">
        <v>134</v>
      </c>
      <c r="D431" s="68"/>
      <c r="E431" s="68"/>
      <c r="F431" s="68"/>
      <c r="G431" s="68"/>
      <c r="H431" s="68"/>
      <c r="I431" s="68"/>
      <c r="J431" s="68"/>
      <c r="K431" s="68"/>
      <c r="L431" s="68"/>
      <c r="M431" s="68"/>
      <c r="N431" s="68"/>
      <c r="O431" s="68"/>
      <c r="P431" s="68"/>
      <c r="Q431" s="68"/>
      <c r="R431" s="68"/>
      <c r="S431" s="68"/>
      <c r="T431" s="68"/>
      <c r="U431" s="68"/>
      <c r="V431" s="68"/>
      <c r="W431" s="68"/>
      <c r="X431" s="68"/>
      <c r="Y431" s="68"/>
      <c r="Z431" s="68"/>
      <c r="AA431" s="68"/>
      <c r="AB431" s="68"/>
      <c r="AC431" s="68"/>
      <c r="AD431" s="68"/>
      <c r="AE431" s="68"/>
    </row>
    <row r="432" spans="1:31" ht="42">
      <c r="A432" s="23" t="s">
        <v>121</v>
      </c>
      <c r="B432" s="38" t="s">
        <v>128</v>
      </c>
      <c r="C432" s="38" t="s">
        <v>135</v>
      </c>
      <c r="D432" s="68"/>
      <c r="E432" s="68"/>
      <c r="F432" s="68"/>
      <c r="G432" s="68"/>
      <c r="H432" s="68"/>
      <c r="I432" s="68"/>
      <c r="J432" s="68"/>
      <c r="K432" s="68"/>
      <c r="L432" s="68"/>
      <c r="M432" s="68"/>
      <c r="N432" s="68"/>
      <c r="O432" s="68"/>
      <c r="P432" s="68"/>
      <c r="Q432" s="68"/>
      <c r="R432" s="68"/>
      <c r="S432" s="68"/>
      <c r="T432" s="68"/>
      <c r="U432" s="68"/>
      <c r="V432" s="68"/>
      <c r="W432" s="68"/>
      <c r="X432" s="68"/>
      <c r="Y432" s="68"/>
      <c r="Z432" s="68"/>
      <c r="AA432" s="68"/>
      <c r="AB432" s="68"/>
      <c r="AC432" s="68"/>
      <c r="AD432" s="68"/>
      <c r="AE432" s="68"/>
    </row>
    <row r="433" spans="1:31" ht="63">
      <c r="A433" s="23" t="s">
        <v>122</v>
      </c>
      <c r="B433" s="38" t="s">
        <v>129</v>
      </c>
      <c r="C433" s="38" t="s">
        <v>136</v>
      </c>
      <c r="D433" s="68"/>
      <c r="E433" s="68"/>
      <c r="F433" s="68"/>
      <c r="G433" s="68"/>
      <c r="H433" s="68"/>
      <c r="I433" s="68"/>
      <c r="J433" s="68"/>
      <c r="K433" s="68"/>
      <c r="L433" s="68"/>
      <c r="M433" s="68"/>
      <c r="N433" s="68"/>
      <c r="O433" s="68"/>
      <c r="P433" s="68"/>
      <c r="Q433" s="68"/>
      <c r="R433" s="68"/>
      <c r="S433" s="68"/>
      <c r="T433" s="68"/>
      <c r="U433" s="68"/>
      <c r="V433" s="68"/>
      <c r="W433" s="68"/>
      <c r="X433" s="68"/>
      <c r="Y433" s="68"/>
      <c r="Z433" s="68"/>
      <c r="AA433" s="68"/>
      <c r="AB433" s="68"/>
      <c r="AC433" s="68"/>
      <c r="AD433" s="68"/>
      <c r="AE433" s="68"/>
    </row>
    <row r="434" spans="1:31" ht="21">
      <c r="A434" s="317"/>
      <c r="B434" s="317"/>
      <c r="C434" s="317"/>
      <c r="D434" s="68"/>
      <c r="E434" s="68"/>
      <c r="F434" s="68"/>
      <c r="G434" s="68"/>
      <c r="H434" s="68"/>
      <c r="I434" s="68"/>
      <c r="J434" s="68"/>
      <c r="K434" s="68"/>
      <c r="L434" s="68"/>
      <c r="M434" s="68"/>
      <c r="N434" s="68"/>
      <c r="O434" s="68"/>
      <c r="P434" s="68"/>
      <c r="Q434" s="68"/>
      <c r="R434" s="68"/>
      <c r="S434" s="68"/>
      <c r="T434" s="68"/>
      <c r="U434" s="68"/>
      <c r="V434" s="68"/>
      <c r="W434" s="68"/>
      <c r="X434" s="68"/>
      <c r="Y434" s="68"/>
      <c r="Z434" s="68"/>
      <c r="AA434" s="68"/>
      <c r="AB434" s="68"/>
      <c r="AC434" s="68"/>
      <c r="AD434" s="68"/>
      <c r="AE434" s="68"/>
    </row>
    <row r="435" spans="1:31">
      <c r="A435" s="68"/>
      <c r="B435" s="68"/>
      <c r="C435" s="68"/>
      <c r="D435" s="68"/>
      <c r="E435" s="68"/>
      <c r="F435" s="68"/>
      <c r="G435" s="68"/>
      <c r="H435" s="68"/>
      <c r="I435" s="68"/>
      <c r="J435" s="68"/>
      <c r="K435" s="68"/>
      <c r="L435" s="68"/>
      <c r="M435" s="68"/>
      <c r="N435" s="68"/>
      <c r="O435" s="68"/>
      <c r="P435" s="68"/>
      <c r="Q435" s="68"/>
      <c r="R435" s="68"/>
      <c r="S435" s="68"/>
      <c r="T435" s="68"/>
      <c r="U435" s="68"/>
      <c r="V435" s="68"/>
      <c r="W435" s="68"/>
      <c r="X435" s="68"/>
      <c r="Y435" s="68"/>
      <c r="Z435" s="68"/>
      <c r="AA435" s="68"/>
      <c r="AB435" s="68"/>
      <c r="AC435" s="68"/>
      <c r="AD435" s="68"/>
      <c r="AE435" s="68"/>
    </row>
    <row r="436" spans="1:31">
      <c r="A436" s="68"/>
      <c r="B436" s="68"/>
      <c r="C436" s="68"/>
      <c r="D436" s="68"/>
      <c r="E436" s="68"/>
      <c r="F436" s="68"/>
      <c r="G436" s="68"/>
      <c r="H436" s="68"/>
      <c r="I436" s="68"/>
      <c r="J436" s="68"/>
      <c r="K436" s="68"/>
      <c r="L436" s="68"/>
      <c r="M436" s="68"/>
      <c r="N436" s="68"/>
      <c r="O436" s="68"/>
      <c r="P436" s="68"/>
      <c r="Q436" s="68"/>
      <c r="R436" s="68"/>
      <c r="S436" s="68"/>
      <c r="T436" s="68"/>
      <c r="U436" s="68"/>
      <c r="V436" s="68"/>
      <c r="W436" s="68"/>
      <c r="X436" s="68"/>
      <c r="Y436" s="68"/>
      <c r="Z436" s="68"/>
      <c r="AA436" s="68"/>
      <c r="AB436" s="68"/>
      <c r="AC436" s="68"/>
      <c r="AD436" s="68"/>
      <c r="AE436" s="68"/>
    </row>
    <row r="437" spans="1:31">
      <c r="A437" s="68"/>
      <c r="B437" s="68"/>
      <c r="C437" s="68"/>
      <c r="D437" s="68"/>
      <c r="E437" s="68"/>
      <c r="F437" s="68"/>
      <c r="G437" s="68"/>
      <c r="H437" s="68"/>
      <c r="I437" s="68"/>
      <c r="J437" s="68"/>
      <c r="K437" s="68"/>
      <c r="L437" s="68"/>
      <c r="M437" s="68"/>
      <c r="N437" s="68"/>
      <c r="O437" s="68"/>
      <c r="P437" s="68"/>
      <c r="Q437" s="68"/>
      <c r="R437" s="68"/>
      <c r="S437" s="68"/>
      <c r="T437" s="68"/>
      <c r="U437" s="68"/>
      <c r="V437" s="68"/>
      <c r="W437" s="68"/>
      <c r="X437" s="68"/>
      <c r="Y437" s="68"/>
      <c r="Z437" s="68"/>
      <c r="AA437" s="68"/>
      <c r="AB437" s="68"/>
      <c r="AC437" s="68"/>
      <c r="AD437" s="68"/>
      <c r="AE437" s="68"/>
    </row>
    <row r="438" spans="1:31">
      <c r="A438" s="68"/>
      <c r="B438" s="68"/>
      <c r="C438" s="68"/>
      <c r="D438" s="68"/>
      <c r="E438" s="68"/>
      <c r="F438" s="68"/>
      <c r="G438" s="68"/>
      <c r="H438" s="68"/>
      <c r="I438" s="68"/>
      <c r="J438" s="68"/>
      <c r="K438" s="68"/>
      <c r="L438" s="68"/>
      <c r="M438" s="68"/>
      <c r="N438" s="68"/>
      <c r="O438" s="68"/>
      <c r="P438" s="68"/>
      <c r="Q438" s="68"/>
      <c r="R438" s="68"/>
      <c r="S438" s="68"/>
      <c r="T438" s="68"/>
      <c r="U438" s="68"/>
      <c r="V438" s="68"/>
      <c r="W438" s="68"/>
      <c r="X438" s="68"/>
      <c r="Y438" s="68"/>
      <c r="Z438" s="68"/>
      <c r="AA438" s="68"/>
      <c r="AB438" s="68"/>
      <c r="AC438" s="68"/>
      <c r="AD438" s="68"/>
      <c r="AE438" s="68"/>
    </row>
    <row r="439" spans="1:31">
      <c r="A439" s="68"/>
      <c r="B439" s="68"/>
      <c r="C439" s="68"/>
      <c r="D439" s="68"/>
      <c r="E439" s="68"/>
      <c r="F439" s="68"/>
      <c r="G439" s="68"/>
      <c r="H439" s="68"/>
      <c r="I439" s="68"/>
      <c r="J439" s="68"/>
      <c r="K439" s="68"/>
      <c r="L439" s="68"/>
      <c r="M439" s="68"/>
      <c r="N439" s="68"/>
      <c r="O439" s="68"/>
      <c r="P439" s="68"/>
      <c r="Q439" s="68"/>
      <c r="R439" s="68"/>
      <c r="S439" s="68"/>
      <c r="T439" s="68"/>
      <c r="U439" s="68"/>
      <c r="V439" s="68"/>
      <c r="W439" s="68"/>
      <c r="X439" s="68"/>
      <c r="Y439" s="68"/>
      <c r="Z439" s="68"/>
      <c r="AA439" s="68"/>
      <c r="AB439" s="68"/>
      <c r="AC439" s="68"/>
      <c r="AD439" s="68"/>
      <c r="AE439" s="68"/>
    </row>
    <row r="440" spans="1:31">
      <c r="A440" s="68"/>
      <c r="B440" s="68"/>
      <c r="C440" s="68"/>
      <c r="D440" s="68"/>
      <c r="E440" s="68"/>
      <c r="F440" s="68"/>
      <c r="G440" s="68"/>
      <c r="H440" s="68"/>
      <c r="I440" s="68"/>
      <c r="J440" s="68"/>
      <c r="K440" s="68"/>
      <c r="L440" s="68"/>
      <c r="M440" s="68"/>
      <c r="N440" s="68"/>
      <c r="O440" s="68"/>
      <c r="P440" s="68"/>
      <c r="Q440" s="68"/>
      <c r="R440" s="68"/>
      <c r="S440" s="68"/>
      <c r="T440" s="68"/>
      <c r="U440" s="68"/>
      <c r="V440" s="68"/>
      <c r="W440" s="68"/>
      <c r="X440" s="68"/>
      <c r="Y440" s="68"/>
      <c r="Z440" s="68"/>
      <c r="AA440" s="68"/>
      <c r="AB440" s="68"/>
      <c r="AC440" s="68"/>
      <c r="AD440" s="68"/>
      <c r="AE440" s="68"/>
    </row>
    <row r="441" spans="1:31">
      <c r="A441" s="68"/>
      <c r="B441" s="68"/>
      <c r="C441" s="68"/>
      <c r="D441" s="68"/>
      <c r="E441" s="68"/>
      <c r="F441" s="68"/>
      <c r="G441" s="68"/>
      <c r="H441" s="68"/>
      <c r="I441" s="68"/>
      <c r="J441" s="68"/>
      <c r="K441" s="68"/>
      <c r="L441" s="68"/>
      <c r="M441" s="68"/>
      <c r="N441" s="68"/>
      <c r="O441" s="68"/>
      <c r="P441" s="68"/>
      <c r="Q441" s="68"/>
      <c r="R441" s="68"/>
      <c r="S441" s="68"/>
      <c r="T441" s="68"/>
      <c r="U441" s="68"/>
      <c r="V441" s="68"/>
      <c r="W441" s="68"/>
      <c r="X441" s="68"/>
      <c r="Y441" s="68"/>
      <c r="Z441" s="68"/>
      <c r="AA441" s="68"/>
      <c r="AB441" s="68"/>
      <c r="AC441" s="68"/>
      <c r="AD441" s="68"/>
      <c r="AE441" s="68"/>
    </row>
    <row r="442" spans="1:31">
      <c r="A442" s="68"/>
      <c r="B442" s="68"/>
      <c r="C442" s="68"/>
      <c r="D442" s="68"/>
      <c r="E442" s="68"/>
      <c r="F442" s="68"/>
      <c r="G442" s="68"/>
      <c r="H442" s="68"/>
      <c r="I442" s="68"/>
      <c r="J442" s="68"/>
      <c r="K442" s="68"/>
      <c r="L442" s="68"/>
      <c r="M442" s="68"/>
      <c r="N442" s="68"/>
      <c r="O442" s="68"/>
      <c r="P442" s="68"/>
      <c r="Q442" s="68"/>
      <c r="R442" s="68"/>
      <c r="S442" s="68"/>
      <c r="T442" s="68"/>
      <c r="U442" s="68"/>
      <c r="V442" s="68"/>
      <c r="W442" s="68"/>
      <c r="X442" s="68"/>
      <c r="Y442" s="68"/>
      <c r="Z442" s="68"/>
      <c r="AA442" s="68"/>
      <c r="AB442" s="68"/>
      <c r="AC442" s="68"/>
      <c r="AD442" s="68"/>
      <c r="AE442" s="68"/>
    </row>
    <row r="443" spans="1:31">
      <c r="A443" s="68"/>
      <c r="B443" s="68"/>
      <c r="C443" s="68"/>
      <c r="D443" s="68"/>
      <c r="E443" s="68"/>
      <c r="F443" s="68"/>
      <c r="G443" s="68"/>
      <c r="H443" s="68"/>
      <c r="I443" s="68"/>
      <c r="J443" s="68"/>
      <c r="K443" s="68"/>
      <c r="L443" s="68"/>
      <c r="M443" s="68"/>
      <c r="N443" s="68"/>
      <c r="O443" s="68"/>
      <c r="P443" s="68"/>
      <c r="Q443" s="68"/>
      <c r="R443" s="68"/>
      <c r="S443" s="68"/>
      <c r="T443" s="68"/>
      <c r="U443" s="68"/>
      <c r="V443" s="68"/>
      <c r="W443" s="68"/>
      <c r="X443" s="68"/>
      <c r="Y443" s="68"/>
      <c r="Z443" s="68"/>
      <c r="AA443" s="68"/>
      <c r="AB443" s="68"/>
      <c r="AC443" s="68"/>
      <c r="AD443" s="68"/>
      <c r="AE443" s="68"/>
    </row>
    <row r="444" spans="1:31">
      <c r="A444" s="68"/>
      <c r="B444" s="68"/>
      <c r="C444" s="68"/>
      <c r="D444" s="68"/>
      <c r="E444" s="68"/>
      <c r="F444" s="68"/>
      <c r="G444" s="68"/>
      <c r="H444" s="68"/>
      <c r="I444" s="68"/>
      <c r="J444" s="68"/>
      <c r="K444" s="68"/>
      <c r="L444" s="68"/>
      <c r="M444" s="68"/>
      <c r="N444" s="68"/>
      <c r="O444" s="68"/>
      <c r="P444" s="68"/>
      <c r="Q444" s="68"/>
      <c r="R444" s="68"/>
      <c r="S444" s="68"/>
      <c r="T444" s="68"/>
      <c r="U444" s="68"/>
      <c r="V444" s="68"/>
      <c r="W444" s="68"/>
      <c r="X444" s="68"/>
      <c r="Y444" s="68"/>
      <c r="Z444" s="68"/>
      <c r="AA444" s="68"/>
      <c r="AB444" s="68"/>
      <c r="AC444" s="68"/>
      <c r="AD444" s="68"/>
      <c r="AE444" s="68"/>
    </row>
    <row r="445" spans="1:31">
      <c r="A445" s="68"/>
      <c r="B445" s="68"/>
      <c r="C445" s="68"/>
      <c r="D445" s="68"/>
      <c r="E445" s="68"/>
      <c r="F445" s="68"/>
      <c r="G445" s="68"/>
      <c r="H445" s="68"/>
      <c r="I445" s="68"/>
      <c r="J445" s="68"/>
      <c r="K445" s="68"/>
      <c r="L445" s="68"/>
      <c r="M445" s="68"/>
      <c r="N445" s="68"/>
      <c r="O445" s="68"/>
      <c r="P445" s="68"/>
      <c r="Q445" s="68"/>
      <c r="R445" s="68"/>
      <c r="S445" s="68"/>
      <c r="T445" s="68"/>
      <c r="U445" s="68"/>
      <c r="V445" s="68"/>
      <c r="W445" s="68"/>
      <c r="X445" s="68"/>
      <c r="Y445" s="68"/>
      <c r="Z445" s="68"/>
      <c r="AA445" s="68"/>
      <c r="AB445" s="68"/>
      <c r="AC445" s="68"/>
      <c r="AD445" s="68"/>
      <c r="AE445" s="68"/>
    </row>
    <row r="446" spans="1:31">
      <c r="A446" s="68"/>
      <c r="B446" s="68"/>
      <c r="C446" s="68"/>
      <c r="D446" s="68"/>
      <c r="E446" s="68"/>
      <c r="F446" s="68"/>
      <c r="G446" s="68"/>
      <c r="H446" s="68"/>
      <c r="I446" s="68"/>
      <c r="J446" s="68"/>
      <c r="K446" s="68"/>
      <c r="L446" s="68"/>
      <c r="M446" s="68"/>
      <c r="N446" s="68"/>
      <c r="O446" s="68"/>
      <c r="P446" s="68"/>
      <c r="Q446" s="68"/>
      <c r="R446" s="68"/>
      <c r="S446" s="68"/>
      <c r="T446" s="68"/>
      <c r="U446" s="68"/>
      <c r="V446" s="68"/>
      <c r="W446" s="68"/>
      <c r="X446" s="68"/>
      <c r="Y446" s="68"/>
      <c r="Z446" s="68"/>
      <c r="AA446" s="68"/>
      <c r="AB446" s="68"/>
      <c r="AC446" s="68"/>
      <c r="AD446" s="68"/>
      <c r="AE446" s="68"/>
    </row>
    <row r="447" spans="1:31">
      <c r="A447" s="68"/>
      <c r="B447" s="68"/>
      <c r="C447" s="68"/>
      <c r="D447" s="68"/>
      <c r="E447" s="68"/>
      <c r="F447" s="68"/>
      <c r="G447" s="68"/>
      <c r="H447" s="68"/>
      <c r="I447" s="68"/>
      <c r="J447" s="68"/>
      <c r="K447" s="68"/>
      <c r="L447" s="68"/>
      <c r="M447" s="68"/>
      <c r="N447" s="68"/>
      <c r="O447" s="68"/>
      <c r="P447" s="68"/>
      <c r="Q447" s="68"/>
      <c r="R447" s="68"/>
      <c r="S447" s="68"/>
      <c r="T447" s="68"/>
      <c r="U447" s="68"/>
      <c r="V447" s="68"/>
      <c r="W447" s="68"/>
      <c r="X447" s="68"/>
      <c r="Y447" s="68"/>
      <c r="Z447" s="68"/>
      <c r="AA447" s="68"/>
      <c r="AB447" s="68"/>
      <c r="AC447" s="68"/>
      <c r="AD447" s="68"/>
      <c r="AE447" s="68"/>
    </row>
    <row r="448" spans="1:31">
      <c r="A448" s="68"/>
      <c r="B448" s="68"/>
      <c r="C448" s="68"/>
      <c r="D448" s="68"/>
      <c r="E448" s="68"/>
      <c r="F448" s="68"/>
      <c r="G448" s="68"/>
      <c r="H448" s="68"/>
      <c r="I448" s="68"/>
      <c r="J448" s="68"/>
      <c r="K448" s="68"/>
      <c r="L448" s="68"/>
      <c r="M448" s="68"/>
      <c r="N448" s="68"/>
      <c r="O448" s="68"/>
      <c r="P448" s="68"/>
      <c r="Q448" s="68"/>
      <c r="R448" s="68"/>
      <c r="S448" s="68"/>
      <c r="T448" s="68"/>
      <c r="U448" s="68"/>
      <c r="V448" s="68"/>
      <c r="W448" s="68"/>
      <c r="X448" s="68"/>
      <c r="Y448" s="68"/>
      <c r="Z448" s="68"/>
      <c r="AA448" s="68"/>
      <c r="AB448" s="68"/>
      <c r="AC448" s="68"/>
      <c r="AD448" s="68"/>
      <c r="AE448" s="68"/>
    </row>
    <row r="449" spans="1:31">
      <c r="A449" s="68"/>
      <c r="B449" s="68"/>
      <c r="C449" s="68"/>
      <c r="D449" s="68"/>
      <c r="E449" s="68"/>
      <c r="F449" s="68"/>
      <c r="G449" s="68"/>
      <c r="H449" s="68"/>
      <c r="I449" s="68"/>
      <c r="J449" s="68"/>
      <c r="K449" s="68"/>
      <c r="L449" s="68"/>
      <c r="M449" s="68"/>
      <c r="N449" s="68"/>
      <c r="O449" s="68"/>
      <c r="P449" s="68"/>
      <c r="Q449" s="68"/>
      <c r="R449" s="68"/>
      <c r="S449" s="68"/>
      <c r="T449" s="68"/>
      <c r="U449" s="68"/>
      <c r="V449" s="68"/>
      <c r="W449" s="68"/>
      <c r="X449" s="68"/>
      <c r="Y449" s="68"/>
      <c r="Z449" s="68"/>
      <c r="AA449" s="68"/>
      <c r="AB449" s="68"/>
      <c r="AC449" s="68"/>
      <c r="AD449" s="68"/>
      <c r="AE449" s="68"/>
    </row>
    <row r="450" spans="1:31">
      <c r="A450" s="68"/>
      <c r="B450" s="68"/>
      <c r="C450" s="68"/>
      <c r="D450" s="68"/>
      <c r="E450" s="68"/>
      <c r="F450" s="68"/>
      <c r="G450" s="68"/>
      <c r="H450" s="68"/>
      <c r="I450" s="68"/>
      <c r="J450" s="68"/>
      <c r="K450" s="68"/>
      <c r="L450" s="68"/>
      <c r="M450" s="68"/>
      <c r="N450" s="68"/>
      <c r="O450" s="68"/>
      <c r="P450" s="68"/>
      <c r="Q450" s="68"/>
      <c r="R450" s="68"/>
      <c r="S450" s="68"/>
      <c r="T450" s="68"/>
      <c r="U450" s="68"/>
      <c r="V450" s="68"/>
      <c r="W450" s="68"/>
      <c r="X450" s="68"/>
      <c r="Y450" s="68"/>
      <c r="Z450" s="68"/>
      <c r="AA450" s="68"/>
      <c r="AB450" s="68"/>
      <c r="AC450" s="68"/>
      <c r="AD450" s="68"/>
      <c r="AE450" s="68"/>
    </row>
    <row r="451" spans="1:31">
      <c r="A451" s="68"/>
      <c r="B451" s="68"/>
      <c r="C451" s="68"/>
      <c r="D451" s="68"/>
      <c r="E451" s="68"/>
      <c r="F451" s="68"/>
      <c r="G451" s="68"/>
      <c r="H451" s="68"/>
      <c r="I451" s="68"/>
      <c r="J451" s="68"/>
      <c r="K451" s="68"/>
      <c r="L451" s="68"/>
      <c r="M451" s="68"/>
      <c r="N451" s="68"/>
      <c r="O451" s="68"/>
      <c r="P451" s="68"/>
      <c r="Q451" s="68"/>
      <c r="R451" s="68"/>
      <c r="S451" s="68"/>
      <c r="T451" s="68"/>
      <c r="U451" s="68"/>
      <c r="V451" s="68"/>
      <c r="W451" s="68"/>
      <c r="X451" s="68"/>
      <c r="Y451" s="68"/>
      <c r="Z451" s="68"/>
      <c r="AA451" s="68"/>
      <c r="AB451" s="68"/>
      <c r="AC451" s="68"/>
      <c r="AD451" s="68"/>
      <c r="AE451" s="68"/>
    </row>
    <row r="452" spans="1:31">
      <c r="A452" s="68"/>
      <c r="B452" s="68"/>
      <c r="C452" s="68"/>
      <c r="D452" s="68"/>
      <c r="E452" s="68"/>
      <c r="F452" s="68"/>
      <c r="G452" s="68"/>
      <c r="H452" s="68"/>
      <c r="I452" s="68"/>
      <c r="J452" s="68"/>
      <c r="K452" s="68"/>
      <c r="L452" s="68"/>
      <c r="M452" s="68"/>
      <c r="N452" s="68"/>
      <c r="O452" s="68"/>
      <c r="P452" s="68"/>
      <c r="Q452" s="68"/>
      <c r="R452" s="68"/>
      <c r="S452" s="68"/>
      <c r="T452" s="68"/>
      <c r="U452" s="68"/>
      <c r="V452" s="68"/>
      <c r="W452" s="68"/>
      <c r="X452" s="68"/>
      <c r="Y452" s="68"/>
      <c r="Z452" s="68"/>
      <c r="AA452" s="68"/>
      <c r="AB452" s="68"/>
      <c r="AC452" s="68"/>
      <c r="AD452" s="68"/>
      <c r="AE452" s="68"/>
    </row>
    <row r="453" spans="1:31">
      <c r="A453" s="68"/>
      <c r="B453" s="68"/>
      <c r="C453" s="68"/>
      <c r="D453" s="68"/>
      <c r="E453" s="68"/>
      <c r="F453" s="68"/>
      <c r="G453" s="68"/>
      <c r="H453" s="68"/>
      <c r="I453" s="68"/>
      <c r="J453" s="68"/>
      <c r="K453" s="68"/>
      <c r="L453" s="68"/>
      <c r="M453" s="68"/>
      <c r="N453" s="68"/>
      <c r="O453" s="68"/>
      <c r="P453" s="68"/>
      <c r="Q453" s="68"/>
      <c r="R453" s="68"/>
      <c r="S453" s="68"/>
      <c r="T453" s="68"/>
      <c r="U453" s="68"/>
      <c r="V453" s="68"/>
      <c r="W453" s="68"/>
      <c r="X453" s="68"/>
      <c r="Y453" s="68"/>
      <c r="Z453" s="68"/>
      <c r="AA453" s="68"/>
      <c r="AB453" s="68"/>
      <c r="AC453" s="68"/>
      <c r="AD453" s="68"/>
      <c r="AE453" s="68"/>
    </row>
    <row r="454" spans="1:31">
      <c r="A454" s="68"/>
      <c r="B454" s="68"/>
      <c r="C454" s="68"/>
      <c r="D454" s="68"/>
      <c r="E454" s="68"/>
      <c r="F454" s="68"/>
      <c r="G454" s="68"/>
      <c r="H454" s="68"/>
      <c r="I454" s="68"/>
      <c r="J454" s="68"/>
      <c r="K454" s="68"/>
      <c r="L454" s="68"/>
      <c r="M454" s="68"/>
      <c r="N454" s="68"/>
      <c r="O454" s="68"/>
      <c r="P454" s="68"/>
      <c r="Q454" s="68"/>
      <c r="R454" s="68"/>
      <c r="S454" s="68"/>
      <c r="T454" s="68"/>
      <c r="U454" s="68"/>
      <c r="V454" s="68"/>
      <c r="W454" s="68"/>
      <c r="X454" s="68"/>
      <c r="Y454" s="68"/>
      <c r="Z454" s="68"/>
      <c r="AA454" s="68"/>
      <c r="AB454" s="68"/>
      <c r="AC454" s="68"/>
      <c r="AD454" s="68"/>
      <c r="AE454" s="68"/>
    </row>
    <row r="455" spans="1:31">
      <c r="A455" s="68"/>
      <c r="B455" s="68"/>
      <c r="C455" s="68"/>
      <c r="D455" s="68"/>
      <c r="E455" s="68"/>
      <c r="F455" s="68"/>
      <c r="G455" s="68"/>
      <c r="H455" s="68"/>
      <c r="I455" s="68"/>
      <c r="J455" s="68"/>
      <c r="K455" s="68"/>
      <c r="L455" s="68"/>
      <c r="M455" s="68"/>
      <c r="N455" s="68"/>
      <c r="O455" s="68"/>
      <c r="P455" s="68"/>
      <c r="Q455" s="68"/>
      <c r="R455" s="68"/>
      <c r="S455" s="68"/>
      <c r="T455" s="68"/>
      <c r="U455" s="68"/>
      <c r="V455" s="68"/>
      <c r="W455" s="68"/>
      <c r="X455" s="68"/>
      <c r="Y455" s="68"/>
      <c r="Z455" s="68"/>
      <c r="AA455" s="68"/>
      <c r="AB455" s="68"/>
      <c r="AC455" s="68"/>
      <c r="AD455" s="68"/>
      <c r="AE455" s="68"/>
    </row>
    <row r="456" spans="1:31">
      <c r="A456" s="68"/>
      <c r="B456" s="68"/>
      <c r="C456" s="68"/>
      <c r="D456" s="68"/>
      <c r="E456" s="68"/>
      <c r="F456" s="68"/>
      <c r="G456" s="68"/>
      <c r="H456" s="68"/>
      <c r="I456" s="68"/>
      <c r="J456" s="68"/>
      <c r="K456" s="68"/>
      <c r="L456" s="68"/>
      <c r="M456" s="68"/>
      <c r="N456" s="68"/>
      <c r="O456" s="68"/>
      <c r="P456" s="68"/>
      <c r="Q456" s="68"/>
      <c r="R456" s="68"/>
      <c r="S456" s="68"/>
      <c r="T456" s="68"/>
      <c r="U456" s="68"/>
      <c r="V456" s="68"/>
      <c r="W456" s="68"/>
      <c r="X456" s="68"/>
      <c r="Y456" s="68"/>
      <c r="Z456" s="68"/>
      <c r="AA456" s="68"/>
      <c r="AB456" s="68"/>
      <c r="AC456" s="68"/>
      <c r="AD456" s="68"/>
      <c r="AE456" s="68"/>
    </row>
    <row r="457" spans="1:31">
      <c r="A457" s="68"/>
      <c r="B457" s="68"/>
      <c r="C457" s="68"/>
      <c r="D457" s="68"/>
      <c r="E457" s="68"/>
      <c r="F457" s="68"/>
      <c r="G457" s="68"/>
      <c r="H457" s="68"/>
      <c r="I457" s="68"/>
      <c r="J457" s="68"/>
      <c r="K457" s="68"/>
      <c r="L457" s="68"/>
      <c r="M457" s="68"/>
      <c r="N457" s="68"/>
      <c r="O457" s="68"/>
      <c r="P457" s="68"/>
      <c r="Q457" s="68"/>
      <c r="R457" s="68"/>
      <c r="S457" s="68"/>
      <c r="T457" s="68"/>
      <c r="U457" s="68"/>
      <c r="V457" s="68"/>
      <c r="W457" s="68"/>
      <c r="X457" s="68"/>
      <c r="Y457" s="68"/>
      <c r="Z457" s="68"/>
      <c r="AA457" s="68"/>
      <c r="AB457" s="68"/>
      <c r="AC457" s="68"/>
      <c r="AD457" s="68"/>
      <c r="AE457" s="68"/>
    </row>
    <row r="458" spans="1:31">
      <c r="A458" s="68"/>
      <c r="B458" s="68"/>
      <c r="C458" s="68"/>
      <c r="D458" s="68"/>
      <c r="E458" s="68"/>
      <c r="F458" s="68"/>
      <c r="G458" s="68"/>
      <c r="H458" s="68"/>
      <c r="I458" s="68"/>
      <c r="J458" s="68"/>
      <c r="K458" s="68"/>
      <c r="L458" s="68"/>
      <c r="M458" s="68"/>
      <c r="N458" s="68"/>
      <c r="O458" s="68"/>
      <c r="P458" s="68"/>
      <c r="Q458" s="68"/>
      <c r="R458" s="68"/>
      <c r="S458" s="68"/>
      <c r="T458" s="68"/>
      <c r="U458" s="68"/>
      <c r="V458" s="68"/>
      <c r="W458" s="68"/>
      <c r="X458" s="68"/>
      <c r="Y458" s="68"/>
      <c r="Z458" s="68"/>
      <c r="AA458" s="68"/>
      <c r="AB458" s="68"/>
      <c r="AC458" s="68"/>
      <c r="AD458" s="68"/>
      <c r="AE458" s="68"/>
    </row>
    <row r="459" spans="1:31">
      <c r="A459" s="68"/>
      <c r="B459" s="68"/>
      <c r="C459" s="68"/>
      <c r="D459" s="68"/>
      <c r="E459" s="68"/>
      <c r="F459" s="68"/>
      <c r="G459" s="68"/>
      <c r="H459" s="68"/>
      <c r="I459" s="68"/>
      <c r="J459" s="68"/>
      <c r="K459" s="68"/>
      <c r="L459" s="68"/>
      <c r="M459" s="68"/>
      <c r="N459" s="68"/>
      <c r="O459" s="68"/>
      <c r="P459" s="68"/>
      <c r="Q459" s="68"/>
      <c r="R459" s="68"/>
      <c r="S459" s="68"/>
      <c r="T459" s="68"/>
      <c r="U459" s="68"/>
      <c r="V459" s="68"/>
      <c r="W459" s="68"/>
      <c r="X459" s="68"/>
      <c r="Y459" s="68"/>
      <c r="Z459" s="68"/>
      <c r="AA459" s="68"/>
      <c r="AB459" s="68"/>
      <c r="AC459" s="68"/>
      <c r="AD459" s="68"/>
      <c r="AE459" s="68"/>
    </row>
    <row r="460" spans="1:31">
      <c r="A460" s="68"/>
      <c r="B460" s="68"/>
      <c r="C460" s="68"/>
      <c r="D460" s="68"/>
      <c r="E460" s="68"/>
      <c r="F460" s="68"/>
      <c r="G460" s="68"/>
      <c r="H460" s="68"/>
      <c r="I460" s="68"/>
      <c r="J460" s="68"/>
      <c r="K460" s="68"/>
      <c r="L460" s="68"/>
      <c r="M460" s="68"/>
      <c r="N460" s="68"/>
      <c r="O460" s="68"/>
      <c r="P460" s="68"/>
      <c r="Q460" s="68"/>
      <c r="R460" s="68"/>
      <c r="S460" s="68"/>
      <c r="T460" s="68"/>
      <c r="U460" s="68"/>
      <c r="V460" s="68"/>
      <c r="W460" s="68"/>
      <c r="X460" s="68"/>
      <c r="Y460" s="68"/>
      <c r="Z460" s="68"/>
      <c r="AA460" s="68"/>
      <c r="AB460" s="68"/>
      <c r="AC460" s="68"/>
      <c r="AD460" s="68"/>
      <c r="AE460" s="68"/>
    </row>
    <row r="461" spans="1:31">
      <c r="A461" s="68"/>
      <c r="B461" s="68"/>
      <c r="C461" s="68"/>
      <c r="D461" s="68"/>
      <c r="E461" s="68"/>
      <c r="F461" s="68"/>
      <c r="G461" s="68"/>
      <c r="H461" s="68"/>
      <c r="I461" s="68"/>
      <c r="J461" s="68"/>
      <c r="K461" s="68"/>
      <c r="L461" s="68"/>
      <c r="M461" s="68"/>
      <c r="N461" s="68"/>
      <c r="O461" s="68"/>
      <c r="P461" s="68"/>
      <c r="Q461" s="68"/>
      <c r="R461" s="68"/>
      <c r="S461" s="68"/>
      <c r="T461" s="68"/>
      <c r="U461" s="68"/>
      <c r="V461" s="68"/>
      <c r="W461" s="68"/>
      <c r="X461" s="68"/>
      <c r="Y461" s="68"/>
      <c r="Z461" s="68"/>
      <c r="AA461" s="68"/>
      <c r="AB461" s="68"/>
      <c r="AC461" s="68"/>
      <c r="AD461" s="68"/>
      <c r="AE461" s="68"/>
    </row>
    <row r="462" spans="1:31">
      <c r="A462" s="68"/>
      <c r="B462" s="68"/>
      <c r="C462" s="68"/>
      <c r="D462" s="68"/>
      <c r="E462" s="68"/>
      <c r="F462" s="68"/>
      <c r="G462" s="68"/>
      <c r="H462" s="68"/>
      <c r="I462" s="68"/>
      <c r="J462" s="68"/>
      <c r="K462" s="68"/>
      <c r="L462" s="68"/>
      <c r="M462" s="68"/>
      <c r="N462" s="68"/>
      <c r="O462" s="68"/>
      <c r="P462" s="68"/>
      <c r="Q462" s="68"/>
      <c r="R462" s="68"/>
      <c r="S462" s="68"/>
      <c r="T462" s="68"/>
      <c r="U462" s="68"/>
      <c r="V462" s="68"/>
      <c r="W462" s="68"/>
      <c r="X462" s="68"/>
      <c r="Y462" s="68"/>
      <c r="Z462" s="68"/>
      <c r="AA462" s="68"/>
      <c r="AB462" s="68"/>
      <c r="AC462" s="68"/>
      <c r="AD462" s="68"/>
      <c r="AE462" s="68"/>
    </row>
    <row r="463" spans="1:31">
      <c r="A463" s="68"/>
      <c r="B463" s="68"/>
      <c r="C463" s="68"/>
      <c r="D463" s="68"/>
      <c r="E463" s="68"/>
      <c r="F463" s="68"/>
      <c r="G463" s="68"/>
      <c r="H463" s="68"/>
      <c r="I463" s="68"/>
      <c r="J463" s="68"/>
      <c r="K463" s="68"/>
      <c r="L463" s="68"/>
      <c r="M463" s="68"/>
      <c r="N463" s="68"/>
      <c r="O463" s="68"/>
      <c r="P463" s="68"/>
      <c r="Q463" s="68"/>
      <c r="R463" s="68"/>
      <c r="S463" s="68"/>
      <c r="T463" s="68"/>
      <c r="U463" s="68"/>
      <c r="V463" s="68"/>
      <c r="W463" s="68"/>
      <c r="X463" s="68"/>
      <c r="Y463" s="68"/>
      <c r="Z463" s="68"/>
      <c r="AA463" s="68"/>
      <c r="AB463" s="68"/>
      <c r="AC463" s="68"/>
      <c r="AD463" s="68"/>
      <c r="AE463" s="68"/>
    </row>
    <row r="464" spans="1:31">
      <c r="A464" s="68"/>
      <c r="B464" s="68"/>
      <c r="C464" s="68"/>
      <c r="D464" s="68"/>
      <c r="E464" s="68"/>
      <c r="F464" s="68"/>
      <c r="G464" s="68"/>
      <c r="H464" s="68"/>
      <c r="I464" s="68"/>
      <c r="J464" s="68"/>
      <c r="K464" s="68"/>
      <c r="L464" s="68"/>
      <c r="M464" s="68"/>
      <c r="N464" s="68"/>
      <c r="O464" s="68"/>
      <c r="P464" s="68"/>
      <c r="Q464" s="68"/>
      <c r="R464" s="68"/>
      <c r="S464" s="68"/>
      <c r="T464" s="68"/>
      <c r="U464" s="68"/>
      <c r="V464" s="68"/>
      <c r="W464" s="68"/>
      <c r="X464" s="68"/>
      <c r="Y464" s="68"/>
      <c r="Z464" s="68"/>
      <c r="AA464" s="68"/>
      <c r="AB464" s="68"/>
      <c r="AC464" s="68"/>
      <c r="AD464" s="68"/>
      <c r="AE464" s="68"/>
    </row>
    <row r="465" spans="1:31">
      <c r="A465" s="68"/>
      <c r="B465" s="68"/>
      <c r="C465" s="68"/>
      <c r="D465" s="68"/>
      <c r="E465" s="68"/>
      <c r="F465" s="68"/>
      <c r="G465" s="68"/>
      <c r="H465" s="68"/>
      <c r="I465" s="68"/>
      <c r="J465" s="68"/>
      <c r="K465" s="68"/>
      <c r="L465" s="68"/>
      <c r="M465" s="68"/>
      <c r="N465" s="68"/>
      <c r="O465" s="68"/>
      <c r="P465" s="68"/>
      <c r="Q465" s="68"/>
      <c r="R465" s="68"/>
      <c r="S465" s="68"/>
      <c r="T465" s="68"/>
      <c r="U465" s="68"/>
      <c r="V465" s="68"/>
      <c r="W465" s="68"/>
      <c r="X465" s="68"/>
      <c r="Y465" s="68"/>
      <c r="Z465" s="68"/>
      <c r="AA465" s="68"/>
      <c r="AB465" s="68"/>
      <c r="AC465" s="68"/>
      <c r="AD465" s="68"/>
      <c r="AE465" s="68"/>
    </row>
    <row r="466" spans="1:31">
      <c r="A466" s="68"/>
      <c r="B466" s="68"/>
      <c r="C466" s="68"/>
      <c r="D466" s="68"/>
      <c r="E466" s="68"/>
      <c r="F466" s="68"/>
      <c r="G466" s="68"/>
      <c r="H466" s="68"/>
      <c r="I466" s="68"/>
      <c r="J466" s="68"/>
      <c r="K466" s="68"/>
      <c r="L466" s="68"/>
      <c r="M466" s="68"/>
      <c r="N466" s="68"/>
      <c r="O466" s="68"/>
      <c r="P466" s="68"/>
      <c r="Q466" s="68"/>
      <c r="R466" s="68"/>
      <c r="S466" s="68"/>
      <c r="T466" s="68"/>
      <c r="U466" s="68"/>
      <c r="V466" s="68"/>
      <c r="W466" s="68"/>
      <c r="X466" s="68"/>
      <c r="Y466" s="68"/>
      <c r="Z466" s="68"/>
      <c r="AA466" s="68"/>
      <c r="AB466" s="68"/>
      <c r="AC466" s="68"/>
      <c r="AD466" s="68"/>
      <c r="AE466" s="68"/>
    </row>
    <row r="467" spans="1:31">
      <c r="A467" s="68"/>
      <c r="B467" s="68"/>
      <c r="C467" s="68"/>
      <c r="D467" s="68"/>
      <c r="E467" s="68"/>
      <c r="F467" s="68"/>
      <c r="G467" s="68"/>
      <c r="H467" s="68"/>
      <c r="I467" s="68"/>
      <c r="J467" s="68"/>
      <c r="K467" s="68"/>
      <c r="L467" s="68"/>
      <c r="M467" s="68"/>
      <c r="N467" s="68"/>
      <c r="O467" s="68"/>
      <c r="P467" s="68"/>
      <c r="Q467" s="68"/>
      <c r="R467" s="68"/>
      <c r="S467" s="68"/>
      <c r="T467" s="68"/>
      <c r="U467" s="68"/>
      <c r="V467" s="68"/>
      <c r="W467" s="68"/>
      <c r="X467" s="68"/>
      <c r="Y467" s="68"/>
      <c r="Z467" s="68"/>
      <c r="AA467" s="68"/>
      <c r="AB467" s="68"/>
      <c r="AC467" s="68"/>
      <c r="AD467" s="68"/>
      <c r="AE467" s="68"/>
    </row>
    <row r="468" spans="1:31">
      <c r="A468" s="68"/>
      <c r="B468" s="68"/>
      <c r="C468" s="68"/>
      <c r="D468" s="68"/>
      <c r="E468" s="68"/>
      <c r="F468" s="68"/>
      <c r="G468" s="68"/>
      <c r="H468" s="68"/>
      <c r="I468" s="68"/>
      <c r="J468" s="68"/>
      <c r="K468" s="68"/>
      <c r="L468" s="68"/>
      <c r="M468" s="68"/>
      <c r="N468" s="68"/>
      <c r="O468" s="68"/>
      <c r="P468" s="68"/>
      <c r="Q468" s="68"/>
      <c r="R468" s="68"/>
      <c r="S468" s="68"/>
      <c r="T468" s="68"/>
      <c r="U468" s="68"/>
      <c r="V468" s="68"/>
      <c r="W468" s="68"/>
      <c r="X468" s="68"/>
      <c r="Y468" s="68"/>
      <c r="Z468" s="68"/>
      <c r="AA468" s="68"/>
      <c r="AB468" s="68"/>
      <c r="AC468" s="68"/>
      <c r="AD468" s="68"/>
      <c r="AE468" s="68"/>
    </row>
    <row r="469" spans="1:31">
      <c r="A469" s="68"/>
      <c r="B469" s="68"/>
      <c r="C469" s="68"/>
      <c r="D469" s="68"/>
      <c r="E469" s="68"/>
      <c r="F469" s="68"/>
      <c r="G469" s="68"/>
      <c r="H469" s="68"/>
      <c r="I469" s="68"/>
      <c r="J469" s="68"/>
      <c r="K469" s="68"/>
      <c r="L469" s="68"/>
      <c r="M469" s="68"/>
      <c r="N469" s="68"/>
      <c r="O469" s="68"/>
      <c r="P469" s="68"/>
      <c r="Q469" s="68"/>
      <c r="R469" s="68"/>
      <c r="S469" s="68"/>
      <c r="T469" s="68"/>
      <c r="U469" s="68"/>
      <c r="V469" s="68"/>
      <c r="W469" s="68"/>
      <c r="X469" s="68"/>
      <c r="Y469" s="68"/>
      <c r="Z469" s="68"/>
      <c r="AA469" s="68"/>
      <c r="AB469" s="68"/>
      <c r="AC469" s="68"/>
      <c r="AD469" s="68"/>
      <c r="AE469" s="68"/>
    </row>
    <row r="470" spans="1:31">
      <c r="A470" s="68"/>
      <c r="B470" s="68"/>
      <c r="C470" s="68"/>
      <c r="D470" s="68"/>
      <c r="E470" s="68"/>
      <c r="F470" s="68"/>
      <c r="G470" s="68"/>
      <c r="H470" s="68"/>
      <c r="I470" s="68"/>
      <c r="J470" s="68"/>
      <c r="K470" s="68"/>
      <c r="L470" s="68"/>
      <c r="M470" s="68"/>
      <c r="N470" s="68"/>
      <c r="O470" s="68"/>
      <c r="P470" s="68"/>
      <c r="Q470" s="68"/>
      <c r="R470" s="68"/>
      <c r="S470" s="68"/>
      <c r="T470" s="68"/>
      <c r="U470" s="68"/>
      <c r="V470" s="68"/>
      <c r="W470" s="68"/>
      <c r="X470" s="68"/>
      <c r="Y470" s="68"/>
      <c r="Z470" s="68"/>
      <c r="AA470" s="68"/>
      <c r="AB470" s="68"/>
      <c r="AC470" s="68"/>
      <c r="AD470" s="68"/>
      <c r="AE470" s="68"/>
    </row>
    <row r="471" spans="1:31">
      <c r="A471" s="68"/>
      <c r="B471" s="68"/>
      <c r="C471" s="68"/>
      <c r="D471" s="68"/>
      <c r="E471" s="68"/>
      <c r="F471" s="68"/>
      <c r="G471" s="68"/>
      <c r="H471" s="68"/>
      <c r="I471" s="68"/>
      <c r="J471" s="68"/>
      <c r="K471" s="68"/>
      <c r="L471" s="68"/>
      <c r="M471" s="68"/>
      <c r="N471" s="68"/>
      <c r="O471" s="68"/>
      <c r="P471" s="68"/>
      <c r="Q471" s="68"/>
      <c r="R471" s="68"/>
      <c r="S471" s="68"/>
      <c r="T471" s="68"/>
      <c r="U471" s="68"/>
      <c r="V471" s="68"/>
      <c r="W471" s="68"/>
      <c r="X471" s="68"/>
      <c r="Y471" s="68"/>
      <c r="Z471" s="68"/>
      <c r="AA471" s="68"/>
      <c r="AB471" s="68"/>
      <c r="AC471" s="68"/>
      <c r="AD471" s="68"/>
      <c r="AE471" s="68"/>
    </row>
    <row r="472" spans="1:31">
      <c r="A472" s="68"/>
      <c r="B472" s="68"/>
      <c r="C472" s="68"/>
      <c r="D472" s="68"/>
      <c r="E472" s="68"/>
      <c r="F472" s="68"/>
      <c r="G472" s="68"/>
    </row>
    <row r="473" spans="1:31">
      <c r="A473" s="68"/>
      <c r="B473" s="68"/>
      <c r="C473" s="68"/>
      <c r="D473" s="68"/>
      <c r="E473" s="68"/>
      <c r="F473" s="68"/>
      <c r="G473" s="68"/>
    </row>
    <row r="474" spans="1:31">
      <c r="A474" s="68"/>
      <c r="B474" s="68"/>
      <c r="C474" s="68"/>
      <c r="D474" s="68"/>
      <c r="E474" s="68"/>
      <c r="F474" s="68"/>
      <c r="G474" s="68"/>
    </row>
    <row r="475" spans="1:31">
      <c r="A475" s="68"/>
      <c r="B475" s="68"/>
      <c r="C475" s="68"/>
      <c r="D475" s="68"/>
      <c r="E475" s="68"/>
      <c r="F475" s="68"/>
      <c r="G475" s="68"/>
    </row>
    <row r="476" spans="1:31">
      <c r="A476" s="68"/>
      <c r="B476" s="68"/>
      <c r="C476" s="68"/>
      <c r="D476" s="68"/>
      <c r="E476" s="68"/>
      <c r="F476" s="68"/>
      <c r="G476" s="68"/>
    </row>
    <row r="477" spans="1:31">
      <c r="A477" s="68"/>
      <c r="B477" s="68"/>
      <c r="C477" s="68"/>
      <c r="D477" s="68"/>
      <c r="E477" s="68"/>
      <c r="F477" s="68"/>
      <c r="G477" s="68"/>
    </row>
    <row r="478" spans="1:31">
      <c r="A478" s="68"/>
      <c r="B478" s="68"/>
      <c r="C478" s="68"/>
      <c r="D478" s="68"/>
      <c r="E478" s="68"/>
      <c r="F478" s="68"/>
      <c r="G478" s="68"/>
    </row>
    <row r="479" spans="1:31">
      <c r="A479" s="68"/>
      <c r="B479" s="68"/>
      <c r="C479" s="68"/>
      <c r="D479" s="68"/>
      <c r="E479" s="68"/>
      <c r="F479" s="68"/>
      <c r="G479" s="68"/>
    </row>
    <row r="480" spans="1:31">
      <c r="A480" s="68"/>
      <c r="B480" s="68"/>
      <c r="C480" s="68"/>
      <c r="D480" s="68"/>
      <c r="E480" s="68"/>
      <c r="F480" s="68"/>
      <c r="G480" s="68"/>
    </row>
    <row r="481" spans="1:7">
      <c r="A481" s="68"/>
      <c r="B481" s="68"/>
      <c r="C481" s="68"/>
      <c r="D481" s="68"/>
      <c r="E481" s="68"/>
      <c r="F481" s="68"/>
      <c r="G481" s="68"/>
    </row>
    <row r="482" spans="1:7">
      <c r="A482" s="68"/>
      <c r="B482" s="68"/>
      <c r="C482" s="68"/>
      <c r="D482" s="68"/>
      <c r="E482" s="68"/>
      <c r="F482" s="68"/>
      <c r="G482" s="68"/>
    </row>
    <row r="483" spans="1:7">
      <c r="A483" s="68"/>
      <c r="B483" s="68"/>
      <c r="C483" s="68"/>
      <c r="D483" s="68"/>
      <c r="E483" s="68"/>
      <c r="F483" s="68"/>
      <c r="G483" s="68"/>
    </row>
    <row r="484" spans="1:7">
      <c r="A484" s="68"/>
      <c r="B484" s="68"/>
      <c r="C484" s="68"/>
      <c r="D484" s="68"/>
      <c r="E484" s="68"/>
      <c r="F484" s="68"/>
      <c r="G484" s="68"/>
    </row>
    <row r="485" spans="1:7">
      <c r="A485" s="68"/>
      <c r="B485" s="68"/>
      <c r="C485" s="68"/>
      <c r="D485" s="68"/>
      <c r="E485" s="68"/>
      <c r="F485" s="68"/>
      <c r="G485" s="68"/>
    </row>
    <row r="486" spans="1:7">
      <c r="A486" s="68"/>
      <c r="B486" s="68"/>
      <c r="C486" s="68"/>
      <c r="D486" s="68"/>
      <c r="E486" s="68"/>
      <c r="F486" s="68"/>
      <c r="G486" s="68"/>
    </row>
    <row r="487" spans="1:7">
      <c r="A487" s="68"/>
      <c r="B487" s="68"/>
      <c r="C487" s="68"/>
      <c r="D487" s="68"/>
      <c r="E487" s="68"/>
      <c r="F487" s="68"/>
      <c r="G487" s="68"/>
    </row>
    <row r="488" spans="1:7">
      <c r="A488" s="68"/>
      <c r="B488" s="68"/>
      <c r="C488" s="68"/>
      <c r="D488" s="68"/>
      <c r="E488" s="68"/>
      <c r="F488" s="68"/>
      <c r="G488" s="68"/>
    </row>
    <row r="489" spans="1:7">
      <c r="A489" s="68"/>
      <c r="B489" s="68"/>
      <c r="C489" s="68"/>
      <c r="D489" s="68"/>
      <c r="E489" s="68"/>
      <c r="F489" s="68"/>
      <c r="G489" s="68"/>
    </row>
    <row r="490" spans="1:7">
      <c r="A490" s="68"/>
      <c r="B490" s="68"/>
      <c r="C490" s="68"/>
      <c r="D490" s="68"/>
      <c r="E490" s="68"/>
      <c r="F490" s="68"/>
      <c r="G490" s="68"/>
    </row>
    <row r="491" spans="1:7">
      <c r="A491" s="68"/>
      <c r="B491" s="68"/>
      <c r="C491" s="68"/>
      <c r="D491" s="68"/>
      <c r="E491" s="68"/>
      <c r="F491" s="68"/>
      <c r="G491" s="68"/>
    </row>
    <row r="492" spans="1:7">
      <c r="A492" s="68"/>
      <c r="B492" s="68"/>
      <c r="C492" s="68"/>
      <c r="D492" s="68"/>
      <c r="E492" s="68"/>
      <c r="F492" s="68"/>
      <c r="G492" s="68"/>
    </row>
    <row r="493" spans="1:7">
      <c r="A493" s="68"/>
      <c r="B493" s="68"/>
      <c r="C493" s="68"/>
      <c r="D493" s="68"/>
      <c r="E493" s="68"/>
      <c r="F493" s="68"/>
      <c r="G493" s="68"/>
    </row>
    <row r="494" spans="1:7">
      <c r="A494" s="68"/>
      <c r="B494" s="68"/>
      <c r="C494" s="68"/>
      <c r="D494" s="68"/>
      <c r="E494" s="68"/>
      <c r="F494" s="68"/>
      <c r="G494" s="68"/>
    </row>
    <row r="495" spans="1:7">
      <c r="A495" s="68"/>
      <c r="B495" s="68"/>
      <c r="C495" s="68"/>
      <c r="D495" s="68"/>
      <c r="E495" s="68"/>
      <c r="F495" s="68"/>
      <c r="G495" s="68"/>
    </row>
    <row r="496" spans="1:7">
      <c r="A496" s="68"/>
      <c r="B496" s="68"/>
      <c r="C496" s="68"/>
      <c r="D496" s="68"/>
      <c r="E496" s="68"/>
      <c r="F496" s="68"/>
      <c r="G496" s="68"/>
    </row>
    <row r="497" spans="1:7">
      <c r="A497" s="68"/>
      <c r="B497" s="68"/>
      <c r="C497" s="68"/>
      <c r="D497" s="68"/>
      <c r="E497" s="68"/>
      <c r="F497" s="68"/>
      <c r="G497" s="68"/>
    </row>
    <row r="498" spans="1:7">
      <c r="A498" s="68"/>
      <c r="B498" s="68"/>
      <c r="C498" s="68"/>
      <c r="D498" s="68"/>
      <c r="E498" s="68"/>
      <c r="F498" s="68"/>
      <c r="G498" s="68"/>
    </row>
    <row r="499" spans="1:7">
      <c r="A499" s="68"/>
      <c r="B499" s="68"/>
      <c r="C499" s="68"/>
      <c r="D499" s="68"/>
      <c r="E499" s="68"/>
      <c r="F499" s="68"/>
      <c r="G499" s="68"/>
    </row>
    <row r="500" spans="1:7">
      <c r="A500" s="68"/>
      <c r="B500" s="68"/>
      <c r="C500" s="68"/>
      <c r="D500" s="68"/>
      <c r="E500" s="68"/>
      <c r="F500" s="68"/>
      <c r="G500" s="68"/>
    </row>
    <row r="501" spans="1:7">
      <c r="A501" s="68"/>
      <c r="B501" s="68"/>
      <c r="C501" s="68"/>
      <c r="D501" s="68"/>
      <c r="E501" s="68"/>
      <c r="F501" s="68"/>
      <c r="G501" s="68"/>
    </row>
    <row r="502" spans="1:7">
      <c r="A502" s="68"/>
      <c r="B502" s="68"/>
      <c r="C502" s="68"/>
      <c r="D502" s="68"/>
      <c r="E502" s="68"/>
      <c r="F502" s="68"/>
      <c r="G502" s="68"/>
    </row>
    <row r="503" spans="1:7">
      <c r="A503" s="68"/>
      <c r="B503" s="68"/>
      <c r="C503" s="68"/>
      <c r="D503" s="68"/>
      <c r="E503" s="68"/>
      <c r="F503" s="68"/>
      <c r="G503" s="68"/>
    </row>
    <row r="504" spans="1:7">
      <c r="A504" s="68"/>
      <c r="B504" s="68"/>
      <c r="C504" s="68"/>
      <c r="D504" s="68"/>
      <c r="E504" s="68"/>
      <c r="F504" s="68"/>
      <c r="G504" s="68"/>
    </row>
    <row r="505" spans="1:7">
      <c r="A505" s="68"/>
      <c r="B505" s="68"/>
      <c r="C505" s="68"/>
      <c r="D505" s="68"/>
      <c r="E505" s="68"/>
      <c r="F505" s="68"/>
      <c r="G505" s="68"/>
    </row>
    <row r="506" spans="1:7">
      <c r="A506" s="68"/>
      <c r="B506" s="68"/>
      <c r="C506" s="68"/>
      <c r="D506" s="68"/>
      <c r="E506" s="68"/>
      <c r="F506" s="68"/>
      <c r="G506" s="68"/>
    </row>
    <row r="507" spans="1:7">
      <c r="A507" s="68"/>
      <c r="B507" s="68"/>
      <c r="C507" s="68"/>
      <c r="D507" s="68"/>
      <c r="E507" s="68"/>
      <c r="F507" s="68"/>
      <c r="G507" s="68"/>
    </row>
    <row r="508" spans="1:7">
      <c r="A508" s="68"/>
      <c r="B508" s="68"/>
      <c r="C508" s="68"/>
      <c r="D508" s="68"/>
      <c r="E508" s="68"/>
      <c r="F508" s="68"/>
      <c r="G508" s="68"/>
    </row>
    <row r="509" spans="1:7">
      <c r="A509" s="68"/>
      <c r="B509" s="68"/>
      <c r="C509" s="68"/>
      <c r="D509" s="68"/>
      <c r="E509" s="68"/>
      <c r="F509" s="68"/>
      <c r="G509" s="68"/>
    </row>
    <row r="510" spans="1:7">
      <c r="A510" s="68"/>
      <c r="B510" s="68"/>
      <c r="C510" s="68"/>
      <c r="D510" s="68"/>
      <c r="E510" s="68"/>
      <c r="F510" s="68"/>
      <c r="G510" s="68"/>
    </row>
    <row r="511" spans="1:7">
      <c r="A511" s="68"/>
      <c r="B511" s="68"/>
      <c r="C511" s="68"/>
      <c r="D511" s="68"/>
      <c r="E511" s="68"/>
      <c r="F511" s="68"/>
      <c r="G511" s="68"/>
    </row>
    <row r="512" spans="1:7">
      <c r="A512" s="68"/>
      <c r="B512" s="68"/>
      <c r="C512" s="68"/>
      <c r="D512" s="68"/>
      <c r="E512" s="68"/>
      <c r="F512" s="68"/>
      <c r="G512" s="68"/>
    </row>
    <row r="513" spans="1:7">
      <c r="A513" s="68"/>
      <c r="B513" s="68"/>
      <c r="C513" s="68"/>
      <c r="D513" s="68"/>
      <c r="E513" s="68"/>
      <c r="F513" s="68"/>
      <c r="G513" s="68"/>
    </row>
    <row r="514" spans="1:7">
      <c r="A514" s="68"/>
      <c r="B514" s="68"/>
      <c r="C514" s="68"/>
      <c r="D514" s="68"/>
      <c r="E514" s="68"/>
      <c r="F514" s="68"/>
      <c r="G514" s="68"/>
    </row>
    <row r="515" spans="1:7">
      <c r="A515" s="68"/>
      <c r="B515" s="68"/>
      <c r="C515" s="68"/>
      <c r="D515" s="68"/>
      <c r="E515" s="68"/>
      <c r="F515" s="68"/>
      <c r="G515" s="68"/>
    </row>
    <row r="516" spans="1:7">
      <c r="A516" s="68"/>
      <c r="B516" s="68"/>
      <c r="C516" s="68"/>
      <c r="D516" s="68"/>
      <c r="E516" s="68"/>
      <c r="F516" s="68"/>
      <c r="G516" s="68"/>
    </row>
    <row r="517" spans="1:7">
      <c r="A517" s="68"/>
      <c r="B517" s="68"/>
      <c r="C517" s="68"/>
      <c r="D517" s="68"/>
      <c r="E517" s="68"/>
      <c r="F517" s="68"/>
      <c r="G517" s="68"/>
    </row>
    <row r="518" spans="1:7">
      <c r="A518" s="68"/>
      <c r="B518" s="68"/>
      <c r="C518" s="68"/>
      <c r="D518" s="68"/>
      <c r="E518" s="68"/>
      <c r="F518" s="68"/>
      <c r="G518" s="68"/>
    </row>
    <row r="519" spans="1:7">
      <c r="A519" s="68"/>
      <c r="B519" s="68"/>
      <c r="C519" s="68"/>
      <c r="D519" s="68"/>
      <c r="E519" s="68"/>
      <c r="F519" s="68"/>
      <c r="G519" s="68"/>
    </row>
    <row r="520" spans="1:7">
      <c r="A520" s="68"/>
      <c r="B520" s="68"/>
      <c r="C520" s="68"/>
      <c r="D520" s="68"/>
      <c r="E520" s="68"/>
      <c r="F520" s="68"/>
      <c r="G520" s="68"/>
    </row>
    <row r="521" spans="1:7">
      <c r="A521" s="68"/>
      <c r="B521" s="68"/>
      <c r="C521" s="68"/>
      <c r="D521" s="68"/>
      <c r="E521" s="68"/>
      <c r="F521" s="68"/>
      <c r="G521" s="68"/>
    </row>
    <row r="522" spans="1:7">
      <c r="A522" s="68"/>
      <c r="B522" s="68"/>
      <c r="C522" s="68"/>
      <c r="D522" s="68"/>
      <c r="E522" s="68"/>
      <c r="F522" s="68"/>
      <c r="G522" s="68"/>
    </row>
    <row r="523" spans="1:7">
      <c r="A523" s="68"/>
      <c r="B523" s="68"/>
      <c r="C523" s="68"/>
      <c r="D523" s="68"/>
      <c r="E523" s="68"/>
      <c r="F523" s="68"/>
      <c r="G523" s="68"/>
    </row>
    <row r="524" spans="1:7">
      <c r="A524" s="68"/>
      <c r="B524" s="68"/>
      <c r="C524" s="68"/>
      <c r="D524" s="68"/>
      <c r="E524" s="68"/>
      <c r="F524" s="68"/>
      <c r="G524" s="68"/>
    </row>
    <row r="525" spans="1:7">
      <c r="A525" s="68"/>
      <c r="B525" s="68"/>
      <c r="C525" s="68"/>
      <c r="D525" s="68"/>
      <c r="E525" s="68"/>
      <c r="F525" s="68"/>
      <c r="G525" s="68"/>
    </row>
    <row r="526" spans="1:7">
      <c r="A526" s="68"/>
      <c r="B526" s="68"/>
      <c r="C526" s="68"/>
      <c r="D526" s="68"/>
      <c r="E526" s="68"/>
      <c r="F526" s="68"/>
      <c r="G526" s="68"/>
    </row>
    <row r="527" spans="1:7">
      <c r="A527" s="68"/>
      <c r="B527" s="68"/>
      <c r="C527" s="68"/>
      <c r="D527" s="68"/>
      <c r="E527" s="68"/>
      <c r="F527" s="68"/>
      <c r="G527" s="68"/>
    </row>
    <row r="528" spans="1:7">
      <c r="A528" s="68"/>
      <c r="B528" s="68"/>
      <c r="C528" s="68"/>
      <c r="D528" s="68"/>
      <c r="E528" s="68"/>
      <c r="F528" s="68"/>
      <c r="G528" s="68"/>
    </row>
    <row r="529" spans="1:7">
      <c r="A529" s="68"/>
      <c r="B529" s="68"/>
      <c r="C529" s="68"/>
      <c r="D529" s="68"/>
      <c r="E529" s="68"/>
      <c r="F529" s="68"/>
      <c r="G529" s="68"/>
    </row>
    <row r="530" spans="1:7">
      <c r="A530" s="68"/>
      <c r="B530" s="68"/>
      <c r="C530" s="68"/>
      <c r="D530" s="68"/>
      <c r="E530" s="68"/>
      <c r="F530" s="68"/>
      <c r="G530" s="68"/>
    </row>
    <row r="531" spans="1:7">
      <c r="A531" s="68"/>
      <c r="B531" s="68"/>
      <c r="C531" s="68"/>
      <c r="D531" s="68"/>
      <c r="E531" s="68"/>
      <c r="F531" s="68"/>
      <c r="G531" s="68"/>
    </row>
    <row r="532" spans="1:7">
      <c r="A532" s="68"/>
      <c r="B532" s="68"/>
      <c r="C532" s="68"/>
      <c r="D532" s="68"/>
      <c r="E532" s="68"/>
      <c r="F532" s="68"/>
      <c r="G532" s="68"/>
    </row>
    <row r="533" spans="1:7">
      <c r="A533" s="68"/>
      <c r="B533" s="68"/>
      <c r="C533" s="68"/>
      <c r="D533" s="68"/>
      <c r="E533" s="68"/>
      <c r="F533" s="68"/>
      <c r="G533" s="68"/>
    </row>
    <row r="534" spans="1:7">
      <c r="A534" s="68"/>
      <c r="B534" s="68"/>
      <c r="C534" s="68"/>
      <c r="D534" s="68"/>
      <c r="E534" s="68"/>
      <c r="F534" s="68"/>
      <c r="G534" s="68"/>
    </row>
    <row r="535" spans="1:7">
      <c r="A535" s="68"/>
      <c r="B535" s="68"/>
      <c r="C535" s="68"/>
      <c r="D535" s="68"/>
      <c r="E535" s="68"/>
      <c r="F535" s="68"/>
      <c r="G535" s="68"/>
    </row>
    <row r="536" spans="1:7">
      <c r="A536" s="68"/>
      <c r="B536" s="68"/>
      <c r="C536" s="68"/>
      <c r="D536" s="68"/>
      <c r="E536" s="68"/>
      <c r="F536" s="68"/>
      <c r="G536" s="68"/>
    </row>
    <row r="537" spans="1:7">
      <c r="A537" s="68"/>
      <c r="B537" s="68"/>
      <c r="C537" s="68"/>
      <c r="D537" s="68"/>
      <c r="E537" s="68"/>
      <c r="F537" s="68"/>
      <c r="G537" s="68"/>
    </row>
    <row r="538" spans="1:7">
      <c r="A538" s="68"/>
      <c r="B538" s="68"/>
      <c r="C538" s="68"/>
      <c r="D538" s="68"/>
      <c r="E538" s="68"/>
      <c r="F538" s="68"/>
      <c r="G538" s="68"/>
    </row>
    <row r="539" spans="1:7">
      <c r="A539" s="68"/>
      <c r="B539" s="68"/>
      <c r="C539" s="68"/>
      <c r="D539" s="68"/>
      <c r="E539" s="68"/>
      <c r="F539" s="68"/>
      <c r="G539" s="68"/>
    </row>
    <row r="540" spans="1:7">
      <c r="A540" s="68"/>
      <c r="B540" s="68"/>
      <c r="C540" s="68"/>
      <c r="D540" s="68"/>
      <c r="E540" s="68"/>
      <c r="F540" s="68"/>
      <c r="G540" s="68"/>
    </row>
    <row r="541" spans="1:7">
      <c r="A541" s="68"/>
      <c r="B541" s="68"/>
      <c r="C541" s="68"/>
      <c r="D541" s="68"/>
      <c r="E541" s="68"/>
      <c r="F541" s="68"/>
      <c r="G541" s="68"/>
    </row>
    <row r="542" spans="1:7">
      <c r="A542" s="68"/>
      <c r="B542" s="68"/>
      <c r="C542" s="68"/>
      <c r="D542" s="68"/>
      <c r="E542" s="68"/>
      <c r="F542" s="68"/>
      <c r="G542" s="68"/>
    </row>
    <row r="543" spans="1:7">
      <c r="A543" s="68"/>
      <c r="B543" s="68"/>
      <c r="C543" s="68"/>
      <c r="D543" s="68"/>
      <c r="E543" s="68"/>
      <c r="F543" s="68"/>
      <c r="G543" s="68"/>
    </row>
    <row r="544" spans="1:7">
      <c r="A544" s="68"/>
      <c r="B544" s="68"/>
      <c r="C544" s="68"/>
      <c r="D544" s="68"/>
      <c r="E544" s="68"/>
      <c r="F544" s="68"/>
      <c r="G544" s="68"/>
    </row>
    <row r="545" spans="1:7">
      <c r="A545" s="68"/>
      <c r="B545" s="68"/>
      <c r="C545" s="68"/>
      <c r="D545" s="68"/>
      <c r="E545" s="68"/>
      <c r="F545" s="68"/>
      <c r="G545" s="68"/>
    </row>
    <row r="546" spans="1:7">
      <c r="A546" s="68"/>
      <c r="B546" s="68"/>
      <c r="C546" s="68"/>
      <c r="D546" s="68"/>
      <c r="E546" s="68"/>
      <c r="F546" s="68"/>
      <c r="G546" s="68"/>
    </row>
    <row r="547" spans="1:7">
      <c r="A547" s="68"/>
      <c r="B547" s="68"/>
      <c r="C547" s="68"/>
      <c r="D547" s="68"/>
      <c r="E547" s="68"/>
      <c r="F547" s="68"/>
      <c r="G547" s="68"/>
    </row>
    <row r="548" spans="1:7">
      <c r="A548" s="68"/>
      <c r="B548" s="68"/>
      <c r="C548" s="68"/>
      <c r="D548" s="68"/>
      <c r="E548" s="68"/>
      <c r="F548" s="68"/>
      <c r="G548" s="68"/>
    </row>
    <row r="549" spans="1:7">
      <c r="A549" s="68"/>
      <c r="B549" s="68"/>
      <c r="C549" s="68"/>
      <c r="D549" s="68"/>
      <c r="E549" s="68"/>
      <c r="F549" s="68"/>
      <c r="G549" s="68"/>
    </row>
    <row r="550" spans="1:7">
      <c r="A550" s="68"/>
      <c r="B550" s="68"/>
      <c r="C550" s="68"/>
      <c r="D550" s="68"/>
      <c r="E550" s="68"/>
      <c r="F550" s="68"/>
      <c r="G550" s="68"/>
    </row>
    <row r="551" spans="1:7">
      <c r="A551" s="68"/>
      <c r="B551" s="68"/>
      <c r="C551" s="68"/>
      <c r="D551" s="68"/>
      <c r="E551" s="68"/>
      <c r="F551" s="68"/>
      <c r="G551" s="68"/>
    </row>
    <row r="552" spans="1:7">
      <c r="A552" s="68"/>
      <c r="B552" s="68"/>
      <c r="C552" s="68"/>
      <c r="D552" s="68"/>
      <c r="E552" s="68"/>
      <c r="F552" s="68"/>
      <c r="G552" s="68"/>
    </row>
    <row r="553" spans="1:7">
      <c r="A553" s="68"/>
      <c r="B553" s="68"/>
      <c r="C553" s="68"/>
      <c r="D553" s="68"/>
      <c r="E553" s="68"/>
      <c r="F553" s="68"/>
      <c r="G553" s="68"/>
    </row>
    <row r="554" spans="1:7">
      <c r="A554" s="68"/>
      <c r="B554" s="68"/>
      <c r="C554" s="68"/>
      <c r="D554" s="68"/>
      <c r="E554" s="68"/>
      <c r="F554" s="68"/>
      <c r="G554" s="68"/>
    </row>
    <row r="555" spans="1:7">
      <c r="A555" s="68"/>
      <c r="B555" s="68"/>
      <c r="C555" s="68"/>
      <c r="D555" s="68"/>
      <c r="E555" s="68"/>
      <c r="F555" s="68"/>
      <c r="G555" s="68"/>
    </row>
    <row r="556" spans="1:7">
      <c r="A556" s="68"/>
      <c r="B556" s="68"/>
      <c r="C556" s="68"/>
      <c r="D556" s="68"/>
      <c r="E556" s="68"/>
      <c r="F556" s="68"/>
      <c r="G556" s="68"/>
    </row>
    <row r="557" spans="1:7">
      <c r="A557" s="68"/>
      <c r="B557" s="68"/>
      <c r="C557" s="68"/>
      <c r="D557" s="68"/>
      <c r="E557" s="68"/>
      <c r="F557" s="68"/>
      <c r="G557" s="68"/>
    </row>
    <row r="558" spans="1:7">
      <c r="A558" s="68"/>
      <c r="B558" s="68"/>
      <c r="C558" s="68"/>
      <c r="D558" s="68"/>
      <c r="E558" s="68"/>
      <c r="F558" s="68"/>
      <c r="G558" s="68"/>
    </row>
    <row r="559" spans="1:7">
      <c r="A559" s="68"/>
      <c r="B559" s="68"/>
      <c r="C559" s="68"/>
      <c r="D559" s="68"/>
      <c r="E559" s="68"/>
      <c r="F559" s="68"/>
      <c r="G559" s="68"/>
    </row>
    <row r="560" spans="1:7">
      <c r="A560" s="68"/>
      <c r="B560" s="68"/>
      <c r="C560" s="68"/>
      <c r="D560" s="68"/>
      <c r="E560" s="68"/>
      <c r="F560" s="68"/>
      <c r="G560" s="68"/>
    </row>
    <row r="561" spans="1:7">
      <c r="A561" s="68"/>
      <c r="B561" s="68"/>
      <c r="C561" s="68"/>
      <c r="D561" s="68"/>
      <c r="E561" s="68"/>
      <c r="F561" s="68"/>
      <c r="G561" s="68"/>
    </row>
    <row r="562" spans="1:7">
      <c r="A562" s="68"/>
      <c r="B562" s="68"/>
      <c r="C562" s="68"/>
      <c r="D562" s="68"/>
      <c r="E562" s="68"/>
      <c r="F562" s="68"/>
      <c r="G562" s="68"/>
    </row>
    <row r="563" spans="1:7">
      <c r="A563" s="68"/>
      <c r="B563" s="68"/>
      <c r="C563" s="68"/>
      <c r="D563" s="68"/>
      <c r="E563" s="68"/>
      <c r="F563" s="68"/>
      <c r="G563" s="68"/>
    </row>
    <row r="564" spans="1:7">
      <c r="A564" s="68"/>
      <c r="B564" s="68"/>
      <c r="C564" s="68"/>
      <c r="D564" s="68"/>
      <c r="E564" s="68"/>
      <c r="F564" s="68"/>
      <c r="G564" s="68"/>
    </row>
    <row r="565" spans="1:7">
      <c r="A565" s="68"/>
      <c r="B565" s="68"/>
      <c r="C565" s="68"/>
      <c r="D565" s="68"/>
      <c r="E565" s="68"/>
      <c r="F565" s="68"/>
      <c r="G565" s="68"/>
    </row>
    <row r="566" spans="1:7">
      <c r="A566" s="68"/>
      <c r="B566" s="68"/>
      <c r="C566" s="68"/>
      <c r="D566" s="68"/>
      <c r="E566" s="68"/>
      <c r="F566" s="68"/>
      <c r="G566" s="68"/>
    </row>
    <row r="567" spans="1:7">
      <c r="A567" s="68"/>
      <c r="B567" s="68"/>
      <c r="C567" s="68"/>
      <c r="D567" s="68"/>
      <c r="E567" s="68"/>
      <c r="F567" s="68"/>
      <c r="G567" s="68"/>
    </row>
    <row r="568" spans="1:7">
      <c r="A568" s="68"/>
      <c r="B568" s="68"/>
      <c r="C568" s="68"/>
      <c r="D568" s="68"/>
      <c r="E568" s="68"/>
      <c r="F568" s="68"/>
      <c r="G568" s="68"/>
    </row>
    <row r="569" spans="1:7">
      <c r="A569" s="68"/>
      <c r="B569" s="68"/>
      <c r="C569" s="68"/>
      <c r="D569" s="68"/>
      <c r="E569" s="68"/>
      <c r="F569" s="68"/>
      <c r="G569" s="68"/>
    </row>
    <row r="570" spans="1:7">
      <c r="A570" s="68"/>
      <c r="B570" s="68"/>
      <c r="C570" s="68"/>
      <c r="D570" s="68"/>
      <c r="E570" s="68"/>
      <c r="F570" s="68"/>
      <c r="G570" s="68"/>
    </row>
    <row r="571" spans="1:7">
      <c r="A571" s="68"/>
      <c r="B571" s="68"/>
      <c r="C571" s="68"/>
      <c r="D571" s="68"/>
      <c r="E571" s="68"/>
      <c r="F571" s="68"/>
      <c r="G571" s="68"/>
    </row>
    <row r="572" spans="1:7">
      <c r="A572" s="68"/>
      <c r="B572" s="68"/>
      <c r="C572" s="68"/>
      <c r="D572" s="68"/>
      <c r="E572" s="68"/>
      <c r="F572" s="68"/>
      <c r="G572" s="68"/>
    </row>
    <row r="573" spans="1:7">
      <c r="A573" s="68"/>
      <c r="B573" s="68"/>
      <c r="C573" s="68"/>
      <c r="D573" s="68"/>
      <c r="E573" s="68"/>
      <c r="F573" s="68"/>
      <c r="G573" s="68"/>
    </row>
    <row r="574" spans="1:7">
      <c r="A574" s="68"/>
      <c r="B574" s="68"/>
      <c r="C574" s="68"/>
      <c r="D574" s="68"/>
      <c r="E574" s="68"/>
      <c r="F574" s="68"/>
      <c r="G574" s="68"/>
    </row>
    <row r="575" spans="1:7">
      <c r="A575" s="68"/>
      <c r="B575" s="68"/>
      <c r="C575" s="68"/>
      <c r="D575" s="68"/>
      <c r="E575" s="68"/>
      <c r="F575" s="68"/>
      <c r="G575" s="68"/>
    </row>
    <row r="576" spans="1:7">
      <c r="A576" s="68"/>
      <c r="B576" s="68"/>
      <c r="C576" s="68"/>
      <c r="D576" s="68"/>
      <c r="E576" s="68"/>
      <c r="F576" s="68"/>
      <c r="G576" s="68"/>
    </row>
    <row r="577" spans="1:7">
      <c r="A577" s="68"/>
      <c r="B577" s="68"/>
      <c r="C577" s="68"/>
      <c r="D577" s="68"/>
      <c r="E577" s="68"/>
      <c r="F577" s="68"/>
      <c r="G577" s="68"/>
    </row>
    <row r="578" spans="1:7">
      <c r="A578" s="68"/>
      <c r="B578" s="68"/>
      <c r="C578" s="68"/>
      <c r="D578" s="68"/>
      <c r="E578" s="68"/>
      <c r="F578" s="68"/>
      <c r="G578" s="68"/>
    </row>
    <row r="579" spans="1:7">
      <c r="A579" s="68"/>
      <c r="B579" s="68"/>
      <c r="C579" s="68"/>
      <c r="D579" s="68"/>
      <c r="E579" s="68"/>
      <c r="F579" s="68"/>
      <c r="G579" s="68"/>
    </row>
    <row r="580" spans="1:7">
      <c r="A580" s="68"/>
      <c r="B580" s="68"/>
      <c r="C580" s="68"/>
      <c r="D580" s="68"/>
      <c r="E580" s="68"/>
      <c r="F580" s="68"/>
      <c r="G580" s="68"/>
    </row>
    <row r="581" spans="1:7">
      <c r="A581" s="68"/>
      <c r="B581" s="68"/>
      <c r="C581" s="68"/>
      <c r="D581" s="68"/>
      <c r="E581" s="68"/>
      <c r="F581" s="68"/>
      <c r="G581" s="68"/>
    </row>
    <row r="582" spans="1:7">
      <c r="A582" s="68"/>
      <c r="B582" s="68"/>
      <c r="C582" s="68"/>
      <c r="D582" s="68"/>
      <c r="E582" s="68"/>
      <c r="F582" s="68"/>
      <c r="G582" s="68"/>
    </row>
    <row r="583" spans="1:7">
      <c r="A583" s="68"/>
      <c r="B583" s="68"/>
      <c r="C583" s="68"/>
      <c r="D583" s="68"/>
      <c r="E583" s="68"/>
      <c r="F583" s="68"/>
      <c r="G583" s="68"/>
    </row>
    <row r="584" spans="1:7">
      <c r="A584" s="68"/>
      <c r="B584" s="68"/>
      <c r="C584" s="68"/>
      <c r="D584" s="68"/>
      <c r="E584" s="68"/>
      <c r="F584" s="68"/>
      <c r="G584" s="68"/>
    </row>
    <row r="585" spans="1:7">
      <c r="A585" s="68"/>
      <c r="B585" s="68"/>
      <c r="C585" s="68"/>
      <c r="D585" s="68"/>
      <c r="E585" s="68"/>
      <c r="F585" s="68"/>
      <c r="G585" s="68"/>
    </row>
    <row r="586" spans="1:7">
      <c r="A586" s="68"/>
      <c r="B586" s="68"/>
      <c r="C586" s="68"/>
      <c r="D586" s="68"/>
      <c r="E586" s="68"/>
      <c r="F586" s="68"/>
      <c r="G586" s="68"/>
    </row>
    <row r="587" spans="1:7">
      <c r="A587" s="68"/>
      <c r="B587" s="68"/>
      <c r="C587" s="68"/>
      <c r="D587" s="68"/>
      <c r="E587" s="68"/>
      <c r="F587" s="68"/>
      <c r="G587" s="68"/>
    </row>
    <row r="588" spans="1:7">
      <c r="A588" s="68"/>
      <c r="B588" s="68"/>
      <c r="C588" s="68"/>
      <c r="D588" s="68"/>
      <c r="E588" s="68"/>
      <c r="F588" s="68"/>
      <c r="G588" s="68"/>
    </row>
    <row r="589" spans="1:7">
      <c r="A589" s="68"/>
      <c r="B589" s="68"/>
      <c r="C589" s="68"/>
      <c r="D589" s="68"/>
      <c r="E589" s="68"/>
      <c r="F589" s="68"/>
      <c r="G589" s="68"/>
    </row>
    <row r="590" spans="1:7">
      <c r="A590" s="68"/>
      <c r="B590" s="68"/>
      <c r="C590" s="68"/>
      <c r="D590" s="68"/>
      <c r="E590" s="68"/>
      <c r="F590" s="68"/>
      <c r="G590" s="68"/>
    </row>
    <row r="591" spans="1:7">
      <c r="A591" s="68"/>
      <c r="B591" s="68"/>
      <c r="C591" s="68"/>
      <c r="D591" s="68"/>
      <c r="E591" s="68"/>
      <c r="F591" s="68"/>
      <c r="G591" s="68"/>
    </row>
    <row r="592" spans="1:7">
      <c r="A592" s="68"/>
      <c r="B592" s="68"/>
      <c r="C592" s="68"/>
      <c r="D592" s="68"/>
      <c r="E592" s="68"/>
      <c r="F592" s="68"/>
      <c r="G592" s="68"/>
    </row>
    <row r="593" spans="1:7">
      <c r="A593" s="68"/>
      <c r="B593" s="68"/>
      <c r="C593" s="68"/>
      <c r="D593" s="68"/>
      <c r="E593" s="68"/>
      <c r="F593" s="68"/>
      <c r="G593" s="68"/>
    </row>
    <row r="594" spans="1:7">
      <c r="A594" s="68"/>
      <c r="B594" s="68"/>
      <c r="C594" s="68"/>
      <c r="D594" s="68"/>
      <c r="E594" s="68"/>
      <c r="F594" s="68"/>
      <c r="G594" s="68"/>
    </row>
    <row r="595" spans="1:7">
      <c r="A595" s="68"/>
      <c r="B595" s="68"/>
      <c r="C595" s="68"/>
      <c r="D595" s="68"/>
      <c r="E595" s="68"/>
      <c r="F595" s="68"/>
      <c r="G595" s="68"/>
    </row>
    <row r="596" spans="1:7">
      <c r="A596" s="68"/>
      <c r="B596" s="68"/>
      <c r="C596" s="68"/>
      <c r="D596" s="68"/>
      <c r="E596" s="68"/>
      <c r="F596" s="68"/>
      <c r="G596" s="68"/>
    </row>
    <row r="597" spans="1:7">
      <c r="A597" s="68"/>
      <c r="B597" s="68"/>
      <c r="C597" s="68"/>
      <c r="D597" s="68"/>
      <c r="E597" s="68"/>
      <c r="F597" s="68"/>
      <c r="G597" s="68"/>
    </row>
    <row r="598" spans="1:7">
      <c r="A598" s="68"/>
      <c r="B598" s="68"/>
      <c r="C598" s="68"/>
      <c r="D598" s="68"/>
      <c r="E598" s="68"/>
      <c r="F598" s="68"/>
      <c r="G598" s="68"/>
    </row>
    <row r="599" spans="1:7">
      <c r="A599" s="68"/>
      <c r="B599" s="68"/>
      <c r="C599" s="68"/>
      <c r="D599" s="68"/>
      <c r="E599" s="68"/>
      <c r="F599" s="68"/>
      <c r="G599" s="68"/>
    </row>
    <row r="600" spans="1:7">
      <c r="A600" s="68"/>
      <c r="B600" s="68"/>
      <c r="C600" s="68"/>
      <c r="D600" s="68"/>
      <c r="E600" s="68"/>
      <c r="F600" s="68"/>
      <c r="G600" s="68"/>
    </row>
    <row r="601" spans="1:7">
      <c r="A601" s="68"/>
      <c r="B601" s="68"/>
      <c r="C601" s="68"/>
      <c r="D601" s="68"/>
      <c r="E601" s="68"/>
      <c r="F601" s="68"/>
      <c r="G601" s="68"/>
    </row>
    <row r="602" spans="1:7">
      <c r="A602" s="68"/>
      <c r="B602" s="68"/>
      <c r="C602" s="68"/>
      <c r="D602" s="68"/>
      <c r="E602" s="68"/>
      <c r="F602" s="68"/>
      <c r="G602" s="68"/>
    </row>
    <row r="603" spans="1:7">
      <c r="A603" s="68"/>
      <c r="B603" s="68"/>
      <c r="C603" s="68"/>
      <c r="D603" s="68"/>
      <c r="E603" s="68"/>
      <c r="F603" s="68"/>
      <c r="G603" s="68"/>
    </row>
    <row r="604" spans="1:7">
      <c r="A604" s="68"/>
      <c r="B604" s="68"/>
      <c r="C604" s="68"/>
      <c r="D604" s="68"/>
      <c r="E604" s="68"/>
      <c r="F604" s="68"/>
      <c r="G604" s="68"/>
    </row>
    <row r="605" spans="1:7">
      <c r="A605" s="68"/>
      <c r="B605" s="68"/>
      <c r="C605" s="68"/>
      <c r="D605" s="68"/>
      <c r="E605" s="68"/>
      <c r="F605" s="68"/>
      <c r="G605" s="68"/>
    </row>
    <row r="606" spans="1:7">
      <c r="A606" s="68"/>
      <c r="B606" s="68"/>
      <c r="C606" s="68"/>
      <c r="D606" s="68"/>
      <c r="E606" s="68"/>
      <c r="F606" s="68"/>
      <c r="G606" s="68"/>
    </row>
    <row r="607" spans="1:7">
      <c r="A607" s="68"/>
      <c r="B607" s="68"/>
      <c r="C607" s="68"/>
      <c r="D607" s="68"/>
      <c r="E607" s="68"/>
      <c r="F607" s="68"/>
      <c r="G607" s="68"/>
    </row>
    <row r="608" spans="1:7">
      <c r="A608" s="68"/>
      <c r="B608" s="68"/>
      <c r="C608" s="68"/>
      <c r="D608" s="68"/>
      <c r="E608" s="68"/>
      <c r="F608" s="68"/>
      <c r="G608" s="68"/>
    </row>
    <row r="609" spans="1:7">
      <c r="A609" s="68"/>
      <c r="B609" s="68"/>
      <c r="C609" s="68"/>
      <c r="D609" s="68"/>
      <c r="E609" s="68"/>
      <c r="F609" s="68"/>
      <c r="G609" s="68"/>
    </row>
    <row r="610" spans="1:7">
      <c r="A610" s="68"/>
      <c r="B610" s="68"/>
      <c r="C610" s="68"/>
      <c r="D610" s="68"/>
      <c r="E610" s="68"/>
      <c r="F610" s="68"/>
      <c r="G610" s="68"/>
    </row>
    <row r="611" spans="1:7">
      <c r="A611" s="68"/>
      <c r="B611" s="68"/>
      <c r="C611" s="68"/>
      <c r="D611" s="68"/>
      <c r="E611" s="68"/>
      <c r="F611" s="68"/>
      <c r="G611" s="68"/>
    </row>
    <row r="612" spans="1:7">
      <c r="A612" s="68"/>
      <c r="B612" s="68"/>
      <c r="C612" s="68"/>
      <c r="D612" s="68"/>
      <c r="E612" s="68"/>
      <c r="F612" s="68"/>
      <c r="G612" s="68"/>
    </row>
    <row r="613" spans="1:7">
      <c r="A613" s="68"/>
      <c r="B613" s="68"/>
      <c r="C613" s="68"/>
      <c r="D613" s="68"/>
      <c r="E613" s="68"/>
      <c r="F613" s="68"/>
      <c r="G613" s="68"/>
    </row>
    <row r="614" spans="1:7">
      <c r="A614" s="68"/>
      <c r="B614" s="68"/>
      <c r="C614" s="68"/>
      <c r="D614" s="68"/>
      <c r="E614" s="68"/>
      <c r="F614" s="68"/>
      <c r="G614" s="68"/>
    </row>
    <row r="615" spans="1:7">
      <c r="A615" s="68"/>
      <c r="B615" s="68"/>
      <c r="C615" s="68"/>
      <c r="D615" s="68"/>
      <c r="E615" s="68"/>
      <c r="F615" s="68"/>
      <c r="G615" s="68"/>
    </row>
    <row r="616" spans="1:7">
      <c r="A616" s="68"/>
      <c r="B616" s="68"/>
      <c r="C616" s="68"/>
      <c r="D616" s="68"/>
      <c r="E616" s="68"/>
      <c r="F616" s="68"/>
      <c r="G616" s="68"/>
    </row>
    <row r="617" spans="1:7">
      <c r="A617" s="68"/>
      <c r="B617" s="68"/>
      <c r="C617" s="68"/>
      <c r="D617" s="68"/>
      <c r="E617" s="68"/>
      <c r="F617" s="68"/>
      <c r="G617" s="68"/>
    </row>
    <row r="618" spans="1:7">
      <c r="A618" s="68"/>
      <c r="B618" s="68"/>
      <c r="C618" s="68"/>
      <c r="D618" s="68"/>
      <c r="E618" s="68"/>
      <c r="F618" s="68"/>
      <c r="G618" s="68"/>
    </row>
    <row r="619" spans="1:7">
      <c r="A619" s="68"/>
      <c r="B619" s="68"/>
      <c r="C619" s="68"/>
      <c r="D619" s="68"/>
      <c r="E619" s="68"/>
      <c r="F619" s="68"/>
      <c r="G619" s="68"/>
    </row>
    <row r="620" spans="1:7">
      <c r="A620" s="68"/>
      <c r="B620" s="68"/>
      <c r="C620" s="68"/>
      <c r="D620" s="68"/>
      <c r="E620" s="68"/>
      <c r="F620" s="68"/>
      <c r="G620" s="68"/>
    </row>
    <row r="621" spans="1:7">
      <c r="A621" s="68"/>
      <c r="B621" s="68"/>
      <c r="C621" s="68"/>
      <c r="D621" s="68"/>
      <c r="E621" s="68"/>
      <c r="F621" s="68"/>
      <c r="G621" s="68"/>
    </row>
    <row r="622" spans="1:7">
      <c r="A622" s="68"/>
      <c r="B622" s="68"/>
      <c r="C622" s="68"/>
      <c r="D622" s="68"/>
      <c r="E622" s="68"/>
      <c r="F622" s="68"/>
      <c r="G622" s="68"/>
    </row>
    <row r="623" spans="1:7">
      <c r="A623" s="68"/>
      <c r="B623" s="68"/>
      <c r="C623" s="68"/>
      <c r="D623" s="68"/>
      <c r="E623" s="68"/>
      <c r="F623" s="68"/>
      <c r="G623" s="68"/>
    </row>
    <row r="624" spans="1:7">
      <c r="A624" s="68"/>
      <c r="B624" s="68"/>
      <c r="C624" s="68"/>
      <c r="D624" s="68"/>
      <c r="E624" s="68"/>
      <c r="F624" s="68"/>
      <c r="G624" s="68"/>
    </row>
    <row r="625" spans="1:7">
      <c r="A625" s="68"/>
      <c r="B625" s="68"/>
      <c r="C625" s="68"/>
      <c r="D625" s="68"/>
      <c r="E625" s="68"/>
      <c r="F625" s="68"/>
      <c r="G625" s="68"/>
    </row>
    <row r="626" spans="1:7">
      <c r="A626" s="68"/>
      <c r="B626" s="68"/>
      <c r="C626" s="68"/>
      <c r="D626" s="68"/>
      <c r="E626" s="68"/>
      <c r="F626" s="68"/>
      <c r="G626" s="68"/>
    </row>
    <row r="627" spans="1:7">
      <c r="A627" s="68"/>
      <c r="B627" s="68"/>
      <c r="C627" s="68"/>
      <c r="D627" s="68"/>
      <c r="E627" s="68"/>
      <c r="F627" s="68"/>
      <c r="G627" s="68"/>
    </row>
    <row r="628" spans="1:7">
      <c r="A628" s="68"/>
      <c r="B628" s="68"/>
      <c r="C628" s="68"/>
      <c r="D628" s="68"/>
      <c r="E628" s="68"/>
      <c r="F628" s="68"/>
      <c r="G628" s="68"/>
    </row>
    <row r="629" spans="1:7">
      <c r="A629" s="68"/>
      <c r="B629" s="68"/>
      <c r="C629" s="68"/>
      <c r="D629" s="68"/>
      <c r="E629" s="68"/>
      <c r="F629" s="68"/>
      <c r="G629" s="68"/>
    </row>
    <row r="630" spans="1:7">
      <c r="A630" s="68"/>
      <c r="B630" s="68"/>
      <c r="C630" s="68"/>
      <c r="D630" s="68"/>
      <c r="E630" s="68"/>
      <c r="F630" s="68"/>
      <c r="G630" s="68"/>
    </row>
    <row r="631" spans="1:7">
      <c r="A631" s="68"/>
      <c r="B631" s="68"/>
      <c r="C631" s="68"/>
      <c r="D631" s="68"/>
      <c r="E631" s="68"/>
      <c r="F631" s="68"/>
      <c r="G631" s="68"/>
    </row>
    <row r="632" spans="1:7">
      <c r="A632" s="68"/>
      <c r="B632" s="68"/>
      <c r="C632" s="68"/>
      <c r="D632" s="68"/>
      <c r="E632" s="68"/>
      <c r="F632" s="68"/>
      <c r="G632" s="68"/>
    </row>
    <row r="633" spans="1:7">
      <c r="A633" s="68"/>
      <c r="B633" s="68"/>
      <c r="C633" s="68"/>
      <c r="D633" s="68"/>
      <c r="E633" s="68"/>
      <c r="F633" s="68"/>
      <c r="G633" s="68"/>
    </row>
    <row r="634" spans="1:7">
      <c r="A634" s="68"/>
      <c r="B634" s="68"/>
      <c r="C634" s="68"/>
      <c r="D634" s="68"/>
      <c r="E634" s="68"/>
      <c r="F634" s="68"/>
      <c r="G634" s="68"/>
    </row>
    <row r="635" spans="1:7">
      <c r="A635" s="68"/>
      <c r="B635" s="68"/>
      <c r="C635" s="68"/>
      <c r="D635" s="68"/>
      <c r="E635" s="68"/>
      <c r="F635" s="68"/>
      <c r="G635" s="68"/>
    </row>
    <row r="636" spans="1:7">
      <c r="A636" s="68"/>
      <c r="B636" s="68"/>
      <c r="C636" s="68"/>
      <c r="D636" s="68"/>
      <c r="E636" s="68"/>
      <c r="F636" s="68"/>
      <c r="G636" s="68"/>
    </row>
    <row r="637" spans="1:7">
      <c r="A637" s="68"/>
      <c r="B637" s="68"/>
      <c r="C637" s="68"/>
      <c r="D637" s="68"/>
      <c r="E637" s="68"/>
      <c r="F637" s="68"/>
      <c r="G637" s="68"/>
    </row>
    <row r="638" spans="1:7">
      <c r="A638" s="68"/>
      <c r="B638" s="68"/>
      <c r="C638" s="68"/>
      <c r="D638" s="68"/>
      <c r="E638" s="68"/>
      <c r="F638" s="68"/>
      <c r="G638" s="68"/>
    </row>
    <row r="639" spans="1:7">
      <c r="A639" s="68"/>
      <c r="B639" s="68"/>
      <c r="C639" s="68"/>
      <c r="D639" s="68"/>
      <c r="E639" s="68"/>
      <c r="F639" s="68"/>
      <c r="G639" s="68"/>
    </row>
    <row r="640" spans="1:7">
      <c r="A640" s="68"/>
      <c r="B640" s="68"/>
      <c r="C640" s="68"/>
      <c r="D640" s="68"/>
      <c r="E640" s="68"/>
      <c r="F640" s="68"/>
      <c r="G640" s="68"/>
    </row>
    <row r="641" spans="1:7">
      <c r="A641" s="68"/>
      <c r="B641" s="68"/>
      <c r="C641" s="68"/>
      <c r="D641" s="68"/>
      <c r="E641" s="68"/>
      <c r="F641" s="68"/>
      <c r="G641" s="68"/>
    </row>
    <row r="642" spans="1:7">
      <c r="A642" s="68"/>
      <c r="B642" s="68"/>
      <c r="C642" s="68"/>
      <c r="D642" s="68"/>
      <c r="E642" s="68"/>
      <c r="F642" s="68"/>
      <c r="G642" s="68"/>
    </row>
    <row r="643" spans="1:7">
      <c r="A643" s="68"/>
      <c r="B643" s="68"/>
      <c r="C643" s="68"/>
      <c r="D643" s="68"/>
      <c r="E643" s="68"/>
      <c r="F643" s="68"/>
      <c r="G643" s="68"/>
    </row>
    <row r="644" spans="1:7">
      <c r="A644" s="68"/>
      <c r="B644" s="68"/>
      <c r="C644" s="68"/>
      <c r="D644" s="68"/>
      <c r="E644" s="68"/>
      <c r="F644" s="68"/>
      <c r="G644" s="68"/>
    </row>
    <row r="645" spans="1:7">
      <c r="A645" s="68"/>
      <c r="B645" s="68"/>
      <c r="C645" s="68"/>
      <c r="D645" s="68"/>
      <c r="E645" s="68"/>
      <c r="F645" s="68"/>
      <c r="G645" s="68"/>
    </row>
    <row r="646" spans="1:7">
      <c r="A646" s="68"/>
      <c r="B646" s="68"/>
      <c r="C646" s="68"/>
      <c r="D646" s="68"/>
      <c r="E646" s="68"/>
      <c r="F646" s="68"/>
      <c r="G646" s="68"/>
    </row>
    <row r="647" spans="1:7">
      <c r="A647" s="68"/>
      <c r="B647" s="68"/>
      <c r="C647" s="68"/>
      <c r="D647" s="68"/>
      <c r="E647" s="68"/>
      <c r="F647" s="68"/>
      <c r="G647" s="68"/>
    </row>
    <row r="648" spans="1:7">
      <c r="A648" s="68"/>
      <c r="B648" s="68"/>
      <c r="C648" s="68"/>
      <c r="D648" s="68"/>
      <c r="E648" s="68"/>
      <c r="F648" s="68"/>
      <c r="G648" s="68"/>
    </row>
    <row r="649" spans="1:7">
      <c r="A649" s="68"/>
      <c r="B649" s="68"/>
      <c r="C649" s="68"/>
      <c r="D649" s="68"/>
      <c r="E649" s="68"/>
      <c r="F649" s="68"/>
      <c r="G649" s="68"/>
    </row>
    <row r="650" spans="1:7">
      <c r="A650" s="68"/>
      <c r="B650" s="68"/>
      <c r="C650" s="68"/>
      <c r="D650" s="68"/>
      <c r="E650" s="68"/>
      <c r="F650" s="68"/>
      <c r="G650" s="68"/>
    </row>
    <row r="651" spans="1:7">
      <c r="A651" s="68"/>
      <c r="B651" s="68"/>
      <c r="C651" s="68"/>
      <c r="D651" s="68"/>
      <c r="E651" s="68"/>
      <c r="F651" s="68"/>
      <c r="G651" s="68"/>
    </row>
    <row r="652" spans="1:7">
      <c r="A652" s="68"/>
      <c r="B652" s="68"/>
      <c r="C652" s="68"/>
      <c r="D652" s="68"/>
      <c r="E652" s="68"/>
      <c r="F652" s="68"/>
      <c r="G652" s="68"/>
    </row>
    <row r="653" spans="1:7">
      <c r="A653" s="68"/>
      <c r="B653" s="68"/>
      <c r="C653" s="68"/>
      <c r="D653" s="68"/>
      <c r="E653" s="68"/>
      <c r="F653" s="68"/>
      <c r="G653" s="68"/>
    </row>
    <row r="654" spans="1:7">
      <c r="A654" s="68"/>
      <c r="B654" s="68"/>
      <c r="C654" s="68"/>
      <c r="D654" s="68"/>
      <c r="E654" s="68"/>
      <c r="F654" s="68"/>
      <c r="G654" s="68"/>
    </row>
    <row r="655" spans="1:7">
      <c r="A655" s="68"/>
      <c r="B655" s="68"/>
      <c r="C655" s="68"/>
      <c r="D655" s="68"/>
      <c r="E655" s="68"/>
      <c r="F655" s="68"/>
      <c r="G655" s="68"/>
    </row>
    <row r="656" spans="1:7">
      <c r="A656" s="68"/>
      <c r="B656" s="68"/>
      <c r="C656" s="68"/>
      <c r="D656" s="68"/>
      <c r="E656" s="68"/>
      <c r="F656" s="68"/>
      <c r="G656" s="68"/>
    </row>
    <row r="657" spans="1:7">
      <c r="A657" s="68"/>
      <c r="B657" s="68"/>
      <c r="C657" s="68"/>
      <c r="D657" s="68"/>
      <c r="E657" s="68"/>
      <c r="F657" s="68"/>
      <c r="G657" s="68"/>
    </row>
    <row r="658" spans="1:7">
      <c r="A658" s="68"/>
      <c r="B658" s="68"/>
      <c r="C658" s="68"/>
      <c r="D658" s="68"/>
      <c r="E658" s="68"/>
      <c r="F658" s="68"/>
      <c r="G658" s="68"/>
    </row>
    <row r="659" spans="1:7">
      <c r="A659" s="68"/>
      <c r="B659" s="68"/>
      <c r="C659" s="68"/>
      <c r="D659" s="68"/>
      <c r="E659" s="68"/>
      <c r="F659" s="68"/>
      <c r="G659" s="68"/>
    </row>
    <row r="660" spans="1:7">
      <c r="A660" s="68"/>
      <c r="B660" s="68"/>
      <c r="C660" s="68"/>
      <c r="D660" s="68"/>
      <c r="E660" s="68"/>
      <c r="F660" s="68"/>
      <c r="G660" s="68"/>
    </row>
    <row r="661" spans="1:7">
      <c r="A661" s="68"/>
      <c r="B661" s="68"/>
      <c r="C661" s="68"/>
      <c r="D661" s="68"/>
      <c r="E661" s="68"/>
      <c r="F661" s="68"/>
      <c r="G661" s="68"/>
    </row>
    <row r="662" spans="1:7">
      <c r="A662" s="68"/>
      <c r="B662" s="68"/>
      <c r="C662" s="68"/>
      <c r="D662" s="68"/>
      <c r="E662" s="68"/>
      <c r="F662" s="68"/>
      <c r="G662" s="68"/>
    </row>
    <row r="663" spans="1:7">
      <c r="A663" s="68"/>
      <c r="B663" s="68"/>
      <c r="C663" s="68"/>
      <c r="D663" s="68"/>
      <c r="E663" s="68"/>
      <c r="F663" s="68"/>
      <c r="G663" s="68"/>
    </row>
    <row r="664" spans="1:7">
      <c r="A664" s="68"/>
      <c r="B664" s="68"/>
      <c r="C664" s="68"/>
      <c r="D664" s="68"/>
      <c r="E664" s="68"/>
      <c r="F664" s="68"/>
      <c r="G664" s="68"/>
    </row>
    <row r="665" spans="1:7">
      <c r="A665" s="68"/>
      <c r="B665" s="68"/>
      <c r="C665" s="68"/>
      <c r="D665" s="68"/>
      <c r="E665" s="68"/>
      <c r="F665" s="68"/>
      <c r="G665" s="68"/>
    </row>
    <row r="666" spans="1:7">
      <c r="A666" s="68"/>
      <c r="B666" s="68"/>
      <c r="C666" s="68"/>
      <c r="D666" s="68"/>
      <c r="E666" s="68"/>
      <c r="F666" s="68"/>
      <c r="G666" s="68"/>
    </row>
    <row r="667" spans="1:7">
      <c r="A667" s="68"/>
      <c r="B667" s="68"/>
      <c r="C667" s="68"/>
      <c r="D667" s="68"/>
      <c r="E667" s="68"/>
      <c r="F667" s="68"/>
      <c r="G667" s="68"/>
    </row>
    <row r="668" spans="1:7">
      <c r="A668" s="68"/>
      <c r="B668" s="68"/>
      <c r="C668" s="68"/>
      <c r="D668" s="68"/>
      <c r="E668" s="68"/>
      <c r="F668" s="68"/>
      <c r="G668" s="68"/>
    </row>
    <row r="669" spans="1:7">
      <c r="A669" s="68"/>
      <c r="B669" s="68"/>
      <c r="C669" s="68"/>
      <c r="D669" s="68"/>
      <c r="E669" s="68"/>
      <c r="F669" s="68"/>
      <c r="G669" s="68"/>
    </row>
    <row r="670" spans="1:7">
      <c r="A670" s="68"/>
      <c r="B670" s="68"/>
      <c r="C670" s="68"/>
      <c r="D670" s="68"/>
      <c r="E670" s="68"/>
      <c r="F670" s="68"/>
      <c r="G670" s="68"/>
    </row>
    <row r="671" spans="1:7">
      <c r="A671" s="68"/>
      <c r="B671" s="68"/>
      <c r="C671" s="68"/>
      <c r="D671" s="68"/>
      <c r="E671" s="68"/>
      <c r="F671" s="68"/>
      <c r="G671" s="68"/>
    </row>
    <row r="672" spans="1:7">
      <c r="A672" s="68"/>
      <c r="B672" s="68"/>
      <c r="C672" s="68"/>
      <c r="D672" s="68"/>
      <c r="E672" s="68"/>
      <c r="F672" s="68"/>
      <c r="G672" s="68"/>
    </row>
    <row r="673" spans="1:7">
      <c r="A673" s="68"/>
      <c r="B673" s="68"/>
      <c r="C673" s="68"/>
      <c r="D673" s="68"/>
      <c r="E673" s="68"/>
      <c r="F673" s="68"/>
      <c r="G673" s="68"/>
    </row>
    <row r="674" spans="1:7">
      <c r="A674" s="68"/>
      <c r="B674" s="68"/>
      <c r="C674" s="68"/>
      <c r="D674" s="68"/>
      <c r="E674" s="68"/>
      <c r="F674" s="68"/>
      <c r="G674" s="68"/>
    </row>
    <row r="675" spans="1:7">
      <c r="A675" s="68"/>
      <c r="B675" s="68"/>
      <c r="C675" s="68"/>
      <c r="D675" s="68"/>
      <c r="E675" s="68"/>
      <c r="F675" s="68"/>
      <c r="G675" s="68"/>
    </row>
    <row r="676" spans="1:7">
      <c r="A676" s="68"/>
      <c r="B676" s="68"/>
      <c r="C676" s="68"/>
      <c r="D676" s="68"/>
      <c r="E676" s="68"/>
      <c r="F676" s="68"/>
      <c r="G676" s="68"/>
    </row>
    <row r="677" spans="1:7">
      <c r="A677" s="68"/>
      <c r="B677" s="68"/>
      <c r="C677" s="68"/>
      <c r="D677" s="68"/>
      <c r="E677" s="68"/>
      <c r="F677" s="68"/>
      <c r="G677" s="68"/>
    </row>
    <row r="678" spans="1:7">
      <c r="A678" s="68"/>
      <c r="B678" s="68"/>
      <c r="C678" s="68"/>
      <c r="D678" s="68"/>
      <c r="E678" s="68"/>
      <c r="F678" s="68"/>
      <c r="G678" s="68"/>
    </row>
    <row r="679" spans="1:7">
      <c r="A679" s="68"/>
      <c r="B679" s="68"/>
      <c r="C679" s="68"/>
      <c r="D679" s="68"/>
      <c r="E679" s="68"/>
      <c r="F679" s="68"/>
      <c r="G679" s="68"/>
    </row>
    <row r="680" spans="1:7">
      <c r="A680" s="68"/>
      <c r="B680" s="68"/>
      <c r="C680" s="68"/>
      <c r="D680" s="68"/>
      <c r="E680" s="68"/>
      <c r="F680" s="68"/>
      <c r="G680" s="68"/>
    </row>
    <row r="681" spans="1:7">
      <c r="A681" s="68"/>
      <c r="B681" s="68"/>
      <c r="C681" s="68"/>
      <c r="D681" s="68"/>
      <c r="E681" s="68"/>
      <c r="F681" s="68"/>
      <c r="G681" s="68"/>
    </row>
    <row r="682" spans="1:7">
      <c r="A682" s="68"/>
      <c r="B682" s="68"/>
      <c r="C682" s="68"/>
      <c r="D682" s="68"/>
      <c r="E682" s="68"/>
      <c r="F682" s="68"/>
      <c r="G682" s="68"/>
    </row>
    <row r="683" spans="1:7">
      <c r="A683" s="68"/>
      <c r="B683" s="68"/>
      <c r="C683" s="68"/>
      <c r="D683" s="68"/>
      <c r="E683" s="68"/>
      <c r="F683" s="68"/>
      <c r="G683" s="68"/>
    </row>
    <row r="684" spans="1:7">
      <c r="A684" s="68"/>
      <c r="B684" s="68"/>
      <c r="C684" s="68"/>
      <c r="D684" s="68"/>
      <c r="E684" s="68"/>
      <c r="F684" s="68"/>
      <c r="G684" s="68"/>
    </row>
    <row r="685" spans="1:7">
      <c r="A685" s="68"/>
      <c r="B685" s="68"/>
      <c r="C685" s="68"/>
      <c r="D685" s="68"/>
      <c r="E685" s="68"/>
      <c r="F685" s="68"/>
      <c r="G685" s="68"/>
    </row>
    <row r="686" spans="1:7">
      <c r="A686" s="68"/>
      <c r="B686" s="68"/>
      <c r="C686" s="68"/>
      <c r="D686" s="68"/>
      <c r="E686" s="68"/>
      <c r="F686" s="68"/>
      <c r="G686" s="68"/>
    </row>
    <row r="687" spans="1:7">
      <c r="A687" s="68"/>
      <c r="B687" s="68"/>
      <c r="C687" s="68"/>
      <c r="D687" s="68"/>
      <c r="E687" s="68"/>
      <c r="F687" s="68"/>
      <c r="G687" s="68"/>
    </row>
    <row r="688" spans="1:7">
      <c r="A688" s="68"/>
      <c r="B688" s="68"/>
      <c r="C688" s="68"/>
      <c r="D688" s="68"/>
      <c r="E688" s="68"/>
      <c r="F688" s="68"/>
      <c r="G688" s="68"/>
    </row>
    <row r="689" spans="1:7">
      <c r="A689" s="68"/>
      <c r="B689" s="68"/>
      <c r="C689" s="68"/>
      <c r="D689" s="68"/>
      <c r="E689" s="68"/>
      <c r="F689" s="68"/>
      <c r="G689" s="68"/>
    </row>
    <row r="690" spans="1:7">
      <c r="A690" s="68"/>
      <c r="B690" s="68"/>
      <c r="C690" s="68"/>
      <c r="D690" s="68"/>
      <c r="E690" s="68"/>
      <c r="F690" s="68"/>
      <c r="G690" s="68"/>
    </row>
    <row r="691" spans="1:7">
      <c r="A691" s="68"/>
      <c r="B691" s="68"/>
      <c r="C691" s="68"/>
      <c r="D691" s="68"/>
      <c r="E691" s="68"/>
      <c r="F691" s="68"/>
      <c r="G691" s="68"/>
    </row>
    <row r="692" spans="1:7">
      <c r="A692" s="68"/>
      <c r="B692" s="68"/>
      <c r="C692" s="68"/>
      <c r="D692" s="68"/>
      <c r="E692" s="68"/>
      <c r="F692" s="68"/>
      <c r="G692" s="68"/>
    </row>
    <row r="693" spans="1:7">
      <c r="A693" s="68"/>
      <c r="B693" s="68"/>
      <c r="C693" s="68"/>
      <c r="D693" s="68"/>
      <c r="E693" s="68"/>
      <c r="F693" s="68"/>
      <c r="G693" s="68"/>
    </row>
    <row r="694" spans="1:7">
      <c r="A694" s="68"/>
      <c r="B694" s="68"/>
      <c r="C694" s="68"/>
      <c r="D694" s="68"/>
      <c r="E694" s="68"/>
      <c r="F694" s="68"/>
      <c r="G694" s="68"/>
    </row>
    <row r="695" spans="1:7">
      <c r="A695" s="68"/>
      <c r="B695" s="68"/>
      <c r="C695" s="68"/>
      <c r="D695" s="68"/>
      <c r="E695" s="68"/>
      <c r="F695" s="68"/>
      <c r="G695" s="68"/>
    </row>
    <row r="696" spans="1:7">
      <c r="A696" s="68"/>
      <c r="B696" s="68"/>
      <c r="C696" s="68"/>
      <c r="D696" s="68"/>
      <c r="E696" s="68"/>
      <c r="F696" s="68"/>
      <c r="G696" s="68"/>
    </row>
    <row r="697" spans="1:7">
      <c r="A697" s="68"/>
      <c r="B697" s="68"/>
      <c r="C697" s="68"/>
      <c r="D697" s="68"/>
      <c r="E697" s="68"/>
      <c r="F697" s="68"/>
      <c r="G697" s="68"/>
    </row>
    <row r="698" spans="1:7">
      <c r="A698" s="68"/>
      <c r="B698" s="68"/>
      <c r="C698" s="68"/>
      <c r="D698" s="68"/>
      <c r="E698" s="68"/>
      <c r="F698" s="68"/>
      <c r="G698" s="68"/>
    </row>
    <row r="699" spans="1:7">
      <c r="A699" s="68"/>
      <c r="B699" s="68"/>
      <c r="C699" s="68"/>
      <c r="D699" s="68"/>
      <c r="E699" s="68"/>
      <c r="F699" s="68"/>
      <c r="G699" s="68"/>
    </row>
    <row r="700" spans="1:7">
      <c r="A700" s="68"/>
      <c r="B700" s="68"/>
      <c r="C700" s="68"/>
      <c r="D700" s="68"/>
      <c r="E700" s="68"/>
      <c r="F700" s="68"/>
      <c r="G700" s="68"/>
    </row>
    <row r="701" spans="1:7">
      <c r="A701" s="68"/>
      <c r="B701" s="68"/>
      <c r="C701" s="68"/>
      <c r="D701" s="68"/>
      <c r="E701" s="68"/>
      <c r="F701" s="68"/>
      <c r="G701" s="68"/>
    </row>
    <row r="702" spans="1:7">
      <c r="A702" s="68"/>
      <c r="B702" s="68"/>
      <c r="C702" s="68"/>
      <c r="D702" s="68"/>
      <c r="E702" s="68"/>
      <c r="F702" s="68"/>
      <c r="G702" s="68"/>
    </row>
    <row r="703" spans="1:7">
      <c r="A703" s="68"/>
      <c r="B703" s="68"/>
      <c r="C703" s="68"/>
      <c r="D703" s="68"/>
      <c r="E703" s="68"/>
      <c r="F703" s="68"/>
      <c r="G703" s="68"/>
    </row>
    <row r="704" spans="1:7">
      <c r="A704" s="68"/>
      <c r="B704" s="68"/>
      <c r="C704" s="68"/>
      <c r="D704" s="68"/>
      <c r="E704" s="68"/>
      <c r="F704" s="68"/>
      <c r="G704" s="68"/>
    </row>
    <row r="705" spans="1:7">
      <c r="A705" s="68"/>
      <c r="B705" s="68"/>
      <c r="C705" s="68"/>
      <c r="D705" s="68"/>
      <c r="E705" s="68"/>
      <c r="F705" s="68"/>
      <c r="G705" s="68"/>
    </row>
    <row r="706" spans="1:7">
      <c r="A706" s="68"/>
      <c r="B706" s="68"/>
      <c r="C706" s="68"/>
      <c r="D706" s="68"/>
      <c r="E706" s="68"/>
      <c r="F706" s="68"/>
      <c r="G706" s="68"/>
    </row>
    <row r="707" spans="1:7">
      <c r="A707" s="68"/>
      <c r="B707" s="68"/>
      <c r="C707" s="68"/>
      <c r="D707" s="68"/>
      <c r="E707" s="68"/>
      <c r="F707" s="68"/>
      <c r="G707" s="68"/>
    </row>
    <row r="708" spans="1:7">
      <c r="A708" s="68"/>
      <c r="B708" s="68"/>
      <c r="C708" s="68"/>
      <c r="D708" s="68"/>
      <c r="E708" s="68"/>
      <c r="F708" s="68"/>
      <c r="G708" s="68"/>
    </row>
    <row r="709" spans="1:7">
      <c r="A709" s="68"/>
      <c r="B709" s="68"/>
      <c r="C709" s="68"/>
      <c r="D709" s="68"/>
      <c r="E709" s="68"/>
      <c r="F709" s="68"/>
      <c r="G709" s="68"/>
    </row>
    <row r="710" spans="1:7">
      <c r="A710" s="68"/>
      <c r="B710" s="68"/>
      <c r="C710" s="68"/>
      <c r="D710" s="68"/>
      <c r="E710" s="68"/>
      <c r="F710" s="68"/>
      <c r="G710" s="68"/>
    </row>
    <row r="711" spans="1:7">
      <c r="A711" s="68"/>
      <c r="B711" s="68"/>
      <c r="C711" s="68"/>
      <c r="D711" s="68"/>
      <c r="E711" s="68"/>
      <c r="F711" s="68"/>
      <c r="G711" s="68"/>
    </row>
    <row r="712" spans="1:7">
      <c r="A712" s="68"/>
      <c r="B712" s="68"/>
      <c r="C712" s="68"/>
      <c r="D712" s="68"/>
      <c r="E712" s="68"/>
      <c r="F712" s="68"/>
      <c r="G712" s="68"/>
    </row>
    <row r="713" spans="1:7">
      <c r="A713" s="68"/>
      <c r="B713" s="68"/>
      <c r="C713" s="68"/>
      <c r="D713" s="68"/>
      <c r="E713" s="68"/>
      <c r="F713" s="68"/>
      <c r="G713" s="68"/>
    </row>
    <row r="714" spans="1:7">
      <c r="A714" s="68"/>
      <c r="B714" s="68"/>
      <c r="C714" s="68"/>
      <c r="D714" s="68"/>
      <c r="E714" s="68"/>
      <c r="F714" s="68"/>
      <c r="G714" s="68"/>
    </row>
    <row r="715" spans="1:7">
      <c r="A715" s="68"/>
      <c r="B715" s="68"/>
      <c r="C715" s="68"/>
      <c r="D715" s="68"/>
      <c r="E715" s="68"/>
      <c r="F715" s="68"/>
      <c r="G715" s="68"/>
    </row>
    <row r="716" spans="1:7">
      <c r="A716" s="68"/>
      <c r="B716" s="68"/>
      <c r="C716" s="68"/>
      <c r="D716" s="68"/>
      <c r="E716" s="68"/>
      <c r="F716" s="68"/>
      <c r="G716" s="68"/>
    </row>
    <row r="717" spans="1:7">
      <c r="A717" s="68"/>
      <c r="B717" s="68"/>
      <c r="C717" s="68"/>
      <c r="D717" s="68"/>
      <c r="E717" s="68"/>
      <c r="F717" s="68"/>
      <c r="G717" s="68"/>
    </row>
    <row r="718" spans="1:7">
      <c r="A718" s="68"/>
      <c r="B718" s="68"/>
      <c r="C718" s="68"/>
      <c r="D718" s="68"/>
      <c r="E718" s="68"/>
      <c r="F718" s="68"/>
      <c r="G718" s="68"/>
    </row>
    <row r="719" spans="1:7">
      <c r="A719" s="68"/>
      <c r="B719" s="68"/>
      <c r="C719" s="68"/>
      <c r="D719" s="68"/>
      <c r="E719" s="68"/>
      <c r="F719" s="68"/>
      <c r="G719" s="68"/>
    </row>
    <row r="720" spans="1:7">
      <c r="A720" s="68"/>
      <c r="B720" s="68"/>
      <c r="C720" s="68"/>
      <c r="D720" s="68"/>
      <c r="E720" s="68"/>
      <c r="F720" s="68"/>
      <c r="G720" s="68"/>
    </row>
    <row r="721" spans="1:7">
      <c r="A721" s="68"/>
      <c r="B721" s="68"/>
      <c r="C721" s="68"/>
      <c r="D721" s="68"/>
      <c r="E721" s="68"/>
      <c r="F721" s="68"/>
      <c r="G721" s="68"/>
    </row>
    <row r="722" spans="1:7">
      <c r="A722" s="68"/>
      <c r="B722" s="68"/>
      <c r="C722" s="68"/>
      <c r="D722" s="68"/>
      <c r="E722" s="68"/>
      <c r="F722" s="68"/>
      <c r="G722" s="68"/>
    </row>
    <row r="723" spans="1:7">
      <c r="A723" s="68"/>
      <c r="B723" s="68"/>
      <c r="C723" s="68"/>
      <c r="D723" s="68"/>
      <c r="E723" s="68"/>
      <c r="F723" s="68"/>
      <c r="G723" s="68"/>
    </row>
    <row r="724" spans="1:7">
      <c r="A724" s="68"/>
      <c r="B724" s="68"/>
      <c r="C724" s="68"/>
      <c r="D724" s="68"/>
      <c r="E724" s="68"/>
      <c r="F724" s="68"/>
      <c r="G724" s="68"/>
    </row>
    <row r="725" spans="1:7">
      <c r="A725" s="68"/>
      <c r="B725" s="68"/>
      <c r="C725" s="68"/>
      <c r="D725" s="68"/>
      <c r="E725" s="68"/>
      <c r="F725" s="68"/>
      <c r="G725" s="68"/>
    </row>
    <row r="726" spans="1:7">
      <c r="A726" s="68"/>
      <c r="B726" s="68"/>
      <c r="C726" s="68"/>
      <c r="D726" s="68"/>
      <c r="E726" s="68"/>
      <c r="F726" s="68"/>
      <c r="G726" s="68"/>
    </row>
    <row r="727" spans="1:7">
      <c r="A727" s="68"/>
      <c r="B727" s="68"/>
      <c r="C727" s="68"/>
      <c r="D727" s="68"/>
      <c r="E727" s="68"/>
      <c r="F727" s="68"/>
      <c r="G727" s="68"/>
    </row>
    <row r="728" spans="1:7">
      <c r="A728" s="68"/>
      <c r="B728" s="68"/>
      <c r="C728" s="68"/>
      <c r="D728" s="68"/>
      <c r="E728" s="68"/>
      <c r="F728" s="68"/>
      <c r="G728" s="68"/>
    </row>
    <row r="729" spans="1:7">
      <c r="A729" s="68"/>
      <c r="B729" s="68"/>
      <c r="C729" s="68"/>
      <c r="D729" s="68"/>
      <c r="E729" s="68"/>
      <c r="F729" s="68"/>
      <c r="G729" s="68"/>
    </row>
    <row r="730" spans="1:7">
      <c r="A730" s="68"/>
      <c r="B730" s="68"/>
      <c r="C730" s="68"/>
      <c r="D730" s="68"/>
      <c r="E730" s="68"/>
      <c r="F730" s="68"/>
      <c r="G730" s="68"/>
    </row>
    <row r="731" spans="1:7">
      <c r="A731" s="68"/>
      <c r="B731" s="68"/>
      <c r="C731" s="68"/>
      <c r="D731" s="68"/>
      <c r="E731" s="68"/>
      <c r="F731" s="68"/>
      <c r="G731" s="68"/>
    </row>
    <row r="732" spans="1:7">
      <c r="A732" s="68"/>
      <c r="B732" s="68"/>
      <c r="C732" s="68"/>
      <c r="D732" s="68"/>
      <c r="E732" s="68"/>
      <c r="F732" s="68"/>
      <c r="G732" s="68"/>
    </row>
    <row r="733" spans="1:7">
      <c r="A733" s="68"/>
      <c r="B733" s="68"/>
      <c r="C733" s="68"/>
      <c r="D733" s="68"/>
      <c r="E733" s="68"/>
      <c r="F733" s="68"/>
      <c r="G733" s="68"/>
    </row>
    <row r="734" spans="1:7">
      <c r="A734" s="68"/>
      <c r="B734" s="68"/>
      <c r="C734" s="68"/>
      <c r="D734" s="68"/>
      <c r="E734" s="68"/>
      <c r="F734" s="68"/>
      <c r="G734" s="68"/>
    </row>
    <row r="735" spans="1:7">
      <c r="A735" s="68"/>
      <c r="B735" s="68"/>
      <c r="C735" s="68"/>
      <c r="D735" s="68"/>
      <c r="E735" s="68"/>
      <c r="F735" s="68"/>
      <c r="G735" s="68"/>
    </row>
    <row r="736" spans="1:7">
      <c r="A736" s="68"/>
      <c r="B736" s="68"/>
      <c r="C736" s="68"/>
      <c r="D736" s="68"/>
      <c r="E736" s="68"/>
      <c r="F736" s="68"/>
      <c r="G736" s="68"/>
    </row>
    <row r="737" spans="1:7">
      <c r="A737" s="68"/>
      <c r="B737" s="68"/>
      <c r="C737" s="68"/>
      <c r="D737" s="68"/>
      <c r="E737" s="68"/>
      <c r="F737" s="68"/>
      <c r="G737" s="68"/>
    </row>
    <row r="738" spans="1:7">
      <c r="A738" s="68"/>
      <c r="B738" s="68"/>
      <c r="C738" s="68"/>
      <c r="D738" s="68"/>
      <c r="E738" s="68"/>
      <c r="F738" s="68"/>
      <c r="G738" s="68"/>
    </row>
    <row r="739" spans="1:7">
      <c r="A739" s="68"/>
      <c r="B739" s="68"/>
      <c r="C739" s="68"/>
    </row>
    <row r="740" spans="1:7">
      <c r="A740" s="68"/>
      <c r="B740" s="68"/>
      <c r="C740" s="68"/>
    </row>
    <row r="741" spans="1:7">
      <c r="A741" s="68"/>
      <c r="B741" s="68"/>
      <c r="C741" s="68"/>
    </row>
    <row r="742" spans="1:7">
      <c r="A742" s="68"/>
      <c r="B742" s="68"/>
      <c r="C742" s="68"/>
    </row>
  </sheetData>
  <mergeCells count="133">
    <mergeCell ref="A423:C423"/>
    <mergeCell ref="A424:C424"/>
    <mergeCell ref="A425:C425"/>
    <mergeCell ref="A434:C434"/>
    <mergeCell ref="A370:C370"/>
    <mergeCell ref="A371:C371"/>
    <mergeCell ref="A380:C380"/>
    <mergeCell ref="A397:C398"/>
    <mergeCell ref="A410:C410"/>
    <mergeCell ref="A408:C408"/>
    <mergeCell ref="A409:C409"/>
    <mergeCell ref="A381:C381"/>
    <mergeCell ref="A389:C389"/>
    <mergeCell ref="A390:C390"/>
    <mergeCell ref="A1:C2"/>
    <mergeCell ref="A3:C3"/>
    <mergeCell ref="A4:C4"/>
    <mergeCell ref="A5:C5"/>
    <mergeCell ref="A7:A9"/>
    <mergeCell ref="A10:A12"/>
    <mergeCell ref="A413:C413"/>
    <mergeCell ref="A414:C414"/>
    <mergeCell ref="A31:A32"/>
    <mergeCell ref="A33:A34"/>
    <mergeCell ref="A35:A37"/>
    <mergeCell ref="A39:C39"/>
    <mergeCell ref="A40:C40"/>
    <mergeCell ref="A13:A15"/>
    <mergeCell ref="A16:A18"/>
    <mergeCell ref="A19:A21"/>
    <mergeCell ref="A22:A24"/>
    <mergeCell ref="A25:A27"/>
    <mergeCell ref="A28:A30"/>
    <mergeCell ref="A73:C73"/>
    <mergeCell ref="A74:C74"/>
    <mergeCell ref="A361:C361"/>
    <mergeCell ref="A362:C362"/>
    <mergeCell ref="A102:C102"/>
    <mergeCell ref="A95:C95"/>
    <mergeCell ref="A96:C96"/>
    <mergeCell ref="A54:C54"/>
    <mergeCell ref="A55:C55"/>
    <mergeCell ref="A63:C63"/>
    <mergeCell ref="A64:C64"/>
    <mergeCell ref="A103:C103"/>
    <mergeCell ref="A184:C184"/>
    <mergeCell ref="A186:A188"/>
    <mergeCell ref="A189:A191"/>
    <mergeCell ref="A192:A195"/>
    <mergeCell ref="A196:A201"/>
    <mergeCell ref="B197:B200"/>
    <mergeCell ref="C197:C200"/>
    <mergeCell ref="A182:C182"/>
    <mergeCell ref="A183:C183"/>
    <mergeCell ref="A111:A120"/>
    <mergeCell ref="C111:C120"/>
    <mergeCell ref="B124:B125"/>
    <mergeCell ref="C124:C125"/>
    <mergeCell ref="A127:A134"/>
    <mergeCell ref="C127:C134"/>
    <mergeCell ref="A158:A160"/>
    <mergeCell ref="C158:C160"/>
    <mergeCell ref="A161:A167"/>
    <mergeCell ref="C161:C167"/>
    <mergeCell ref="A168:A170"/>
    <mergeCell ref="C168:C170"/>
    <mergeCell ref="A202:A203"/>
    <mergeCell ref="A204:A206"/>
    <mergeCell ref="A208:C208"/>
    <mergeCell ref="A209:C209"/>
    <mergeCell ref="A106:A110"/>
    <mergeCell ref="C106:C110"/>
    <mergeCell ref="A149:A151"/>
    <mergeCell ref="C149:C151"/>
    <mergeCell ref="A152:A154"/>
    <mergeCell ref="C152:C154"/>
    <mergeCell ref="A155:A157"/>
    <mergeCell ref="C155:C157"/>
    <mergeCell ref="A135:A140"/>
    <mergeCell ref="C135:C140"/>
    <mergeCell ref="A141:A145"/>
    <mergeCell ref="C141:C145"/>
    <mergeCell ref="A146:A148"/>
    <mergeCell ref="C146:C148"/>
    <mergeCell ref="A171:A173"/>
    <mergeCell ref="C171:C173"/>
    <mergeCell ref="A174:A176"/>
    <mergeCell ref="C174:C176"/>
    <mergeCell ref="A177:A181"/>
    <mergeCell ref="C177:C181"/>
    <mergeCell ref="A222:C222"/>
    <mergeCell ref="A223:B223"/>
    <mergeCell ref="B225:B226"/>
    <mergeCell ref="C225:C227"/>
    <mergeCell ref="B228:B229"/>
    <mergeCell ref="C228:C229"/>
    <mergeCell ref="A214:A216"/>
    <mergeCell ref="C214:C216"/>
    <mergeCell ref="A217:A220"/>
    <mergeCell ref="C217:C220"/>
    <mergeCell ref="A221:C221"/>
    <mergeCell ref="B242:B244"/>
    <mergeCell ref="C242:C244"/>
    <mergeCell ref="A254:C254"/>
    <mergeCell ref="A255:C255"/>
    <mergeCell ref="B231:B232"/>
    <mergeCell ref="C231:C232"/>
    <mergeCell ref="B234:B235"/>
    <mergeCell ref="C234:C235"/>
    <mergeCell ref="B237:B241"/>
    <mergeCell ref="C237:C241"/>
    <mergeCell ref="A271:C271"/>
    <mergeCell ref="A273:A275"/>
    <mergeCell ref="A276:A278"/>
    <mergeCell ref="A279:C279"/>
    <mergeCell ref="A260:C260"/>
    <mergeCell ref="A261:C261"/>
    <mergeCell ref="A262:C262"/>
    <mergeCell ref="A269:C269"/>
    <mergeCell ref="A270:C270"/>
    <mergeCell ref="A334:C334"/>
    <mergeCell ref="A335:C335"/>
    <mergeCell ref="A355:C355"/>
    <mergeCell ref="A356:C356"/>
    <mergeCell ref="A345:C345"/>
    <mergeCell ref="A346:C346"/>
    <mergeCell ref="A347:C347"/>
    <mergeCell ref="A280:C280"/>
    <mergeCell ref="A281:C281"/>
    <mergeCell ref="A324:C325"/>
    <mergeCell ref="A326:C326"/>
    <mergeCell ref="A327:C327"/>
    <mergeCell ref="A328:C328"/>
  </mergeCells>
  <pageMargins left="0.7" right="0.7" top="0.75" bottom="0.75" header="0.3" footer="0.3"/>
  <pageSetup paperSize="9" scale="19" fitToHeight="0" orientation="portrait" r:id="rId1"/>
  <rowBreaks count="9" manualBreakCount="9">
    <brk id="18" max="2" man="1"/>
    <brk id="63" max="2" man="1"/>
    <brk id="203" max="2" man="1"/>
    <brk id="144" max="2" man="1"/>
    <brk id="259" max="2" man="1"/>
    <brk id="326" max="2" man="1"/>
    <brk id="352" max="2" man="1"/>
    <brk id="360" max="2" man="1"/>
    <brk id="375" max="16383" man="1"/>
  </rowBreaks>
  <colBreaks count="1" manualBreakCount="1">
    <brk id="3" max="1048575" man="1"/>
  </colBreaks>
  <legacy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AS203"/>
  <sheetViews>
    <sheetView topLeftCell="B1" zoomScale="80" zoomScaleNormal="80" workbookViewId="0">
      <selection sqref="A1:C1"/>
    </sheetView>
  </sheetViews>
  <sheetFormatPr defaultColWidth="9" defaultRowHeight="15.6"/>
  <cols>
    <col min="1" max="1" width="71.6640625" style="66" customWidth="1"/>
    <col min="2" max="2" width="83.6640625" style="66" customWidth="1"/>
    <col min="3" max="3" width="36.6640625" style="66" customWidth="1"/>
    <col min="4" max="4" width="9" style="68"/>
    <col min="5" max="16384" width="9" style="66"/>
  </cols>
  <sheetData>
    <row r="1" spans="1:27" s="67" customFormat="1" ht="15" customHeight="1">
      <c r="A1" s="293"/>
      <c r="B1" s="294"/>
      <c r="C1" s="295"/>
      <c r="D1" s="68"/>
      <c r="E1" s="68"/>
      <c r="F1" s="68"/>
      <c r="G1" s="68"/>
      <c r="H1" s="68"/>
      <c r="I1" s="68"/>
      <c r="J1" s="68"/>
      <c r="K1" s="68"/>
      <c r="L1" s="68"/>
      <c r="M1" s="68"/>
      <c r="N1" s="68"/>
      <c r="O1" s="68"/>
      <c r="P1" s="68"/>
      <c r="Q1" s="68"/>
      <c r="R1" s="68"/>
      <c r="S1" s="68"/>
      <c r="T1" s="68"/>
      <c r="U1" s="68"/>
      <c r="V1" s="68"/>
      <c r="W1" s="68"/>
      <c r="X1" s="68"/>
      <c r="Y1" s="68"/>
      <c r="Z1" s="68"/>
      <c r="AA1" s="68"/>
    </row>
    <row r="2" spans="1:27" s="68" customFormat="1" ht="30" customHeight="1">
      <c r="A2" s="313" t="s">
        <v>203</v>
      </c>
      <c r="B2" s="313"/>
      <c r="C2" s="313"/>
    </row>
    <row r="3" spans="1:27" s="67" customFormat="1" ht="15" customHeight="1">
      <c r="A3" s="293"/>
      <c r="B3" s="294"/>
      <c r="C3" s="295"/>
      <c r="D3" s="68"/>
      <c r="E3" s="68"/>
      <c r="F3" s="68"/>
      <c r="G3" s="68"/>
      <c r="H3" s="68"/>
      <c r="I3" s="68"/>
      <c r="J3" s="68"/>
      <c r="K3" s="68"/>
      <c r="L3" s="68"/>
      <c r="M3" s="68"/>
      <c r="N3" s="68"/>
      <c r="O3" s="68"/>
      <c r="P3" s="68"/>
      <c r="Q3" s="68"/>
      <c r="R3" s="68"/>
      <c r="S3" s="68"/>
      <c r="T3" s="68"/>
      <c r="U3" s="68"/>
      <c r="V3" s="68"/>
      <c r="W3" s="68"/>
      <c r="X3" s="68"/>
      <c r="Y3" s="68"/>
      <c r="Z3" s="68"/>
      <c r="AA3" s="68"/>
    </row>
    <row r="4" spans="1:27" s="68" customFormat="1" ht="21">
      <c r="A4" s="259" t="s">
        <v>0</v>
      </c>
      <c r="B4" s="259" t="s">
        <v>1</v>
      </c>
      <c r="C4" s="259" t="s">
        <v>2</v>
      </c>
    </row>
    <row r="5" spans="1:27" ht="77.25" customHeight="1">
      <c r="A5" s="340" t="s">
        <v>1010</v>
      </c>
      <c r="B5" s="70" t="s">
        <v>171</v>
      </c>
      <c r="C5" s="71" t="s">
        <v>172</v>
      </c>
      <c r="E5" s="68"/>
      <c r="F5" s="68"/>
      <c r="G5" s="68"/>
      <c r="H5" s="68"/>
      <c r="I5" s="68"/>
      <c r="J5" s="68"/>
      <c r="K5" s="68"/>
      <c r="L5" s="68"/>
      <c r="M5" s="68"/>
      <c r="N5" s="68"/>
      <c r="O5" s="68"/>
      <c r="P5" s="68"/>
      <c r="Q5" s="68"/>
      <c r="R5" s="68"/>
      <c r="S5" s="68"/>
      <c r="T5" s="68"/>
      <c r="U5" s="68"/>
      <c r="V5" s="68"/>
      <c r="W5" s="68"/>
      <c r="X5" s="68"/>
      <c r="Y5" s="68"/>
      <c r="Z5" s="68"/>
      <c r="AA5" s="68"/>
    </row>
    <row r="6" spans="1:27" ht="273">
      <c r="A6" s="340"/>
      <c r="B6" s="70" t="s">
        <v>1011</v>
      </c>
      <c r="C6" s="71"/>
      <c r="E6" s="68"/>
      <c r="F6" s="68"/>
      <c r="G6" s="68"/>
      <c r="H6" s="68"/>
      <c r="I6" s="68"/>
      <c r="J6" s="68"/>
      <c r="K6" s="68"/>
      <c r="L6" s="68"/>
      <c r="M6" s="68"/>
      <c r="N6" s="68"/>
      <c r="O6" s="68"/>
      <c r="P6" s="68"/>
      <c r="Q6" s="68"/>
      <c r="R6" s="68"/>
      <c r="S6" s="68"/>
      <c r="T6" s="68"/>
      <c r="U6" s="68"/>
      <c r="V6" s="68"/>
      <c r="W6" s="68"/>
      <c r="X6" s="68"/>
      <c r="Y6" s="68"/>
      <c r="Z6" s="68"/>
      <c r="AA6" s="68"/>
    </row>
    <row r="7" spans="1:27" ht="127.5" customHeight="1">
      <c r="A7" s="340"/>
      <c r="B7" s="70" t="s">
        <v>207</v>
      </c>
      <c r="C7" s="71"/>
      <c r="E7" s="68"/>
      <c r="F7" s="68"/>
      <c r="G7" s="68"/>
      <c r="H7" s="68"/>
      <c r="I7" s="68"/>
      <c r="J7" s="68"/>
      <c r="K7" s="68"/>
      <c r="L7" s="68"/>
      <c r="M7" s="68"/>
      <c r="N7" s="68"/>
      <c r="O7" s="68"/>
      <c r="P7" s="68"/>
      <c r="Q7" s="68"/>
      <c r="R7" s="68"/>
      <c r="S7" s="68"/>
      <c r="T7" s="68"/>
      <c r="U7" s="68"/>
      <c r="V7" s="68"/>
      <c r="W7" s="68"/>
      <c r="X7" s="68"/>
      <c r="Y7" s="68"/>
      <c r="Z7" s="68"/>
      <c r="AA7" s="68"/>
    </row>
    <row r="8" spans="1:27" ht="63" customHeight="1">
      <c r="A8" s="340" t="s">
        <v>208</v>
      </c>
      <c r="B8" s="70" t="s">
        <v>173</v>
      </c>
      <c r="C8" s="71"/>
      <c r="E8" s="68"/>
      <c r="F8" s="68"/>
      <c r="G8" s="68"/>
      <c r="H8" s="68"/>
      <c r="I8" s="68"/>
      <c r="J8" s="68"/>
      <c r="K8" s="68"/>
      <c r="L8" s="68"/>
      <c r="M8" s="68"/>
      <c r="N8" s="68"/>
      <c r="O8" s="68"/>
      <c r="P8" s="68"/>
      <c r="Q8" s="68"/>
      <c r="R8" s="68"/>
      <c r="S8" s="68"/>
      <c r="T8" s="68"/>
      <c r="U8" s="68"/>
      <c r="V8" s="68"/>
      <c r="W8" s="68"/>
      <c r="X8" s="68"/>
      <c r="Y8" s="68"/>
      <c r="Z8" s="68"/>
      <c r="AA8" s="68"/>
    </row>
    <row r="9" spans="1:27" ht="63">
      <c r="A9" s="340"/>
      <c r="B9" s="70" t="s">
        <v>174</v>
      </c>
      <c r="C9" s="71"/>
      <c r="E9" s="68"/>
      <c r="F9" s="68"/>
      <c r="G9" s="68"/>
      <c r="H9" s="68"/>
      <c r="I9" s="68"/>
      <c r="J9" s="68"/>
      <c r="K9" s="68"/>
      <c r="L9" s="68"/>
      <c r="M9" s="68"/>
      <c r="N9" s="68"/>
      <c r="O9" s="68"/>
      <c r="P9" s="68"/>
      <c r="Q9" s="68"/>
      <c r="R9" s="68"/>
      <c r="S9" s="68"/>
      <c r="T9" s="68"/>
      <c r="U9" s="68"/>
      <c r="V9" s="68"/>
      <c r="W9" s="68"/>
      <c r="X9" s="68"/>
      <c r="Y9" s="68"/>
      <c r="Z9" s="68"/>
      <c r="AA9" s="68"/>
    </row>
    <row r="10" spans="1:27" ht="84">
      <c r="A10" s="340"/>
      <c r="B10" s="70" t="s">
        <v>175</v>
      </c>
      <c r="C10" s="71"/>
      <c r="E10" s="68"/>
      <c r="F10" s="68"/>
      <c r="G10" s="68"/>
      <c r="H10" s="68"/>
      <c r="I10" s="68"/>
      <c r="J10" s="68"/>
      <c r="K10" s="68"/>
      <c r="L10" s="68"/>
      <c r="M10" s="68"/>
      <c r="N10" s="68"/>
      <c r="O10" s="68"/>
      <c r="P10" s="68"/>
      <c r="Q10" s="68"/>
      <c r="R10" s="68"/>
      <c r="S10" s="68"/>
      <c r="T10" s="68"/>
      <c r="U10" s="68"/>
      <c r="V10" s="68"/>
      <c r="W10" s="68"/>
      <c r="X10" s="68"/>
      <c r="Y10" s="68"/>
      <c r="Z10" s="68"/>
      <c r="AA10" s="68"/>
    </row>
    <row r="11" spans="1:27" ht="183" customHeight="1">
      <c r="A11" s="340" t="s">
        <v>1009</v>
      </c>
      <c r="B11" s="70" t="s">
        <v>156</v>
      </c>
      <c r="C11" s="71"/>
      <c r="E11" s="68"/>
      <c r="F11" s="68"/>
      <c r="G11" s="68"/>
      <c r="H11" s="68"/>
      <c r="I11" s="68"/>
      <c r="J11" s="68"/>
      <c r="K11" s="68"/>
      <c r="L11" s="68"/>
      <c r="M11" s="68"/>
      <c r="N11" s="68"/>
      <c r="O11" s="68"/>
      <c r="P11" s="68"/>
      <c r="Q11" s="68"/>
      <c r="R11" s="68"/>
      <c r="S11" s="68"/>
      <c r="T11" s="68"/>
      <c r="U11" s="68"/>
      <c r="V11" s="68"/>
      <c r="W11" s="68"/>
      <c r="X11" s="68"/>
      <c r="Y11" s="68"/>
      <c r="Z11" s="68"/>
      <c r="AA11" s="68"/>
    </row>
    <row r="12" spans="1:27" ht="151.5" customHeight="1">
      <c r="A12" s="340"/>
      <c r="B12" s="70" t="s">
        <v>176</v>
      </c>
      <c r="C12" s="71"/>
      <c r="E12" s="68"/>
      <c r="F12" s="68"/>
      <c r="G12" s="68"/>
      <c r="H12" s="68"/>
      <c r="I12" s="68"/>
      <c r="J12" s="68"/>
      <c r="K12" s="68"/>
      <c r="L12" s="68"/>
      <c r="M12" s="68"/>
      <c r="N12" s="68"/>
      <c r="O12" s="68"/>
      <c r="P12" s="68"/>
      <c r="Q12" s="68"/>
      <c r="R12" s="68"/>
      <c r="S12" s="68"/>
      <c r="T12" s="68"/>
      <c r="U12" s="68"/>
      <c r="V12" s="68"/>
      <c r="W12" s="68"/>
      <c r="X12" s="68"/>
      <c r="Y12" s="68"/>
      <c r="Z12" s="68"/>
      <c r="AA12" s="68"/>
    </row>
    <row r="13" spans="1:27" ht="312.60000000000002" customHeight="1">
      <c r="A13" s="340"/>
      <c r="B13" s="70" t="s">
        <v>210</v>
      </c>
      <c r="C13" s="71"/>
      <c r="E13" s="68"/>
      <c r="F13" s="68"/>
      <c r="G13" s="68"/>
      <c r="H13" s="68"/>
      <c r="I13" s="68"/>
      <c r="J13" s="68"/>
      <c r="K13" s="68"/>
      <c r="L13" s="68"/>
      <c r="M13" s="68"/>
      <c r="N13" s="68"/>
      <c r="O13" s="68"/>
      <c r="P13" s="68"/>
      <c r="Q13" s="68"/>
      <c r="R13" s="68"/>
      <c r="S13" s="68"/>
      <c r="T13" s="68"/>
      <c r="U13" s="68"/>
      <c r="V13" s="68"/>
      <c r="W13" s="68"/>
      <c r="X13" s="68"/>
      <c r="Y13" s="68"/>
      <c r="Z13" s="68"/>
      <c r="AA13" s="68"/>
    </row>
    <row r="14" spans="1:27" ht="94.5" customHeight="1">
      <c r="A14" s="340" t="s">
        <v>211</v>
      </c>
      <c r="B14" s="70" t="s">
        <v>177</v>
      </c>
      <c r="C14" s="71"/>
      <c r="E14" s="68"/>
      <c r="F14" s="68"/>
      <c r="G14" s="68"/>
      <c r="H14" s="68"/>
      <c r="I14" s="68"/>
      <c r="J14" s="68"/>
      <c r="K14" s="68"/>
      <c r="L14" s="68"/>
      <c r="M14" s="68"/>
      <c r="N14" s="68"/>
      <c r="O14" s="68"/>
      <c r="P14" s="68"/>
      <c r="Q14" s="68"/>
      <c r="R14" s="68"/>
      <c r="S14" s="68"/>
      <c r="T14" s="68"/>
      <c r="U14" s="68"/>
      <c r="V14" s="68"/>
      <c r="W14" s="68"/>
      <c r="X14" s="68"/>
      <c r="Y14" s="68"/>
      <c r="Z14" s="68"/>
      <c r="AA14" s="68"/>
    </row>
    <row r="15" spans="1:27" ht="63">
      <c r="A15" s="340"/>
      <c r="B15" s="70" t="s">
        <v>178</v>
      </c>
      <c r="C15" s="71"/>
      <c r="E15" s="68"/>
      <c r="F15" s="68"/>
      <c r="G15" s="68"/>
      <c r="H15" s="68"/>
      <c r="I15" s="68"/>
      <c r="J15" s="68"/>
      <c r="K15" s="68"/>
      <c r="L15" s="68"/>
      <c r="M15" s="68"/>
      <c r="N15" s="68"/>
      <c r="O15" s="68"/>
      <c r="P15" s="68"/>
      <c r="Q15" s="68"/>
      <c r="R15" s="68"/>
      <c r="S15" s="68"/>
      <c r="T15" s="68"/>
      <c r="U15" s="68"/>
      <c r="V15" s="68"/>
      <c r="W15" s="68"/>
      <c r="X15" s="68"/>
      <c r="Y15" s="68"/>
      <c r="Z15" s="68"/>
      <c r="AA15" s="68"/>
    </row>
    <row r="16" spans="1:27" ht="147">
      <c r="A16" s="340"/>
      <c r="B16" s="70" t="s">
        <v>179</v>
      </c>
      <c r="C16" s="71"/>
      <c r="E16" s="68"/>
      <c r="F16" s="68"/>
      <c r="G16" s="68"/>
      <c r="H16" s="68"/>
      <c r="I16" s="68"/>
      <c r="J16" s="68"/>
      <c r="K16" s="68"/>
      <c r="L16" s="68"/>
      <c r="M16" s="68"/>
      <c r="N16" s="68"/>
      <c r="O16" s="68"/>
      <c r="P16" s="68"/>
      <c r="Q16" s="68"/>
      <c r="R16" s="68"/>
      <c r="S16" s="68"/>
      <c r="T16" s="68"/>
      <c r="U16" s="68"/>
      <c r="V16" s="68"/>
      <c r="W16" s="68"/>
      <c r="X16" s="68"/>
      <c r="Y16" s="68"/>
      <c r="Z16" s="68"/>
      <c r="AA16" s="68"/>
    </row>
    <row r="17" spans="1:45" ht="63" customHeight="1">
      <c r="A17" s="340" t="s">
        <v>1012</v>
      </c>
      <c r="B17" s="70" t="s">
        <v>1013</v>
      </c>
      <c r="C17" s="71"/>
      <c r="E17" s="68"/>
      <c r="F17" s="68"/>
      <c r="G17" s="68"/>
      <c r="H17" s="68"/>
      <c r="I17" s="68"/>
      <c r="J17" s="68"/>
      <c r="K17" s="68"/>
      <c r="L17" s="68"/>
      <c r="M17" s="68"/>
      <c r="N17" s="68"/>
      <c r="O17" s="68"/>
      <c r="P17" s="68"/>
      <c r="Q17" s="68"/>
      <c r="R17" s="68"/>
      <c r="S17" s="68"/>
      <c r="T17" s="68"/>
      <c r="U17" s="68"/>
      <c r="V17" s="68"/>
      <c r="W17" s="68"/>
      <c r="X17" s="68"/>
      <c r="Y17" s="68"/>
      <c r="Z17" s="68"/>
      <c r="AA17" s="68"/>
    </row>
    <row r="18" spans="1:45" ht="45.75" customHeight="1">
      <c r="A18" s="340"/>
      <c r="B18" s="70" t="s">
        <v>1014</v>
      </c>
      <c r="C18" s="71"/>
      <c r="E18" s="68"/>
      <c r="F18" s="68"/>
      <c r="G18" s="68"/>
      <c r="H18" s="68"/>
      <c r="I18" s="68"/>
      <c r="J18" s="68"/>
      <c r="K18" s="68"/>
      <c r="L18" s="68"/>
      <c r="M18" s="68"/>
      <c r="N18" s="68"/>
      <c r="O18" s="68"/>
      <c r="P18" s="68"/>
      <c r="Q18" s="68"/>
      <c r="R18" s="68"/>
      <c r="S18" s="68"/>
      <c r="T18" s="68"/>
      <c r="U18" s="68"/>
      <c r="V18" s="68"/>
      <c r="W18" s="68"/>
      <c r="X18" s="68"/>
      <c r="Y18" s="68"/>
      <c r="Z18" s="68"/>
      <c r="AA18" s="68"/>
    </row>
    <row r="19" spans="1:45" ht="42">
      <c r="A19" s="340" t="s">
        <v>183</v>
      </c>
      <c r="B19" s="70" t="s">
        <v>184</v>
      </c>
      <c r="C19" s="71"/>
      <c r="E19" s="68"/>
      <c r="F19" s="68"/>
      <c r="G19" s="68"/>
      <c r="H19" s="68"/>
      <c r="I19" s="68"/>
      <c r="J19" s="68"/>
      <c r="K19" s="68"/>
      <c r="L19" s="68"/>
      <c r="M19" s="68"/>
      <c r="N19" s="68"/>
      <c r="O19" s="68"/>
      <c r="P19" s="68"/>
      <c r="Q19" s="68"/>
      <c r="R19" s="68"/>
      <c r="S19" s="68"/>
      <c r="T19" s="68"/>
      <c r="U19" s="68"/>
      <c r="V19" s="68"/>
      <c r="W19" s="68"/>
      <c r="X19" s="68"/>
      <c r="Y19" s="68"/>
      <c r="Z19" s="68"/>
      <c r="AA19" s="68"/>
    </row>
    <row r="20" spans="1:45" ht="21">
      <c r="A20" s="340"/>
      <c r="B20" s="70" t="s">
        <v>185</v>
      </c>
      <c r="C20" s="71"/>
      <c r="E20" s="68"/>
      <c r="F20" s="68"/>
      <c r="G20" s="68"/>
      <c r="H20" s="68"/>
      <c r="I20" s="68"/>
      <c r="J20" s="68"/>
      <c r="K20" s="68"/>
      <c r="L20" s="68"/>
      <c r="M20" s="68"/>
      <c r="N20" s="68"/>
      <c r="O20" s="68"/>
      <c r="P20" s="68"/>
      <c r="Q20" s="68"/>
      <c r="R20" s="68"/>
      <c r="S20" s="68"/>
      <c r="T20" s="68"/>
      <c r="U20" s="68"/>
      <c r="V20" s="68"/>
      <c r="W20" s="68"/>
      <c r="X20" s="68"/>
      <c r="Y20" s="68"/>
      <c r="Z20" s="68"/>
      <c r="AA20" s="68"/>
    </row>
    <row r="21" spans="1:45" ht="42">
      <c r="A21" s="340"/>
      <c r="B21" s="70" t="s">
        <v>213</v>
      </c>
      <c r="C21" s="71"/>
      <c r="E21" s="68"/>
      <c r="F21" s="68"/>
      <c r="G21" s="68"/>
      <c r="H21" s="68"/>
      <c r="I21" s="68"/>
      <c r="J21" s="68"/>
      <c r="K21" s="68"/>
      <c r="L21" s="68"/>
      <c r="M21" s="68"/>
      <c r="N21" s="68"/>
      <c r="O21" s="68"/>
      <c r="P21" s="68"/>
      <c r="Q21" s="68"/>
      <c r="R21" s="68"/>
      <c r="S21" s="68"/>
      <c r="T21" s="68"/>
      <c r="U21" s="68"/>
      <c r="V21" s="68"/>
      <c r="W21" s="68"/>
      <c r="X21" s="68"/>
      <c r="Y21" s="68"/>
      <c r="Z21" s="68"/>
      <c r="AA21" s="68"/>
    </row>
    <row r="22" spans="1:45" ht="105">
      <c r="A22" s="340" t="s">
        <v>186</v>
      </c>
      <c r="B22" s="70" t="s">
        <v>187</v>
      </c>
      <c r="C22" s="71"/>
      <c r="E22" s="68"/>
      <c r="F22" s="68"/>
      <c r="G22" s="68"/>
      <c r="H22" s="68"/>
      <c r="I22" s="68"/>
      <c r="J22" s="68"/>
      <c r="K22" s="68"/>
      <c r="L22" s="68"/>
      <c r="M22" s="68"/>
      <c r="N22" s="68"/>
      <c r="O22" s="68"/>
      <c r="P22" s="68"/>
      <c r="Q22" s="68"/>
      <c r="R22" s="68"/>
      <c r="S22" s="68"/>
      <c r="T22" s="68"/>
      <c r="U22" s="68"/>
      <c r="V22" s="68"/>
      <c r="W22" s="68"/>
      <c r="X22" s="68"/>
      <c r="Y22" s="68"/>
      <c r="Z22" s="68"/>
      <c r="AA22" s="68"/>
    </row>
    <row r="23" spans="1:45" ht="42">
      <c r="A23" s="340"/>
      <c r="B23" s="70" t="s">
        <v>188</v>
      </c>
      <c r="C23" s="71"/>
      <c r="E23" s="68"/>
      <c r="F23" s="68"/>
      <c r="G23" s="68"/>
      <c r="H23" s="68"/>
      <c r="I23" s="68"/>
      <c r="J23" s="68"/>
      <c r="K23" s="68"/>
      <c r="L23" s="68"/>
      <c r="M23" s="68"/>
      <c r="N23" s="68"/>
      <c r="O23" s="68"/>
      <c r="P23" s="68"/>
      <c r="Q23" s="68"/>
      <c r="R23" s="68"/>
      <c r="S23" s="68"/>
      <c r="T23" s="68"/>
      <c r="U23" s="68"/>
      <c r="V23" s="68"/>
      <c r="W23" s="68"/>
      <c r="X23" s="68"/>
      <c r="Y23" s="68"/>
      <c r="Z23" s="68"/>
      <c r="AA23" s="68"/>
    </row>
    <row r="24" spans="1:45" ht="63">
      <c r="A24" s="340"/>
      <c r="B24" s="70" t="s">
        <v>189</v>
      </c>
      <c r="C24" s="71"/>
      <c r="E24" s="68"/>
      <c r="F24" s="68"/>
      <c r="G24" s="68"/>
      <c r="H24" s="68"/>
      <c r="I24" s="68"/>
      <c r="J24" s="68"/>
      <c r="K24" s="68"/>
      <c r="L24" s="68"/>
      <c r="M24" s="68"/>
      <c r="N24" s="68"/>
      <c r="O24" s="68"/>
      <c r="P24" s="68"/>
      <c r="Q24" s="68"/>
      <c r="R24" s="68"/>
      <c r="S24" s="68"/>
      <c r="T24" s="68"/>
      <c r="U24" s="68"/>
      <c r="V24" s="68"/>
      <c r="W24" s="68"/>
      <c r="X24" s="68"/>
      <c r="Y24" s="68"/>
      <c r="Z24" s="68"/>
      <c r="AA24" s="68"/>
    </row>
    <row r="25" spans="1:45" ht="42">
      <c r="A25" s="340" t="s">
        <v>190</v>
      </c>
      <c r="B25" s="70" t="s">
        <v>191</v>
      </c>
      <c r="C25" s="71"/>
      <c r="E25" s="68"/>
      <c r="F25" s="68"/>
      <c r="G25" s="68"/>
      <c r="H25" s="68"/>
      <c r="I25" s="68"/>
      <c r="J25" s="68"/>
      <c r="K25" s="68"/>
      <c r="L25" s="68"/>
      <c r="M25" s="68"/>
      <c r="N25" s="68"/>
      <c r="O25" s="68"/>
      <c r="P25" s="68"/>
      <c r="Q25" s="68"/>
      <c r="R25" s="68"/>
      <c r="S25" s="68"/>
      <c r="T25" s="68"/>
      <c r="U25" s="68"/>
      <c r="V25" s="68"/>
      <c r="W25" s="68"/>
      <c r="X25" s="68"/>
      <c r="Y25" s="68"/>
      <c r="Z25" s="68"/>
      <c r="AA25" s="68"/>
    </row>
    <row r="26" spans="1:45" ht="84">
      <c r="A26" s="340"/>
      <c r="B26" s="70" t="s">
        <v>192</v>
      </c>
      <c r="C26" s="71"/>
      <c r="E26" s="68"/>
      <c r="F26" s="68"/>
      <c r="G26" s="68"/>
      <c r="H26" s="68"/>
      <c r="I26" s="68"/>
      <c r="J26" s="68"/>
      <c r="K26" s="68"/>
      <c r="L26" s="68"/>
      <c r="M26" s="68"/>
      <c r="N26" s="68"/>
      <c r="O26" s="68"/>
      <c r="P26" s="68"/>
      <c r="Q26" s="68"/>
      <c r="R26" s="68"/>
      <c r="S26" s="68"/>
      <c r="T26" s="68"/>
      <c r="U26" s="68"/>
      <c r="V26" s="68"/>
      <c r="W26" s="68"/>
      <c r="X26" s="68"/>
      <c r="Y26" s="68"/>
      <c r="Z26" s="68"/>
      <c r="AA26" s="68"/>
    </row>
    <row r="27" spans="1:45" ht="84">
      <c r="A27" s="340"/>
      <c r="B27" s="70" t="s">
        <v>214</v>
      </c>
      <c r="C27" s="71"/>
      <c r="E27" s="68"/>
      <c r="F27" s="68"/>
      <c r="G27" s="68"/>
      <c r="H27" s="68"/>
      <c r="I27" s="68"/>
      <c r="J27" s="68"/>
      <c r="K27" s="68"/>
      <c r="L27" s="68"/>
      <c r="M27" s="68"/>
      <c r="N27" s="68"/>
      <c r="O27" s="68"/>
      <c r="P27" s="68"/>
      <c r="Q27" s="68"/>
      <c r="R27" s="68"/>
      <c r="S27" s="68"/>
      <c r="T27" s="68"/>
      <c r="U27" s="68"/>
      <c r="V27" s="68"/>
      <c r="W27" s="68"/>
      <c r="X27" s="68"/>
      <c r="Y27" s="68"/>
      <c r="Z27" s="68"/>
      <c r="AA27" s="68"/>
    </row>
    <row r="28" spans="1:45" ht="26.25" customHeight="1">
      <c r="A28" s="345" t="s">
        <v>193</v>
      </c>
      <c r="B28" s="71" t="s">
        <v>194</v>
      </c>
      <c r="C28" s="71"/>
      <c r="E28" s="68"/>
      <c r="F28" s="68"/>
      <c r="G28" s="68"/>
      <c r="H28" s="68"/>
      <c r="I28" s="68"/>
      <c r="J28" s="68"/>
      <c r="K28" s="68"/>
      <c r="L28" s="68"/>
      <c r="M28" s="68"/>
      <c r="N28" s="68"/>
      <c r="O28" s="68"/>
      <c r="P28" s="68"/>
      <c r="Q28" s="68"/>
      <c r="R28" s="68"/>
      <c r="S28" s="68"/>
      <c r="T28" s="68"/>
      <c r="U28" s="68"/>
      <c r="V28" s="68"/>
      <c r="W28" s="68"/>
      <c r="X28" s="68"/>
      <c r="Y28" s="68"/>
      <c r="Z28" s="68"/>
      <c r="AA28" s="68"/>
    </row>
    <row r="29" spans="1:45" ht="63">
      <c r="A29" s="345"/>
      <c r="B29" s="70" t="s">
        <v>1015</v>
      </c>
      <c r="C29" s="71"/>
      <c r="E29" s="68"/>
      <c r="F29" s="68"/>
      <c r="G29" s="68"/>
      <c r="H29" s="68"/>
      <c r="I29" s="68"/>
      <c r="J29" s="68"/>
      <c r="K29" s="68"/>
      <c r="L29" s="68"/>
      <c r="M29" s="68"/>
      <c r="N29" s="68"/>
      <c r="O29" s="68"/>
      <c r="P29" s="68"/>
      <c r="Q29" s="68"/>
      <c r="R29" s="68"/>
      <c r="S29" s="68"/>
      <c r="T29" s="68"/>
      <c r="U29" s="68"/>
      <c r="V29" s="68"/>
      <c r="W29" s="68"/>
      <c r="X29" s="68"/>
      <c r="Y29" s="68"/>
      <c r="Z29" s="68"/>
      <c r="AA29" s="68"/>
    </row>
    <row r="30" spans="1:45" ht="53.25" customHeight="1">
      <c r="A30" s="345" t="s">
        <v>196</v>
      </c>
      <c r="B30" s="70" t="s">
        <v>197</v>
      </c>
      <c r="C30" s="71"/>
      <c r="E30" s="68"/>
      <c r="F30" s="68"/>
      <c r="G30" s="68"/>
      <c r="H30" s="68"/>
      <c r="I30" s="68"/>
      <c r="J30" s="68"/>
      <c r="K30" s="68"/>
      <c r="L30" s="68"/>
      <c r="M30" s="68"/>
      <c r="N30" s="68"/>
      <c r="O30" s="68"/>
      <c r="P30" s="68"/>
      <c r="Q30" s="68"/>
      <c r="R30" s="68"/>
      <c r="S30" s="68"/>
      <c r="T30" s="68"/>
      <c r="U30" s="68"/>
      <c r="V30" s="68"/>
      <c r="W30" s="68"/>
      <c r="X30" s="68"/>
      <c r="Y30" s="68"/>
      <c r="Z30" s="68"/>
      <c r="AA30" s="68"/>
    </row>
    <row r="31" spans="1:45" ht="54.75" customHeight="1">
      <c r="A31" s="345"/>
      <c r="B31" s="70" t="s">
        <v>198</v>
      </c>
      <c r="C31" s="71"/>
      <c r="E31" s="68"/>
      <c r="F31" s="68"/>
      <c r="G31" s="68"/>
      <c r="H31" s="68"/>
      <c r="I31" s="68"/>
      <c r="J31" s="68"/>
      <c r="K31" s="68"/>
      <c r="L31" s="68"/>
      <c r="M31" s="68"/>
      <c r="N31" s="68"/>
      <c r="O31" s="68"/>
      <c r="P31" s="68"/>
      <c r="Q31" s="68"/>
      <c r="R31" s="68"/>
      <c r="S31" s="68"/>
      <c r="T31" s="68"/>
      <c r="U31" s="68"/>
      <c r="V31" s="68"/>
      <c r="W31" s="68"/>
      <c r="X31" s="68"/>
      <c r="Y31" s="68"/>
      <c r="Z31" s="68"/>
      <c r="AA31" s="68"/>
    </row>
    <row r="32" spans="1:45" ht="105">
      <c r="A32" s="340" t="s">
        <v>199</v>
      </c>
      <c r="B32" s="70" t="s">
        <v>200</v>
      </c>
      <c r="C32" s="71"/>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68"/>
      <c r="AJ32" s="68"/>
      <c r="AK32" s="68"/>
      <c r="AL32" s="68"/>
      <c r="AM32" s="68"/>
      <c r="AN32" s="68"/>
      <c r="AO32" s="68"/>
      <c r="AP32" s="68"/>
      <c r="AQ32" s="68"/>
      <c r="AR32" s="68"/>
      <c r="AS32" s="68"/>
    </row>
    <row r="33" spans="1:45" ht="64.5" customHeight="1">
      <c r="A33" s="340"/>
      <c r="B33" s="70" t="s">
        <v>188</v>
      </c>
      <c r="C33" s="71"/>
      <c r="E33" s="68"/>
      <c r="F33" s="68"/>
      <c r="G33" s="68"/>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68"/>
      <c r="AH33" s="68"/>
      <c r="AI33" s="68"/>
      <c r="AJ33" s="68"/>
      <c r="AK33" s="68"/>
      <c r="AL33" s="68"/>
      <c r="AM33" s="68"/>
      <c r="AN33" s="68"/>
      <c r="AO33" s="68"/>
      <c r="AP33" s="68"/>
      <c r="AQ33" s="68"/>
      <c r="AR33" s="68"/>
      <c r="AS33" s="68"/>
    </row>
    <row r="34" spans="1:45" ht="69.599999999999994" customHeight="1">
      <c r="A34" s="340"/>
      <c r="B34" s="70" t="s">
        <v>201</v>
      </c>
      <c r="C34" s="71"/>
      <c r="E34" s="68"/>
      <c r="F34" s="68"/>
      <c r="G34" s="68"/>
      <c r="H34" s="68"/>
      <c r="I34" s="68"/>
      <c r="J34" s="68"/>
      <c r="K34" s="68"/>
      <c r="L34" s="68"/>
      <c r="M34" s="68"/>
      <c r="N34" s="68"/>
      <c r="O34" s="68"/>
      <c r="P34" s="68"/>
      <c r="Q34" s="68"/>
      <c r="R34" s="68"/>
      <c r="S34" s="68"/>
      <c r="T34" s="68"/>
      <c r="U34" s="68"/>
      <c r="V34" s="68"/>
      <c r="W34" s="68"/>
      <c r="X34" s="68"/>
      <c r="Y34" s="68"/>
      <c r="Z34" s="68"/>
      <c r="AA34" s="68"/>
      <c r="AB34" s="68"/>
      <c r="AC34" s="68"/>
      <c r="AD34" s="68"/>
      <c r="AE34" s="68"/>
      <c r="AF34" s="68"/>
      <c r="AG34" s="68"/>
      <c r="AH34" s="68"/>
      <c r="AI34" s="68"/>
      <c r="AJ34" s="68"/>
      <c r="AK34" s="68"/>
      <c r="AL34" s="68"/>
      <c r="AM34" s="68"/>
      <c r="AN34" s="68"/>
      <c r="AO34" s="68"/>
      <c r="AP34" s="68"/>
      <c r="AQ34" s="68"/>
      <c r="AR34" s="68"/>
      <c r="AS34" s="68"/>
    </row>
    <row r="35" spans="1:45" ht="42">
      <c r="A35" s="70" t="s">
        <v>204</v>
      </c>
      <c r="B35" s="70" t="s">
        <v>202</v>
      </c>
      <c r="C35" s="71"/>
      <c r="E35" s="68"/>
      <c r="F35" s="68"/>
      <c r="G35" s="68"/>
      <c r="H35" s="68"/>
      <c r="I35" s="68"/>
      <c r="J35" s="68"/>
      <c r="K35" s="68"/>
      <c r="L35" s="68"/>
      <c r="M35" s="68"/>
      <c r="N35" s="68"/>
      <c r="O35" s="68"/>
      <c r="P35" s="68"/>
      <c r="Q35" s="68"/>
      <c r="R35" s="68"/>
      <c r="S35" s="68"/>
      <c r="T35" s="68"/>
      <c r="U35" s="68"/>
      <c r="V35" s="68"/>
      <c r="W35" s="68"/>
      <c r="X35" s="68"/>
      <c r="Y35" s="68"/>
      <c r="Z35" s="68"/>
      <c r="AA35" s="68"/>
      <c r="AB35" s="68"/>
      <c r="AC35" s="68"/>
      <c r="AD35" s="68"/>
      <c r="AE35" s="68"/>
      <c r="AF35" s="68"/>
      <c r="AG35" s="68"/>
      <c r="AH35" s="68"/>
      <c r="AI35" s="68"/>
      <c r="AJ35" s="68"/>
      <c r="AK35" s="68"/>
      <c r="AL35" s="68"/>
      <c r="AM35" s="68"/>
      <c r="AN35" s="68"/>
      <c r="AO35" s="68"/>
      <c r="AP35" s="68"/>
      <c r="AQ35" s="68"/>
      <c r="AR35" s="68"/>
      <c r="AS35" s="68"/>
    </row>
    <row r="36" spans="1:45">
      <c r="A36" s="68"/>
      <c r="B36" s="68"/>
      <c r="C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M36" s="68"/>
      <c r="AN36" s="68"/>
      <c r="AO36" s="68"/>
      <c r="AP36" s="68"/>
      <c r="AQ36" s="68"/>
      <c r="AR36" s="68"/>
      <c r="AS36" s="68"/>
    </row>
    <row r="37" spans="1:45">
      <c r="A37" s="68"/>
      <c r="B37" s="68"/>
      <c r="C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c r="AK37" s="68"/>
      <c r="AL37" s="68"/>
      <c r="AM37" s="68"/>
      <c r="AN37" s="68"/>
      <c r="AO37" s="68"/>
      <c r="AP37" s="68"/>
      <c r="AQ37" s="68"/>
      <c r="AR37" s="68"/>
      <c r="AS37" s="68"/>
    </row>
    <row r="38" spans="1:45">
      <c r="A38" s="68"/>
      <c r="B38" s="68"/>
      <c r="C38" s="68"/>
      <c r="E38" s="68"/>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c r="AH38" s="68"/>
      <c r="AI38" s="68"/>
      <c r="AJ38" s="68"/>
      <c r="AK38" s="68"/>
      <c r="AL38" s="68"/>
      <c r="AM38" s="68"/>
      <c r="AN38" s="68"/>
      <c r="AO38" s="68"/>
      <c r="AP38" s="68"/>
      <c r="AQ38" s="68"/>
      <c r="AR38" s="68"/>
      <c r="AS38" s="68"/>
    </row>
    <row r="39" spans="1:45">
      <c r="A39" s="68"/>
      <c r="B39" s="68"/>
      <c r="C39" s="68"/>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c r="AK39" s="68"/>
      <c r="AL39" s="68"/>
      <c r="AM39" s="68"/>
      <c r="AN39" s="68"/>
      <c r="AO39" s="68"/>
      <c r="AP39" s="68"/>
      <c r="AQ39" s="68"/>
      <c r="AR39" s="68"/>
      <c r="AS39" s="68"/>
    </row>
    <row r="40" spans="1:45">
      <c r="A40" s="68"/>
      <c r="B40" s="68"/>
      <c r="C40" s="68"/>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c r="AF40" s="68"/>
      <c r="AG40" s="68"/>
      <c r="AH40" s="68"/>
      <c r="AI40" s="68"/>
      <c r="AJ40" s="68"/>
      <c r="AK40" s="68"/>
      <c r="AL40" s="68"/>
      <c r="AM40" s="68"/>
      <c r="AN40" s="68"/>
      <c r="AO40" s="68"/>
      <c r="AP40" s="68"/>
      <c r="AQ40" s="68"/>
      <c r="AR40" s="68"/>
      <c r="AS40" s="68"/>
    </row>
    <row r="41" spans="1:45">
      <c r="A41" s="68"/>
      <c r="B41" s="68"/>
      <c r="C41" s="68"/>
      <c r="E41" s="68"/>
      <c r="F41" s="68"/>
      <c r="G41" s="68"/>
      <c r="H41" s="68"/>
      <c r="I41" s="68"/>
      <c r="J41" s="68"/>
      <c r="K41" s="68"/>
      <c r="L41" s="68"/>
      <c r="M41" s="68"/>
      <c r="N41" s="68"/>
      <c r="O41" s="68"/>
      <c r="P41" s="68"/>
      <c r="Q41" s="68"/>
      <c r="R41" s="68"/>
      <c r="S41" s="68"/>
      <c r="T41" s="68"/>
      <c r="U41" s="68"/>
      <c r="V41" s="68"/>
      <c r="W41" s="68"/>
      <c r="X41" s="68"/>
      <c r="Y41" s="68"/>
      <c r="Z41" s="68"/>
      <c r="AA41" s="68"/>
      <c r="AB41" s="68"/>
      <c r="AC41" s="68"/>
      <c r="AD41" s="68"/>
      <c r="AE41" s="68"/>
      <c r="AF41" s="68"/>
      <c r="AG41" s="68"/>
      <c r="AH41" s="68"/>
      <c r="AI41" s="68"/>
      <c r="AJ41" s="68"/>
      <c r="AK41" s="68"/>
      <c r="AL41" s="68"/>
      <c r="AM41" s="68"/>
      <c r="AN41" s="68"/>
      <c r="AO41" s="68"/>
      <c r="AP41" s="68"/>
      <c r="AQ41" s="68"/>
      <c r="AR41" s="68"/>
      <c r="AS41" s="68"/>
    </row>
    <row r="42" spans="1:45">
      <c r="A42" s="68"/>
      <c r="B42" s="68"/>
      <c r="C42" s="68"/>
      <c r="E42" s="68"/>
      <c r="F42" s="68"/>
      <c r="G42" s="68"/>
      <c r="H42" s="68"/>
      <c r="I42" s="68"/>
      <c r="J42" s="68"/>
      <c r="K42" s="68"/>
      <c r="L42" s="68"/>
      <c r="M42" s="68"/>
      <c r="N42" s="68"/>
      <c r="O42" s="68"/>
      <c r="P42" s="68"/>
      <c r="Q42" s="68"/>
      <c r="R42" s="68"/>
      <c r="S42" s="68"/>
      <c r="T42" s="68"/>
      <c r="U42" s="68"/>
      <c r="V42" s="68"/>
      <c r="W42" s="68"/>
      <c r="X42" s="68"/>
      <c r="Y42" s="68"/>
      <c r="Z42" s="68"/>
      <c r="AA42" s="68"/>
      <c r="AB42" s="68"/>
      <c r="AC42" s="68"/>
      <c r="AD42" s="68"/>
      <c r="AE42" s="68"/>
      <c r="AF42" s="68"/>
      <c r="AG42" s="68"/>
      <c r="AH42" s="68"/>
      <c r="AI42" s="68"/>
      <c r="AJ42" s="68"/>
      <c r="AK42" s="68"/>
      <c r="AL42" s="68"/>
      <c r="AM42" s="68"/>
      <c r="AN42" s="68"/>
      <c r="AO42" s="68"/>
      <c r="AP42" s="68"/>
      <c r="AQ42" s="68"/>
      <c r="AR42" s="68"/>
      <c r="AS42" s="68"/>
    </row>
    <row r="43" spans="1:45">
      <c r="A43" s="68"/>
      <c r="B43" s="68"/>
      <c r="C43" s="68"/>
      <c r="E43" s="68"/>
      <c r="F43" s="68"/>
      <c r="G43" s="68"/>
      <c r="H43" s="68"/>
      <c r="I43" s="68"/>
      <c r="J43" s="68"/>
      <c r="K43" s="68"/>
      <c r="L43" s="68"/>
      <c r="M43" s="68"/>
      <c r="N43" s="68"/>
      <c r="O43" s="68"/>
      <c r="P43" s="68"/>
      <c r="Q43" s="68"/>
      <c r="R43" s="68"/>
      <c r="S43" s="68"/>
      <c r="T43" s="68"/>
      <c r="U43" s="68"/>
      <c r="V43" s="68"/>
      <c r="W43" s="68"/>
      <c r="X43" s="68"/>
      <c r="Y43" s="68"/>
      <c r="Z43" s="68"/>
      <c r="AA43" s="68"/>
      <c r="AB43" s="68"/>
      <c r="AC43" s="68"/>
      <c r="AD43" s="68"/>
      <c r="AE43" s="68"/>
      <c r="AF43" s="68"/>
      <c r="AG43" s="68"/>
      <c r="AH43" s="68"/>
      <c r="AI43" s="68"/>
      <c r="AJ43" s="68"/>
      <c r="AK43" s="68"/>
      <c r="AL43" s="68"/>
      <c r="AM43" s="68"/>
      <c r="AN43" s="68"/>
      <c r="AO43" s="68"/>
      <c r="AP43" s="68"/>
      <c r="AQ43" s="68"/>
      <c r="AR43" s="68"/>
      <c r="AS43" s="68"/>
    </row>
    <row r="44" spans="1:45">
      <c r="A44" s="68"/>
      <c r="B44" s="68"/>
      <c r="C44" s="68"/>
      <c r="E44" s="68"/>
      <c r="F44" s="68"/>
      <c r="G44" s="68"/>
      <c r="H44" s="68"/>
      <c r="I44" s="68"/>
      <c r="J44" s="68"/>
      <c r="K44" s="68"/>
      <c r="L44" s="68"/>
      <c r="M44" s="68"/>
      <c r="N44" s="68"/>
      <c r="O44" s="68"/>
      <c r="P44" s="68"/>
      <c r="Q44" s="68"/>
      <c r="R44" s="68"/>
      <c r="S44" s="68"/>
      <c r="T44" s="68"/>
      <c r="U44" s="68"/>
      <c r="V44" s="68"/>
      <c r="W44" s="68"/>
      <c r="X44" s="68"/>
      <c r="Y44" s="68"/>
      <c r="Z44" s="68"/>
      <c r="AA44" s="68"/>
      <c r="AB44" s="68"/>
      <c r="AC44" s="68"/>
      <c r="AD44" s="68"/>
      <c r="AE44" s="68"/>
      <c r="AF44" s="68"/>
      <c r="AG44" s="68"/>
      <c r="AH44" s="68"/>
      <c r="AI44" s="68"/>
      <c r="AJ44" s="68"/>
      <c r="AK44" s="68"/>
      <c r="AL44" s="68"/>
      <c r="AM44" s="68"/>
      <c r="AN44" s="68"/>
      <c r="AO44" s="68"/>
      <c r="AP44" s="68"/>
      <c r="AQ44" s="68"/>
      <c r="AR44" s="68"/>
      <c r="AS44" s="68"/>
    </row>
    <row r="45" spans="1:45">
      <c r="A45" s="68"/>
      <c r="B45" s="68"/>
      <c r="C45" s="68"/>
      <c r="E45" s="68"/>
      <c r="F45" s="68"/>
      <c r="G45" s="68"/>
      <c r="H45" s="68"/>
      <c r="I45" s="68"/>
      <c r="J45" s="68"/>
      <c r="K45" s="68"/>
      <c r="L45" s="68"/>
      <c r="M45" s="68"/>
      <c r="N45" s="68"/>
      <c r="O45" s="68"/>
      <c r="P45" s="68"/>
      <c r="Q45" s="68"/>
      <c r="R45" s="68"/>
      <c r="S45" s="68"/>
      <c r="T45" s="68"/>
      <c r="U45" s="68"/>
      <c r="V45" s="68"/>
      <c r="W45" s="68"/>
      <c r="X45" s="68"/>
      <c r="Y45" s="68"/>
      <c r="Z45" s="68"/>
      <c r="AA45" s="68"/>
      <c r="AB45" s="68"/>
      <c r="AC45" s="68"/>
      <c r="AD45" s="68"/>
      <c r="AE45" s="68"/>
      <c r="AF45" s="68"/>
      <c r="AG45" s="68"/>
      <c r="AH45" s="68"/>
      <c r="AI45" s="68"/>
      <c r="AJ45" s="68"/>
      <c r="AK45" s="68"/>
      <c r="AL45" s="68"/>
      <c r="AM45" s="68"/>
      <c r="AN45" s="68"/>
      <c r="AO45" s="68"/>
      <c r="AP45" s="68"/>
      <c r="AQ45" s="68"/>
      <c r="AR45" s="68"/>
      <c r="AS45" s="68"/>
    </row>
    <row r="46" spans="1:45">
      <c r="A46" s="68"/>
      <c r="B46" s="68"/>
      <c r="C46" s="68"/>
      <c r="E46" s="68"/>
      <c r="F46" s="68"/>
      <c r="G46" s="68"/>
      <c r="H46" s="68"/>
      <c r="I46" s="68"/>
      <c r="J46" s="68"/>
      <c r="K46" s="68"/>
      <c r="L46" s="68"/>
      <c r="M46" s="68"/>
      <c r="N46" s="68"/>
      <c r="O46" s="68"/>
      <c r="P46" s="68"/>
      <c r="Q46" s="68"/>
      <c r="R46" s="68"/>
      <c r="S46" s="68"/>
      <c r="T46" s="68"/>
      <c r="U46" s="68"/>
      <c r="V46" s="68"/>
      <c r="W46" s="68"/>
      <c r="X46" s="68"/>
      <c r="Y46" s="68"/>
      <c r="Z46" s="68"/>
      <c r="AA46" s="68"/>
      <c r="AB46" s="68"/>
      <c r="AC46" s="68"/>
      <c r="AD46" s="68"/>
      <c r="AE46" s="68"/>
      <c r="AF46" s="68"/>
      <c r="AG46" s="68"/>
      <c r="AH46" s="68"/>
      <c r="AI46" s="68"/>
      <c r="AJ46" s="68"/>
      <c r="AK46" s="68"/>
      <c r="AL46" s="68"/>
      <c r="AM46" s="68"/>
      <c r="AN46" s="68"/>
      <c r="AO46" s="68"/>
      <c r="AP46" s="68"/>
      <c r="AQ46" s="68"/>
      <c r="AR46" s="68"/>
      <c r="AS46" s="68"/>
    </row>
    <row r="47" spans="1:45">
      <c r="A47" s="68"/>
      <c r="B47" s="68"/>
      <c r="C47" s="68"/>
      <c r="E47" s="68"/>
      <c r="F47" s="68"/>
      <c r="G47" s="68"/>
      <c r="H47" s="68"/>
      <c r="I47" s="68"/>
      <c r="J47" s="68"/>
      <c r="K47" s="68"/>
      <c r="L47" s="68"/>
      <c r="M47" s="68"/>
      <c r="N47" s="68"/>
      <c r="O47" s="68"/>
      <c r="P47" s="68"/>
      <c r="Q47" s="68"/>
      <c r="R47" s="68"/>
      <c r="S47" s="68"/>
      <c r="T47" s="68"/>
      <c r="U47" s="68"/>
      <c r="V47" s="68"/>
      <c r="W47" s="68"/>
      <c r="X47" s="68"/>
      <c r="Y47" s="68"/>
      <c r="Z47" s="68"/>
      <c r="AA47" s="68"/>
      <c r="AB47" s="68"/>
      <c r="AC47" s="68"/>
      <c r="AD47" s="68"/>
      <c r="AE47" s="68"/>
      <c r="AF47" s="68"/>
      <c r="AG47" s="68"/>
      <c r="AH47" s="68"/>
      <c r="AI47" s="68"/>
      <c r="AJ47" s="68"/>
      <c r="AK47" s="68"/>
      <c r="AL47" s="68"/>
      <c r="AM47" s="68"/>
      <c r="AN47" s="68"/>
      <c r="AO47" s="68"/>
      <c r="AP47" s="68"/>
      <c r="AQ47" s="68"/>
      <c r="AR47" s="68"/>
      <c r="AS47" s="68"/>
    </row>
    <row r="48" spans="1:45">
      <c r="A48" s="68"/>
      <c r="B48" s="68"/>
      <c r="C48" s="68"/>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c r="AG48" s="68"/>
      <c r="AH48" s="68"/>
      <c r="AI48" s="68"/>
      <c r="AJ48" s="68"/>
      <c r="AK48" s="68"/>
      <c r="AL48" s="68"/>
      <c r="AM48" s="68"/>
      <c r="AN48" s="68"/>
      <c r="AO48" s="68"/>
      <c r="AP48" s="68"/>
      <c r="AQ48" s="68"/>
      <c r="AR48" s="68"/>
      <c r="AS48" s="68"/>
    </row>
    <row r="49" spans="1:45">
      <c r="A49" s="68"/>
      <c r="B49" s="68"/>
      <c r="C49" s="68"/>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68"/>
      <c r="AJ49" s="68"/>
      <c r="AK49" s="68"/>
      <c r="AL49" s="68"/>
      <c r="AM49" s="68"/>
      <c r="AN49" s="68"/>
      <c r="AO49" s="68"/>
      <c r="AP49" s="68"/>
      <c r="AQ49" s="68"/>
      <c r="AR49" s="68"/>
      <c r="AS49" s="68"/>
    </row>
    <row r="50" spans="1:45">
      <c r="A50" s="68"/>
      <c r="B50" s="68"/>
      <c r="C50" s="68"/>
      <c r="E50" s="68"/>
      <c r="F50" s="68"/>
      <c r="G50" s="68"/>
      <c r="H50" s="68"/>
      <c r="I50" s="68"/>
      <c r="J50" s="68"/>
      <c r="K50" s="68"/>
      <c r="L50" s="68"/>
      <c r="M50" s="68"/>
      <c r="N50" s="68"/>
      <c r="O50" s="68"/>
      <c r="P50" s="68"/>
      <c r="Q50" s="68"/>
      <c r="R50" s="68"/>
      <c r="S50" s="68"/>
      <c r="T50" s="68"/>
      <c r="U50" s="68"/>
      <c r="V50" s="68"/>
      <c r="W50" s="68"/>
      <c r="X50" s="68"/>
      <c r="Y50" s="68"/>
      <c r="Z50" s="68"/>
      <c r="AA50" s="68"/>
      <c r="AB50" s="68"/>
      <c r="AC50" s="68"/>
      <c r="AD50" s="68"/>
      <c r="AE50" s="68"/>
      <c r="AF50" s="68"/>
      <c r="AG50" s="68"/>
      <c r="AH50" s="68"/>
      <c r="AI50" s="68"/>
      <c r="AJ50" s="68"/>
      <c r="AK50" s="68"/>
      <c r="AL50" s="68"/>
      <c r="AM50" s="68"/>
      <c r="AN50" s="68"/>
      <c r="AO50" s="68"/>
      <c r="AP50" s="68"/>
      <c r="AQ50" s="68"/>
      <c r="AR50" s="68"/>
      <c r="AS50" s="68"/>
    </row>
    <row r="51" spans="1:45">
      <c r="A51" s="68"/>
      <c r="B51" s="68"/>
      <c r="C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68"/>
      <c r="AI51" s="68"/>
      <c r="AJ51" s="68"/>
      <c r="AK51" s="68"/>
      <c r="AL51" s="68"/>
      <c r="AM51" s="68"/>
      <c r="AN51" s="68"/>
      <c r="AO51" s="68"/>
      <c r="AP51" s="68"/>
      <c r="AQ51" s="68"/>
      <c r="AR51" s="68"/>
      <c r="AS51" s="68"/>
    </row>
    <row r="52" spans="1:45">
      <c r="A52" s="68"/>
      <c r="B52" s="68"/>
      <c r="C52" s="68"/>
      <c r="E52" s="68"/>
      <c r="F52" s="68"/>
      <c r="G52" s="68"/>
      <c r="H52" s="68"/>
      <c r="I52" s="68"/>
      <c r="J52" s="68"/>
      <c r="K52" s="68"/>
      <c r="L52" s="68"/>
      <c r="M52" s="68"/>
      <c r="N52" s="68"/>
      <c r="O52" s="68"/>
      <c r="P52" s="68"/>
      <c r="Q52" s="68"/>
      <c r="R52" s="68"/>
      <c r="S52" s="68"/>
      <c r="T52" s="68"/>
      <c r="U52" s="68"/>
      <c r="V52" s="68"/>
      <c r="W52" s="68"/>
      <c r="X52" s="68"/>
      <c r="Y52" s="68"/>
      <c r="Z52" s="68"/>
      <c r="AA52" s="68"/>
      <c r="AB52" s="68"/>
      <c r="AC52" s="68"/>
      <c r="AD52" s="68"/>
      <c r="AE52" s="68"/>
      <c r="AF52" s="68"/>
      <c r="AG52" s="68"/>
      <c r="AH52" s="68"/>
      <c r="AI52" s="68"/>
      <c r="AJ52" s="68"/>
      <c r="AK52" s="68"/>
      <c r="AL52" s="68"/>
      <c r="AM52" s="68"/>
      <c r="AN52" s="68"/>
      <c r="AO52" s="68"/>
      <c r="AP52" s="68"/>
      <c r="AQ52" s="68"/>
      <c r="AR52" s="68"/>
      <c r="AS52" s="68"/>
    </row>
    <row r="53" spans="1:45">
      <c r="A53" s="68"/>
      <c r="B53" s="68"/>
      <c r="C53" s="68"/>
      <c r="E53" s="68"/>
      <c r="F53" s="68"/>
      <c r="G53" s="68"/>
      <c r="H53" s="68"/>
      <c r="I53" s="68"/>
      <c r="J53" s="68"/>
      <c r="K53" s="68"/>
      <c r="L53" s="68"/>
      <c r="M53" s="68"/>
      <c r="N53" s="68"/>
      <c r="O53" s="68"/>
      <c r="P53" s="68"/>
      <c r="Q53" s="68"/>
      <c r="R53" s="68"/>
      <c r="S53" s="68"/>
      <c r="T53" s="68"/>
      <c r="U53" s="68"/>
      <c r="V53" s="68"/>
      <c r="W53" s="68"/>
      <c r="X53" s="68"/>
      <c r="Y53" s="68"/>
      <c r="Z53" s="68"/>
      <c r="AA53" s="68"/>
      <c r="AB53" s="68"/>
      <c r="AC53" s="68"/>
      <c r="AD53" s="68"/>
      <c r="AE53" s="68"/>
      <c r="AF53" s="68"/>
      <c r="AG53" s="68"/>
      <c r="AH53" s="68"/>
      <c r="AI53" s="68"/>
      <c r="AJ53" s="68"/>
      <c r="AK53" s="68"/>
      <c r="AL53" s="68"/>
      <c r="AM53" s="68"/>
      <c r="AN53" s="68"/>
      <c r="AO53" s="68"/>
      <c r="AP53" s="68"/>
      <c r="AQ53" s="68"/>
      <c r="AR53" s="68"/>
      <c r="AS53" s="68"/>
    </row>
    <row r="54" spans="1:45">
      <c r="A54" s="68"/>
      <c r="B54" s="68"/>
      <c r="C54" s="68"/>
      <c r="E54" s="68"/>
      <c r="F54" s="68"/>
      <c r="G54" s="68"/>
      <c r="H54" s="68"/>
      <c r="I54" s="68"/>
      <c r="J54" s="68"/>
      <c r="K54" s="68"/>
      <c r="L54" s="68"/>
      <c r="M54" s="68"/>
      <c r="N54" s="68"/>
      <c r="O54" s="68"/>
      <c r="P54" s="68"/>
      <c r="Q54" s="68"/>
      <c r="R54" s="68"/>
      <c r="S54" s="68"/>
      <c r="T54" s="68"/>
      <c r="U54" s="68"/>
      <c r="V54" s="68"/>
      <c r="W54" s="68"/>
      <c r="X54" s="68"/>
      <c r="Y54" s="68"/>
      <c r="Z54" s="68"/>
      <c r="AA54" s="68"/>
      <c r="AB54" s="68"/>
      <c r="AC54" s="68"/>
      <c r="AD54" s="68"/>
      <c r="AE54" s="68"/>
      <c r="AF54" s="68"/>
      <c r="AG54" s="68"/>
      <c r="AH54" s="68"/>
      <c r="AI54" s="68"/>
      <c r="AJ54" s="68"/>
      <c r="AK54" s="68"/>
      <c r="AL54" s="68"/>
      <c r="AM54" s="68"/>
      <c r="AN54" s="68"/>
      <c r="AO54" s="68"/>
      <c r="AP54" s="68"/>
      <c r="AQ54" s="68"/>
      <c r="AR54" s="68"/>
      <c r="AS54" s="68"/>
    </row>
    <row r="55" spans="1:45">
      <c r="A55" s="68"/>
      <c r="B55" s="68"/>
      <c r="C55" s="68"/>
      <c r="E55" s="68"/>
      <c r="F55" s="68"/>
      <c r="G55" s="68"/>
      <c r="H55" s="68"/>
      <c r="I55" s="68"/>
      <c r="J55" s="68"/>
      <c r="K55" s="68"/>
      <c r="L55" s="68"/>
      <c r="M55" s="68"/>
      <c r="N55" s="68"/>
      <c r="O55" s="68"/>
      <c r="P55" s="68"/>
      <c r="Q55" s="68"/>
      <c r="R55" s="68"/>
      <c r="S55" s="68"/>
      <c r="T55" s="68"/>
      <c r="U55" s="68"/>
      <c r="V55" s="68"/>
      <c r="W55" s="68"/>
      <c r="X55" s="68"/>
      <c r="Y55" s="68"/>
      <c r="Z55" s="68"/>
      <c r="AA55" s="68"/>
      <c r="AB55" s="68"/>
      <c r="AC55" s="68"/>
      <c r="AD55" s="68"/>
      <c r="AE55" s="68"/>
      <c r="AF55" s="68"/>
      <c r="AG55" s="68"/>
      <c r="AH55" s="68"/>
      <c r="AI55" s="68"/>
      <c r="AJ55" s="68"/>
      <c r="AK55" s="68"/>
      <c r="AL55" s="68"/>
      <c r="AM55" s="68"/>
      <c r="AN55" s="68"/>
      <c r="AO55" s="68"/>
      <c r="AP55" s="68"/>
      <c r="AQ55" s="68"/>
      <c r="AR55" s="68"/>
      <c r="AS55" s="68"/>
    </row>
    <row r="56" spans="1:45">
      <c r="A56" s="68"/>
      <c r="B56" s="68"/>
      <c r="C56" s="68"/>
      <c r="E56" s="68"/>
      <c r="F56" s="68"/>
      <c r="G56" s="68"/>
      <c r="H56" s="68"/>
      <c r="I56" s="68"/>
      <c r="J56" s="68"/>
      <c r="K56" s="68"/>
      <c r="L56" s="68"/>
      <c r="M56" s="68"/>
      <c r="N56" s="68"/>
      <c r="O56" s="68"/>
      <c r="P56" s="68"/>
      <c r="Q56" s="68"/>
      <c r="R56" s="68"/>
      <c r="S56" s="68"/>
      <c r="T56" s="68"/>
      <c r="U56" s="68"/>
      <c r="V56" s="68"/>
      <c r="W56" s="68"/>
      <c r="X56" s="68"/>
      <c r="Y56" s="68"/>
      <c r="Z56" s="68"/>
      <c r="AA56" s="68"/>
      <c r="AB56" s="68"/>
      <c r="AC56" s="68"/>
      <c r="AD56" s="68"/>
      <c r="AE56" s="68"/>
      <c r="AF56" s="68"/>
      <c r="AG56" s="68"/>
      <c r="AH56" s="68"/>
      <c r="AI56" s="68"/>
      <c r="AJ56" s="68"/>
      <c r="AK56" s="68"/>
      <c r="AL56" s="68"/>
      <c r="AM56" s="68"/>
      <c r="AN56" s="68"/>
      <c r="AO56" s="68"/>
      <c r="AP56" s="68"/>
      <c r="AQ56" s="68"/>
      <c r="AR56" s="68"/>
      <c r="AS56" s="68"/>
    </row>
    <row r="57" spans="1:45">
      <c r="A57" s="68"/>
      <c r="B57" s="68"/>
      <c r="C57" s="68"/>
      <c r="E57" s="68"/>
      <c r="F57" s="68"/>
      <c r="G57" s="68"/>
      <c r="H57" s="68"/>
      <c r="I57" s="68"/>
      <c r="J57" s="68"/>
      <c r="K57" s="68"/>
      <c r="L57" s="68"/>
      <c r="M57" s="68"/>
      <c r="N57" s="68"/>
      <c r="O57" s="68"/>
      <c r="P57" s="68"/>
      <c r="Q57" s="68"/>
      <c r="R57" s="68"/>
      <c r="S57" s="68"/>
      <c r="T57" s="68"/>
      <c r="U57" s="68"/>
      <c r="V57" s="68"/>
      <c r="W57" s="68"/>
      <c r="X57" s="68"/>
      <c r="Y57" s="68"/>
      <c r="Z57" s="68"/>
      <c r="AA57" s="68"/>
      <c r="AB57" s="68"/>
      <c r="AC57" s="68"/>
      <c r="AD57" s="68"/>
      <c r="AE57" s="68"/>
      <c r="AF57" s="68"/>
      <c r="AG57" s="68"/>
      <c r="AH57" s="68"/>
      <c r="AI57" s="68"/>
      <c r="AJ57" s="68"/>
      <c r="AK57" s="68"/>
      <c r="AL57" s="68"/>
      <c r="AM57" s="68"/>
      <c r="AN57" s="68"/>
      <c r="AO57" s="68"/>
      <c r="AP57" s="68"/>
      <c r="AQ57" s="68"/>
      <c r="AR57" s="68"/>
      <c r="AS57" s="68"/>
    </row>
    <row r="58" spans="1:45">
      <c r="A58" s="68"/>
      <c r="B58" s="68"/>
      <c r="C58" s="68"/>
      <c r="E58" s="68"/>
      <c r="F58" s="68"/>
      <c r="G58" s="68"/>
      <c r="H58" s="68"/>
      <c r="I58" s="68"/>
      <c r="J58" s="68"/>
      <c r="K58" s="68"/>
      <c r="L58" s="68"/>
      <c r="M58" s="68"/>
      <c r="N58" s="68"/>
      <c r="O58" s="68"/>
      <c r="P58" s="68"/>
      <c r="Q58" s="68"/>
      <c r="R58" s="68"/>
      <c r="S58" s="68"/>
      <c r="T58" s="68"/>
      <c r="U58" s="68"/>
      <c r="V58" s="68"/>
      <c r="W58" s="68"/>
      <c r="X58" s="68"/>
      <c r="Y58" s="68"/>
      <c r="Z58" s="68"/>
      <c r="AA58" s="68"/>
      <c r="AB58" s="68"/>
      <c r="AC58" s="68"/>
      <c r="AD58" s="68"/>
      <c r="AE58" s="68"/>
      <c r="AF58" s="68"/>
      <c r="AG58" s="68"/>
      <c r="AH58" s="68"/>
      <c r="AI58" s="68"/>
      <c r="AJ58" s="68"/>
      <c r="AK58" s="68"/>
      <c r="AL58" s="68"/>
      <c r="AM58" s="68"/>
      <c r="AN58" s="68"/>
      <c r="AO58" s="68"/>
      <c r="AP58" s="68"/>
      <c r="AQ58" s="68"/>
      <c r="AR58" s="68"/>
      <c r="AS58" s="68"/>
    </row>
    <row r="59" spans="1:45">
      <c r="A59" s="68"/>
      <c r="B59" s="68"/>
      <c r="C59" s="68"/>
      <c r="E59" s="68"/>
      <c r="F59" s="68"/>
      <c r="G59" s="68"/>
      <c r="H59" s="68"/>
      <c r="I59" s="68"/>
      <c r="J59" s="68"/>
      <c r="K59" s="68"/>
      <c r="L59" s="68"/>
      <c r="M59" s="68"/>
      <c r="N59" s="68"/>
      <c r="O59" s="68"/>
      <c r="P59" s="68"/>
      <c r="Q59" s="68"/>
      <c r="R59" s="68"/>
      <c r="S59" s="68"/>
      <c r="T59" s="68"/>
      <c r="U59" s="68"/>
      <c r="V59" s="68"/>
      <c r="W59" s="68"/>
      <c r="X59" s="68"/>
      <c r="Y59" s="68"/>
      <c r="Z59" s="68"/>
      <c r="AA59" s="68"/>
      <c r="AB59" s="68"/>
      <c r="AC59" s="68"/>
      <c r="AD59" s="68"/>
      <c r="AE59" s="68"/>
      <c r="AF59" s="68"/>
      <c r="AG59" s="68"/>
      <c r="AH59" s="68"/>
      <c r="AI59" s="68"/>
      <c r="AJ59" s="68"/>
      <c r="AK59" s="68"/>
      <c r="AL59" s="68"/>
      <c r="AM59" s="68"/>
      <c r="AN59" s="68"/>
      <c r="AO59" s="68"/>
      <c r="AP59" s="68"/>
      <c r="AQ59" s="68"/>
      <c r="AR59" s="68"/>
      <c r="AS59" s="68"/>
    </row>
    <row r="60" spans="1:45">
      <c r="A60" s="68"/>
      <c r="B60" s="68"/>
      <c r="C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c r="AK60" s="68"/>
      <c r="AL60" s="68"/>
      <c r="AM60" s="68"/>
      <c r="AN60" s="68"/>
      <c r="AO60" s="68"/>
      <c r="AP60" s="68"/>
      <c r="AQ60" s="68"/>
      <c r="AR60" s="68"/>
      <c r="AS60" s="68"/>
    </row>
    <row r="61" spans="1:45">
      <c r="A61" s="68"/>
      <c r="B61" s="68"/>
      <c r="C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c r="AK61" s="68"/>
      <c r="AL61" s="68"/>
      <c r="AM61" s="68"/>
      <c r="AN61" s="68"/>
      <c r="AO61" s="68"/>
      <c r="AP61" s="68"/>
      <c r="AQ61" s="68"/>
      <c r="AR61" s="68"/>
      <c r="AS61" s="68"/>
    </row>
    <row r="62" spans="1:45">
      <c r="A62" s="68"/>
      <c r="B62" s="68"/>
      <c r="C62" s="68"/>
      <c r="E62" s="68"/>
      <c r="F62" s="68"/>
      <c r="G62" s="68"/>
      <c r="H62" s="68"/>
      <c r="I62" s="68"/>
      <c r="J62" s="68"/>
      <c r="K62" s="68"/>
      <c r="L62" s="68"/>
      <c r="M62" s="68"/>
      <c r="N62" s="68"/>
      <c r="O62" s="68"/>
      <c r="P62" s="68"/>
      <c r="Q62" s="68"/>
      <c r="R62" s="68"/>
      <c r="S62" s="68"/>
      <c r="T62" s="68"/>
      <c r="U62" s="68"/>
      <c r="V62" s="68"/>
      <c r="W62" s="68"/>
      <c r="X62" s="68"/>
      <c r="Y62" s="68"/>
      <c r="Z62" s="68"/>
      <c r="AA62" s="68"/>
      <c r="AB62" s="68"/>
      <c r="AC62" s="68"/>
      <c r="AD62" s="68"/>
      <c r="AE62" s="68"/>
      <c r="AF62" s="68"/>
      <c r="AG62" s="68"/>
      <c r="AH62" s="68"/>
      <c r="AI62" s="68"/>
      <c r="AJ62" s="68"/>
      <c r="AK62" s="68"/>
      <c r="AL62" s="68"/>
      <c r="AM62" s="68"/>
      <c r="AN62" s="68"/>
      <c r="AO62" s="68"/>
      <c r="AP62" s="68"/>
      <c r="AQ62" s="68"/>
      <c r="AR62" s="68"/>
      <c r="AS62" s="68"/>
    </row>
    <row r="63" spans="1:45">
      <c r="A63" s="68"/>
      <c r="B63" s="68"/>
      <c r="C63" s="68"/>
      <c r="E63" s="68"/>
      <c r="F63" s="68"/>
      <c r="G63" s="68"/>
      <c r="H63" s="68"/>
      <c r="I63" s="68"/>
      <c r="J63" s="68"/>
      <c r="K63" s="68"/>
      <c r="L63" s="68"/>
      <c r="M63" s="68"/>
      <c r="N63" s="68"/>
      <c r="O63" s="68"/>
      <c r="P63" s="68"/>
      <c r="Q63" s="68"/>
      <c r="R63" s="68"/>
      <c r="S63" s="68"/>
      <c r="T63" s="68"/>
      <c r="U63" s="68"/>
      <c r="V63" s="68"/>
      <c r="W63" s="68"/>
      <c r="X63" s="68"/>
      <c r="Y63" s="68"/>
      <c r="Z63" s="68"/>
      <c r="AA63" s="68"/>
      <c r="AB63" s="68"/>
      <c r="AC63" s="68"/>
      <c r="AD63" s="68"/>
      <c r="AE63" s="68"/>
      <c r="AF63" s="68"/>
      <c r="AG63" s="68"/>
      <c r="AH63" s="68"/>
      <c r="AI63" s="68"/>
      <c r="AJ63" s="68"/>
      <c r="AK63" s="68"/>
      <c r="AL63" s="68"/>
      <c r="AM63" s="68"/>
      <c r="AN63" s="68"/>
      <c r="AO63" s="68"/>
      <c r="AP63" s="68"/>
      <c r="AQ63" s="68"/>
      <c r="AR63" s="68"/>
      <c r="AS63" s="68"/>
    </row>
    <row r="64" spans="1:45">
      <c r="A64" s="68"/>
      <c r="B64" s="68"/>
      <c r="C64" s="68"/>
      <c r="E64" s="68"/>
      <c r="F64" s="68"/>
      <c r="G64" s="68"/>
      <c r="H64" s="68"/>
      <c r="I64" s="68"/>
      <c r="J64" s="68"/>
      <c r="K64" s="68"/>
      <c r="L64" s="68"/>
      <c r="M64" s="68"/>
      <c r="N64" s="68"/>
      <c r="O64" s="68"/>
      <c r="P64" s="68"/>
      <c r="Q64" s="68"/>
      <c r="R64" s="68"/>
      <c r="S64" s="68"/>
      <c r="T64" s="68"/>
      <c r="U64" s="68"/>
      <c r="V64" s="68"/>
      <c r="W64" s="68"/>
      <c r="X64" s="68"/>
      <c r="Y64" s="68"/>
      <c r="Z64" s="68"/>
      <c r="AA64" s="68"/>
      <c r="AB64" s="68"/>
      <c r="AC64" s="68"/>
      <c r="AD64" s="68"/>
      <c r="AE64" s="68"/>
      <c r="AF64" s="68"/>
      <c r="AG64" s="68"/>
      <c r="AH64" s="68"/>
      <c r="AI64" s="68"/>
      <c r="AJ64" s="68"/>
      <c r="AK64" s="68"/>
      <c r="AL64" s="68"/>
      <c r="AM64" s="68"/>
      <c r="AN64" s="68"/>
      <c r="AO64" s="68"/>
      <c r="AP64" s="68"/>
      <c r="AQ64" s="68"/>
      <c r="AR64" s="68"/>
      <c r="AS64" s="68"/>
    </row>
    <row r="65" spans="1:45">
      <c r="A65" s="68"/>
      <c r="B65" s="68"/>
      <c r="C65" s="68"/>
      <c r="E65" s="68"/>
      <c r="F65" s="68"/>
      <c r="G65" s="68"/>
      <c r="H65" s="68"/>
      <c r="I65" s="68"/>
      <c r="J65" s="68"/>
      <c r="K65" s="68"/>
      <c r="L65" s="68"/>
      <c r="M65" s="68"/>
      <c r="N65" s="68"/>
      <c r="O65" s="68"/>
      <c r="P65" s="68"/>
      <c r="Q65" s="68"/>
      <c r="R65" s="68"/>
      <c r="S65" s="68"/>
      <c r="T65" s="68"/>
      <c r="U65" s="68"/>
      <c r="V65" s="68"/>
      <c r="W65" s="68"/>
      <c r="X65" s="68"/>
      <c r="Y65" s="68"/>
      <c r="Z65" s="68"/>
      <c r="AA65" s="68"/>
      <c r="AB65" s="68"/>
      <c r="AC65" s="68"/>
      <c r="AD65" s="68"/>
      <c r="AE65" s="68"/>
      <c r="AF65" s="68"/>
      <c r="AG65" s="68"/>
      <c r="AH65" s="68"/>
      <c r="AI65" s="68"/>
      <c r="AJ65" s="68"/>
      <c r="AK65" s="68"/>
      <c r="AL65" s="68"/>
      <c r="AM65" s="68"/>
      <c r="AN65" s="68"/>
      <c r="AO65" s="68"/>
      <c r="AP65" s="68"/>
      <c r="AQ65" s="68"/>
      <c r="AR65" s="68"/>
      <c r="AS65" s="68"/>
    </row>
    <row r="66" spans="1:45">
      <c r="A66" s="68"/>
      <c r="B66" s="68"/>
      <c r="C66" s="68"/>
      <c r="E66" s="68"/>
      <c r="F66" s="68"/>
      <c r="G66" s="68"/>
      <c r="H66" s="68"/>
      <c r="I66" s="68"/>
      <c r="J66" s="68"/>
      <c r="K66" s="68"/>
      <c r="L66" s="68"/>
      <c r="M66" s="68"/>
      <c r="N66" s="68"/>
      <c r="O66" s="68"/>
      <c r="P66" s="68"/>
      <c r="Q66" s="68"/>
      <c r="R66" s="68"/>
      <c r="S66" s="68"/>
      <c r="T66" s="68"/>
      <c r="U66" s="68"/>
      <c r="V66" s="68"/>
      <c r="W66" s="68"/>
      <c r="X66" s="68"/>
      <c r="Y66" s="68"/>
      <c r="Z66" s="68"/>
      <c r="AA66" s="68"/>
      <c r="AB66" s="68"/>
      <c r="AC66" s="68"/>
      <c r="AD66" s="68"/>
      <c r="AE66" s="68"/>
      <c r="AF66" s="68"/>
      <c r="AG66" s="68"/>
      <c r="AH66" s="68"/>
      <c r="AI66" s="68"/>
      <c r="AJ66" s="68"/>
      <c r="AK66" s="68"/>
      <c r="AL66" s="68"/>
      <c r="AM66" s="68"/>
      <c r="AN66" s="68"/>
      <c r="AO66" s="68"/>
      <c r="AP66" s="68"/>
      <c r="AQ66" s="68"/>
      <c r="AR66" s="68"/>
      <c r="AS66" s="68"/>
    </row>
    <row r="67" spans="1:45">
      <c r="A67" s="68"/>
      <c r="B67" s="68"/>
      <c r="C67" s="68"/>
      <c r="E67" s="68"/>
      <c r="F67" s="68"/>
      <c r="G67" s="68"/>
      <c r="H67" s="68"/>
      <c r="I67" s="68"/>
      <c r="J67" s="68"/>
      <c r="K67" s="68"/>
      <c r="L67" s="68"/>
      <c r="M67" s="68"/>
      <c r="N67" s="68"/>
      <c r="O67" s="68"/>
      <c r="P67" s="68"/>
      <c r="Q67" s="68"/>
      <c r="R67" s="68"/>
      <c r="S67" s="68"/>
      <c r="T67" s="68"/>
      <c r="U67" s="68"/>
      <c r="V67" s="68"/>
      <c r="W67" s="68"/>
      <c r="X67" s="68"/>
      <c r="Y67" s="68"/>
      <c r="Z67" s="68"/>
      <c r="AA67" s="68"/>
      <c r="AB67" s="68"/>
      <c r="AC67" s="68"/>
      <c r="AD67" s="68"/>
      <c r="AE67" s="68"/>
      <c r="AF67" s="68"/>
      <c r="AG67" s="68"/>
      <c r="AH67" s="68"/>
      <c r="AI67" s="68"/>
      <c r="AJ67" s="68"/>
      <c r="AK67" s="68"/>
      <c r="AL67" s="68"/>
      <c r="AM67" s="68"/>
      <c r="AN67" s="68"/>
      <c r="AO67" s="68"/>
      <c r="AP67" s="68"/>
      <c r="AQ67" s="68"/>
      <c r="AR67" s="68"/>
      <c r="AS67" s="68"/>
    </row>
    <row r="68" spans="1:45">
      <c r="A68" s="68"/>
      <c r="B68" s="68"/>
      <c r="C68" s="68"/>
      <c r="E68" s="68"/>
      <c r="F68" s="68"/>
      <c r="G68" s="68"/>
      <c r="H68" s="68"/>
      <c r="I68" s="68"/>
      <c r="J68" s="68"/>
      <c r="K68" s="68"/>
      <c r="L68" s="68"/>
      <c r="M68" s="68"/>
      <c r="N68" s="68"/>
      <c r="O68" s="68"/>
      <c r="P68" s="68"/>
      <c r="Q68" s="68"/>
      <c r="R68" s="68"/>
      <c r="S68" s="68"/>
      <c r="T68" s="68"/>
      <c r="U68" s="68"/>
      <c r="V68" s="68"/>
      <c r="W68" s="68"/>
      <c r="X68" s="68"/>
      <c r="Y68" s="68"/>
      <c r="Z68" s="68"/>
      <c r="AA68" s="68"/>
      <c r="AB68" s="68"/>
      <c r="AC68" s="68"/>
      <c r="AD68" s="68"/>
      <c r="AE68" s="68"/>
      <c r="AF68" s="68"/>
      <c r="AG68" s="68"/>
      <c r="AH68" s="68"/>
      <c r="AI68" s="68"/>
      <c r="AJ68" s="68"/>
      <c r="AK68" s="68"/>
      <c r="AL68" s="68"/>
      <c r="AM68" s="68"/>
      <c r="AN68" s="68"/>
      <c r="AO68" s="68"/>
      <c r="AP68" s="68"/>
      <c r="AQ68" s="68"/>
      <c r="AR68" s="68"/>
      <c r="AS68" s="68"/>
    </row>
    <row r="69" spans="1:45">
      <c r="A69" s="68"/>
      <c r="B69" s="68"/>
      <c r="C69" s="68"/>
      <c r="E69" s="68"/>
      <c r="F69" s="68"/>
      <c r="G69" s="68"/>
      <c r="H69" s="68"/>
      <c r="I69" s="68"/>
      <c r="J69" s="68"/>
      <c r="K69" s="68"/>
      <c r="L69" s="68"/>
      <c r="M69" s="68"/>
      <c r="N69" s="68"/>
      <c r="O69" s="68"/>
      <c r="P69" s="68"/>
      <c r="Q69" s="68"/>
      <c r="R69" s="68"/>
      <c r="S69" s="68"/>
      <c r="T69" s="68"/>
      <c r="U69" s="68"/>
      <c r="V69" s="68"/>
      <c r="W69" s="68"/>
      <c r="X69" s="68"/>
      <c r="Y69" s="68"/>
      <c r="Z69" s="68"/>
      <c r="AA69" s="68"/>
      <c r="AB69" s="68"/>
      <c r="AC69" s="68"/>
      <c r="AD69" s="68"/>
      <c r="AE69" s="68"/>
      <c r="AF69" s="68"/>
      <c r="AG69" s="68"/>
      <c r="AH69" s="68"/>
      <c r="AI69" s="68"/>
      <c r="AJ69" s="68"/>
      <c r="AK69" s="68"/>
      <c r="AL69" s="68"/>
      <c r="AM69" s="68"/>
      <c r="AN69" s="68"/>
      <c r="AO69" s="68"/>
      <c r="AP69" s="68"/>
      <c r="AQ69" s="68"/>
      <c r="AR69" s="68"/>
      <c r="AS69" s="68"/>
    </row>
    <row r="70" spans="1:45">
      <c r="A70" s="68"/>
      <c r="B70" s="68"/>
      <c r="C70" s="68"/>
      <c r="E70" s="68"/>
      <c r="F70" s="68"/>
      <c r="G70" s="68"/>
      <c r="H70" s="68"/>
      <c r="I70" s="68"/>
      <c r="J70" s="68"/>
      <c r="K70" s="68"/>
      <c r="L70" s="68"/>
      <c r="M70" s="68"/>
      <c r="N70" s="68"/>
      <c r="O70" s="68"/>
      <c r="P70" s="68"/>
      <c r="Q70" s="68"/>
      <c r="R70" s="68"/>
      <c r="S70" s="68"/>
      <c r="T70" s="68"/>
      <c r="U70" s="68"/>
      <c r="V70" s="68"/>
      <c r="W70" s="68"/>
      <c r="X70" s="68"/>
      <c r="Y70" s="68"/>
      <c r="Z70" s="68"/>
      <c r="AA70" s="68"/>
      <c r="AB70" s="68"/>
      <c r="AC70" s="68"/>
      <c r="AD70" s="68"/>
      <c r="AE70" s="68"/>
      <c r="AF70" s="68"/>
      <c r="AG70" s="68"/>
      <c r="AH70" s="68"/>
      <c r="AI70" s="68"/>
      <c r="AJ70" s="68"/>
      <c r="AK70" s="68"/>
      <c r="AL70" s="68"/>
      <c r="AM70" s="68"/>
      <c r="AN70" s="68"/>
      <c r="AO70" s="68"/>
      <c r="AP70" s="68"/>
      <c r="AQ70" s="68"/>
      <c r="AR70" s="68"/>
      <c r="AS70" s="68"/>
    </row>
    <row r="71" spans="1:45">
      <c r="A71" s="68"/>
      <c r="B71" s="68"/>
      <c r="C71" s="68"/>
      <c r="E71" s="68"/>
      <c r="F71" s="68"/>
      <c r="G71" s="68"/>
      <c r="H71" s="68"/>
      <c r="I71" s="68"/>
      <c r="J71" s="68"/>
      <c r="K71" s="68"/>
      <c r="L71" s="68"/>
      <c r="M71" s="68"/>
      <c r="N71" s="68"/>
      <c r="O71" s="68"/>
      <c r="P71" s="68"/>
      <c r="Q71" s="68"/>
      <c r="R71" s="68"/>
      <c r="S71" s="68"/>
      <c r="T71" s="68"/>
      <c r="U71" s="68"/>
      <c r="V71" s="68"/>
      <c r="W71" s="68"/>
      <c r="X71" s="68"/>
      <c r="Y71" s="68"/>
      <c r="Z71" s="68"/>
      <c r="AA71" s="68"/>
      <c r="AB71" s="68"/>
      <c r="AC71" s="68"/>
      <c r="AD71" s="68"/>
      <c r="AE71" s="68"/>
      <c r="AF71" s="68"/>
      <c r="AG71" s="68"/>
      <c r="AH71" s="68"/>
      <c r="AI71" s="68"/>
      <c r="AJ71" s="68"/>
      <c r="AK71" s="68"/>
      <c r="AL71" s="68"/>
      <c r="AM71" s="68"/>
      <c r="AN71" s="68"/>
      <c r="AO71" s="68"/>
      <c r="AP71" s="68"/>
      <c r="AQ71" s="68"/>
      <c r="AR71" s="68"/>
      <c r="AS71" s="68"/>
    </row>
    <row r="72" spans="1:45">
      <c r="A72" s="68"/>
      <c r="B72" s="68"/>
      <c r="C72" s="68"/>
      <c r="E72" s="68"/>
      <c r="F72" s="68"/>
      <c r="G72" s="68"/>
      <c r="H72" s="68"/>
      <c r="I72" s="68"/>
      <c r="J72" s="68"/>
      <c r="K72" s="68"/>
      <c r="L72" s="68"/>
      <c r="M72" s="68"/>
      <c r="N72" s="68"/>
      <c r="O72" s="68"/>
      <c r="P72" s="68"/>
      <c r="Q72" s="68"/>
      <c r="R72" s="68"/>
      <c r="S72" s="68"/>
      <c r="T72" s="68"/>
      <c r="U72" s="68"/>
      <c r="V72" s="68"/>
      <c r="W72" s="68"/>
      <c r="X72" s="68"/>
      <c r="Y72" s="68"/>
      <c r="Z72" s="68"/>
      <c r="AA72" s="68"/>
      <c r="AB72" s="68"/>
      <c r="AC72" s="68"/>
      <c r="AD72" s="68"/>
      <c r="AE72" s="68"/>
      <c r="AF72" s="68"/>
      <c r="AG72" s="68"/>
      <c r="AH72" s="68"/>
      <c r="AI72" s="68"/>
      <c r="AJ72" s="68"/>
      <c r="AK72" s="68"/>
      <c r="AL72" s="68"/>
      <c r="AM72" s="68"/>
      <c r="AN72" s="68"/>
      <c r="AO72" s="68"/>
      <c r="AP72" s="68"/>
      <c r="AQ72" s="68"/>
      <c r="AR72" s="68"/>
      <c r="AS72" s="68"/>
    </row>
    <row r="73" spans="1:45">
      <c r="A73" s="68"/>
      <c r="B73" s="68"/>
      <c r="C73" s="68"/>
      <c r="E73" s="68"/>
      <c r="F73" s="68"/>
      <c r="G73" s="68"/>
      <c r="H73" s="68"/>
      <c r="I73" s="68"/>
      <c r="J73" s="68"/>
      <c r="K73" s="68"/>
      <c r="L73" s="68"/>
      <c r="M73" s="68"/>
      <c r="N73" s="68"/>
      <c r="O73" s="68"/>
      <c r="P73" s="68"/>
      <c r="Q73" s="68"/>
      <c r="R73" s="68"/>
      <c r="S73" s="68"/>
      <c r="T73" s="68"/>
      <c r="U73" s="68"/>
      <c r="V73" s="68"/>
      <c r="W73" s="68"/>
      <c r="X73" s="68"/>
      <c r="Y73" s="68"/>
      <c r="Z73" s="68"/>
      <c r="AA73" s="68"/>
      <c r="AB73" s="68"/>
      <c r="AC73" s="68"/>
      <c r="AD73" s="68"/>
      <c r="AE73" s="68"/>
      <c r="AF73" s="68"/>
      <c r="AG73" s="68"/>
      <c r="AH73" s="68"/>
      <c r="AI73" s="68"/>
      <c r="AJ73" s="68"/>
      <c r="AK73" s="68"/>
      <c r="AL73" s="68"/>
      <c r="AM73" s="68"/>
      <c r="AN73" s="68"/>
      <c r="AO73" s="68"/>
      <c r="AP73" s="68"/>
      <c r="AQ73" s="68"/>
      <c r="AR73" s="68"/>
      <c r="AS73" s="68"/>
    </row>
    <row r="74" spans="1:45">
      <c r="A74" s="68"/>
      <c r="B74" s="68"/>
      <c r="C74" s="68"/>
      <c r="E74" s="68"/>
      <c r="F74" s="68"/>
      <c r="G74" s="68"/>
      <c r="H74" s="68"/>
      <c r="I74" s="68"/>
      <c r="J74" s="68"/>
      <c r="K74" s="68"/>
      <c r="L74" s="68"/>
      <c r="M74" s="68"/>
      <c r="N74" s="68"/>
      <c r="O74" s="68"/>
      <c r="P74" s="68"/>
      <c r="Q74" s="68"/>
      <c r="R74" s="68"/>
      <c r="S74" s="68"/>
      <c r="T74" s="68"/>
      <c r="U74" s="68"/>
      <c r="V74" s="68"/>
      <c r="W74" s="68"/>
      <c r="X74" s="68"/>
      <c r="Y74" s="68"/>
      <c r="Z74" s="68"/>
      <c r="AA74" s="68"/>
      <c r="AB74" s="68"/>
      <c r="AC74" s="68"/>
      <c r="AD74" s="68"/>
      <c r="AE74" s="68"/>
      <c r="AF74" s="68"/>
      <c r="AG74" s="68"/>
      <c r="AH74" s="68"/>
      <c r="AI74" s="68"/>
      <c r="AJ74" s="68"/>
      <c r="AK74" s="68"/>
      <c r="AL74" s="68"/>
      <c r="AM74" s="68"/>
      <c r="AN74" s="68"/>
      <c r="AO74" s="68"/>
      <c r="AP74" s="68"/>
      <c r="AQ74" s="68"/>
      <c r="AR74" s="68"/>
      <c r="AS74" s="68"/>
    </row>
    <row r="75" spans="1:45">
      <c r="A75" s="68"/>
      <c r="B75" s="68"/>
      <c r="C75" s="68"/>
      <c r="E75" s="68"/>
      <c r="F75" s="68"/>
      <c r="G75" s="68"/>
      <c r="H75" s="68"/>
      <c r="I75" s="68"/>
      <c r="J75" s="68"/>
      <c r="K75" s="68"/>
      <c r="L75" s="68"/>
      <c r="M75" s="68"/>
      <c r="N75" s="68"/>
      <c r="O75" s="68"/>
      <c r="P75" s="68"/>
      <c r="Q75" s="68"/>
      <c r="R75" s="68"/>
      <c r="S75" s="68"/>
      <c r="T75" s="68"/>
      <c r="U75" s="68"/>
      <c r="V75" s="68"/>
      <c r="W75" s="68"/>
      <c r="X75" s="68"/>
      <c r="Y75" s="68"/>
      <c r="Z75" s="68"/>
      <c r="AA75" s="68"/>
      <c r="AB75" s="68"/>
      <c r="AC75" s="68"/>
      <c r="AD75" s="68"/>
      <c r="AE75" s="68"/>
      <c r="AF75" s="68"/>
      <c r="AG75" s="68"/>
      <c r="AH75" s="68"/>
      <c r="AI75" s="68"/>
      <c r="AJ75" s="68"/>
      <c r="AK75" s="68"/>
      <c r="AL75" s="68"/>
      <c r="AM75" s="68"/>
      <c r="AN75" s="68"/>
      <c r="AO75" s="68"/>
      <c r="AP75" s="68"/>
      <c r="AQ75" s="68"/>
      <c r="AR75" s="68"/>
      <c r="AS75" s="68"/>
    </row>
    <row r="76" spans="1:45">
      <c r="A76" s="68"/>
      <c r="B76" s="68"/>
      <c r="C76" s="68"/>
      <c r="E76" s="68"/>
      <c r="F76" s="68"/>
      <c r="G76" s="68"/>
      <c r="H76" s="68"/>
      <c r="I76" s="68"/>
      <c r="J76" s="68"/>
      <c r="K76" s="68"/>
      <c r="L76" s="68"/>
      <c r="M76" s="68"/>
      <c r="N76" s="68"/>
      <c r="O76" s="68"/>
      <c r="P76" s="68"/>
      <c r="Q76" s="68"/>
      <c r="R76" s="68"/>
      <c r="S76" s="68"/>
      <c r="T76" s="68"/>
      <c r="U76" s="68"/>
      <c r="V76" s="68"/>
      <c r="W76" s="68"/>
      <c r="X76" s="68"/>
      <c r="Y76" s="68"/>
      <c r="Z76" s="68"/>
      <c r="AA76" s="68"/>
      <c r="AB76" s="68"/>
      <c r="AC76" s="68"/>
      <c r="AD76" s="68"/>
      <c r="AE76" s="68"/>
      <c r="AF76" s="68"/>
      <c r="AG76" s="68"/>
      <c r="AH76" s="68"/>
      <c r="AI76" s="68"/>
      <c r="AJ76" s="68"/>
      <c r="AK76" s="68"/>
      <c r="AL76" s="68"/>
      <c r="AM76" s="68"/>
      <c r="AN76" s="68"/>
      <c r="AO76" s="68"/>
      <c r="AP76" s="68"/>
      <c r="AQ76" s="68"/>
      <c r="AR76" s="68"/>
      <c r="AS76" s="68"/>
    </row>
    <row r="77" spans="1:45">
      <c r="A77" s="68"/>
      <c r="B77" s="68"/>
      <c r="C77" s="68"/>
      <c r="E77" s="68"/>
      <c r="F77" s="68"/>
      <c r="G77" s="68"/>
      <c r="H77" s="68"/>
      <c r="I77" s="68"/>
      <c r="J77" s="68"/>
      <c r="K77" s="68"/>
      <c r="L77" s="68"/>
      <c r="M77" s="68"/>
      <c r="N77" s="68"/>
      <c r="O77" s="68"/>
      <c r="P77" s="68"/>
      <c r="Q77" s="68"/>
      <c r="R77" s="68"/>
      <c r="S77" s="68"/>
      <c r="T77" s="68"/>
      <c r="U77" s="68"/>
      <c r="V77" s="68"/>
      <c r="W77" s="68"/>
      <c r="X77" s="68"/>
      <c r="Y77" s="68"/>
      <c r="Z77" s="68"/>
      <c r="AA77" s="68"/>
      <c r="AB77" s="68"/>
      <c r="AC77" s="68"/>
      <c r="AD77" s="68"/>
      <c r="AE77" s="68"/>
      <c r="AF77" s="68"/>
      <c r="AG77" s="68"/>
      <c r="AH77" s="68"/>
      <c r="AI77" s="68"/>
      <c r="AJ77" s="68"/>
      <c r="AK77" s="68"/>
      <c r="AL77" s="68"/>
      <c r="AM77" s="68"/>
      <c r="AN77" s="68"/>
      <c r="AO77" s="68"/>
      <c r="AP77" s="68"/>
      <c r="AQ77" s="68"/>
      <c r="AR77" s="68"/>
      <c r="AS77" s="68"/>
    </row>
    <row r="78" spans="1:45">
      <c r="A78" s="68"/>
      <c r="B78" s="68"/>
      <c r="C78" s="68"/>
      <c r="E78" s="68"/>
      <c r="F78" s="68"/>
      <c r="G78" s="68"/>
      <c r="H78" s="68"/>
      <c r="I78" s="68"/>
      <c r="J78" s="68"/>
      <c r="K78" s="68"/>
      <c r="L78" s="68"/>
      <c r="M78" s="68"/>
      <c r="N78" s="68"/>
      <c r="O78" s="68"/>
      <c r="P78" s="68"/>
      <c r="Q78" s="68"/>
      <c r="R78" s="68"/>
      <c r="S78" s="68"/>
      <c r="T78" s="68"/>
      <c r="U78" s="68"/>
      <c r="V78" s="68"/>
      <c r="W78" s="68"/>
      <c r="X78" s="68"/>
      <c r="Y78" s="68"/>
      <c r="Z78" s="68"/>
      <c r="AA78" s="68"/>
      <c r="AB78" s="68"/>
      <c r="AC78" s="68"/>
      <c r="AD78" s="68"/>
      <c r="AE78" s="68"/>
      <c r="AF78" s="68"/>
      <c r="AG78" s="68"/>
      <c r="AH78" s="68"/>
      <c r="AI78" s="68"/>
      <c r="AJ78" s="68"/>
      <c r="AK78" s="68"/>
      <c r="AL78" s="68"/>
      <c r="AM78" s="68"/>
      <c r="AN78" s="68"/>
      <c r="AO78" s="68"/>
      <c r="AP78" s="68"/>
      <c r="AQ78" s="68"/>
      <c r="AR78" s="68"/>
      <c r="AS78" s="68"/>
    </row>
    <row r="79" spans="1:45">
      <c r="A79" s="68"/>
      <c r="B79" s="68"/>
      <c r="C79" s="68"/>
      <c r="E79" s="68"/>
      <c r="F79" s="68"/>
      <c r="G79" s="68"/>
      <c r="H79" s="68"/>
      <c r="I79" s="68"/>
      <c r="J79" s="68"/>
      <c r="K79" s="68"/>
      <c r="L79" s="68"/>
      <c r="M79" s="68"/>
      <c r="N79" s="68"/>
      <c r="O79" s="68"/>
      <c r="P79" s="68"/>
      <c r="Q79" s="68"/>
      <c r="R79" s="68"/>
      <c r="S79" s="68"/>
      <c r="T79" s="68"/>
      <c r="U79" s="68"/>
      <c r="V79" s="68"/>
      <c r="W79" s="68"/>
      <c r="X79" s="68"/>
      <c r="Y79" s="68"/>
      <c r="Z79" s="68"/>
      <c r="AA79" s="68"/>
      <c r="AB79" s="68"/>
      <c r="AC79" s="68"/>
      <c r="AD79" s="68"/>
      <c r="AE79" s="68"/>
      <c r="AF79" s="68"/>
      <c r="AG79" s="68"/>
      <c r="AH79" s="68"/>
      <c r="AI79" s="68"/>
      <c r="AJ79" s="68"/>
      <c r="AK79" s="68"/>
      <c r="AL79" s="68"/>
      <c r="AM79" s="68"/>
      <c r="AN79" s="68"/>
      <c r="AO79" s="68"/>
      <c r="AP79" s="68"/>
      <c r="AQ79" s="68"/>
      <c r="AR79" s="68"/>
      <c r="AS79" s="68"/>
    </row>
    <row r="80" spans="1:45">
      <c r="A80" s="68"/>
      <c r="B80" s="68"/>
      <c r="C80" s="68"/>
      <c r="E80" s="68"/>
      <c r="F80" s="68"/>
      <c r="G80" s="68"/>
      <c r="H80" s="68"/>
      <c r="I80" s="68"/>
      <c r="J80" s="68"/>
      <c r="K80" s="68"/>
      <c r="L80" s="68"/>
      <c r="M80" s="68"/>
      <c r="N80" s="68"/>
      <c r="O80" s="68"/>
      <c r="P80" s="68"/>
      <c r="Q80" s="68"/>
      <c r="R80" s="68"/>
      <c r="S80" s="68"/>
      <c r="T80" s="68"/>
      <c r="U80" s="68"/>
      <c r="V80" s="68"/>
      <c r="W80" s="68"/>
      <c r="X80" s="68"/>
      <c r="Y80" s="68"/>
      <c r="Z80" s="68"/>
      <c r="AA80" s="68"/>
      <c r="AB80" s="68"/>
      <c r="AC80" s="68"/>
      <c r="AD80" s="68"/>
      <c r="AE80" s="68"/>
      <c r="AF80" s="68"/>
      <c r="AG80" s="68"/>
      <c r="AH80" s="68"/>
      <c r="AI80" s="68"/>
      <c r="AJ80" s="68"/>
      <c r="AK80" s="68"/>
      <c r="AL80" s="68"/>
      <c r="AM80" s="68"/>
      <c r="AN80" s="68"/>
      <c r="AO80" s="68"/>
      <c r="AP80" s="68"/>
      <c r="AQ80" s="68"/>
      <c r="AR80" s="68"/>
      <c r="AS80" s="68"/>
    </row>
    <row r="81" spans="1:45">
      <c r="A81" s="68"/>
      <c r="B81" s="68"/>
      <c r="C81" s="68"/>
      <c r="E81" s="68"/>
      <c r="F81" s="68"/>
      <c r="G81" s="68"/>
      <c r="H81" s="68"/>
      <c r="I81" s="68"/>
      <c r="J81" s="68"/>
      <c r="K81" s="68"/>
      <c r="L81" s="68"/>
      <c r="M81" s="68"/>
      <c r="N81" s="68"/>
      <c r="O81" s="68"/>
      <c r="P81" s="68"/>
      <c r="Q81" s="68"/>
      <c r="R81" s="68"/>
      <c r="S81" s="68"/>
      <c r="T81" s="68"/>
      <c r="U81" s="68"/>
      <c r="V81" s="68"/>
      <c r="W81" s="68"/>
      <c r="X81" s="68"/>
      <c r="Y81" s="68"/>
      <c r="Z81" s="68"/>
      <c r="AA81" s="68"/>
      <c r="AB81" s="68"/>
      <c r="AC81" s="68"/>
      <c r="AD81" s="68"/>
      <c r="AE81" s="68"/>
      <c r="AF81" s="68"/>
      <c r="AG81" s="68"/>
      <c r="AH81" s="68"/>
      <c r="AI81" s="68"/>
      <c r="AJ81" s="68"/>
      <c r="AK81" s="68"/>
      <c r="AL81" s="68"/>
      <c r="AM81" s="68"/>
      <c r="AN81" s="68"/>
      <c r="AO81" s="68"/>
      <c r="AP81" s="68"/>
      <c r="AQ81" s="68"/>
      <c r="AR81" s="68"/>
      <c r="AS81" s="68"/>
    </row>
    <row r="82" spans="1:45">
      <c r="A82" s="68"/>
      <c r="B82" s="68"/>
      <c r="C82" s="68"/>
      <c r="E82" s="68"/>
      <c r="F82" s="68"/>
      <c r="G82" s="68"/>
      <c r="H82" s="68"/>
      <c r="I82" s="68"/>
      <c r="J82" s="68"/>
      <c r="K82" s="68"/>
      <c r="L82" s="68"/>
      <c r="M82" s="68"/>
      <c r="N82" s="68"/>
      <c r="O82" s="68"/>
      <c r="P82" s="68"/>
      <c r="Q82" s="68"/>
      <c r="R82" s="68"/>
      <c r="S82" s="68"/>
      <c r="T82" s="68"/>
      <c r="U82" s="68"/>
      <c r="V82" s="68"/>
      <c r="W82" s="68"/>
      <c r="X82" s="68"/>
      <c r="Y82" s="68"/>
      <c r="Z82" s="68"/>
      <c r="AA82" s="68"/>
      <c r="AB82" s="68"/>
      <c r="AC82" s="68"/>
      <c r="AD82" s="68"/>
      <c r="AE82" s="68"/>
      <c r="AF82" s="68"/>
      <c r="AG82" s="68"/>
      <c r="AH82" s="68"/>
      <c r="AI82" s="68"/>
      <c r="AJ82" s="68"/>
      <c r="AK82" s="68"/>
      <c r="AL82" s="68"/>
      <c r="AM82" s="68"/>
      <c r="AN82" s="68"/>
      <c r="AO82" s="68"/>
      <c r="AP82" s="68"/>
      <c r="AQ82" s="68"/>
      <c r="AR82" s="68"/>
      <c r="AS82" s="68"/>
    </row>
    <row r="83" spans="1:45">
      <c r="A83" s="68"/>
      <c r="B83" s="68"/>
      <c r="C83" s="68"/>
      <c r="E83" s="68"/>
      <c r="F83" s="68"/>
      <c r="G83" s="68"/>
      <c r="H83" s="68"/>
      <c r="I83" s="68"/>
      <c r="J83" s="68"/>
      <c r="K83" s="68"/>
      <c r="L83" s="68"/>
      <c r="M83" s="68"/>
      <c r="N83" s="68"/>
      <c r="O83" s="68"/>
      <c r="P83" s="68"/>
      <c r="Q83" s="68"/>
      <c r="R83" s="68"/>
      <c r="S83" s="68"/>
      <c r="T83" s="68"/>
      <c r="U83" s="68"/>
      <c r="V83" s="68"/>
      <c r="W83" s="68"/>
      <c r="X83" s="68"/>
      <c r="Y83" s="68"/>
      <c r="Z83" s="68"/>
      <c r="AA83" s="68"/>
      <c r="AB83" s="68"/>
      <c r="AC83" s="68"/>
      <c r="AD83" s="68"/>
      <c r="AE83" s="68"/>
      <c r="AF83" s="68"/>
      <c r="AG83" s="68"/>
      <c r="AH83" s="68"/>
      <c r="AI83" s="68"/>
      <c r="AJ83" s="68"/>
      <c r="AK83" s="68"/>
      <c r="AL83" s="68"/>
      <c r="AM83" s="68"/>
      <c r="AN83" s="68"/>
      <c r="AO83" s="68"/>
      <c r="AP83" s="68"/>
      <c r="AQ83" s="68"/>
      <c r="AR83" s="68"/>
      <c r="AS83" s="68"/>
    </row>
    <row r="84" spans="1:45">
      <c r="A84" s="68"/>
      <c r="B84" s="68"/>
      <c r="C84" s="68"/>
      <c r="E84" s="68"/>
      <c r="F84" s="68"/>
      <c r="G84" s="68"/>
      <c r="H84" s="68"/>
      <c r="I84" s="68"/>
      <c r="J84" s="68"/>
      <c r="K84" s="68"/>
      <c r="L84" s="68"/>
      <c r="M84" s="68"/>
      <c r="N84" s="68"/>
      <c r="O84" s="68"/>
      <c r="P84" s="68"/>
      <c r="Q84" s="68"/>
      <c r="R84" s="68"/>
      <c r="S84" s="68"/>
      <c r="T84" s="68"/>
      <c r="U84" s="68"/>
      <c r="V84" s="68"/>
      <c r="W84" s="68"/>
      <c r="X84" s="68"/>
      <c r="Y84" s="68"/>
      <c r="Z84" s="68"/>
      <c r="AA84" s="68"/>
      <c r="AB84" s="68"/>
      <c r="AC84" s="68"/>
      <c r="AD84" s="68"/>
      <c r="AE84" s="68"/>
      <c r="AF84" s="68"/>
      <c r="AG84" s="68"/>
      <c r="AH84" s="68"/>
      <c r="AI84" s="68"/>
      <c r="AJ84" s="68"/>
      <c r="AK84" s="68"/>
      <c r="AL84" s="68"/>
      <c r="AM84" s="68"/>
      <c r="AN84" s="68"/>
      <c r="AO84" s="68"/>
      <c r="AP84" s="68"/>
      <c r="AQ84" s="68"/>
      <c r="AR84" s="68"/>
      <c r="AS84" s="68"/>
    </row>
    <row r="85" spans="1:45">
      <c r="A85" s="68"/>
      <c r="B85" s="68"/>
      <c r="C85" s="68"/>
      <c r="E85" s="68"/>
      <c r="F85" s="68"/>
      <c r="G85" s="68"/>
      <c r="H85" s="68"/>
      <c r="I85" s="68"/>
      <c r="J85" s="68"/>
      <c r="K85" s="68"/>
      <c r="L85" s="68"/>
      <c r="M85" s="68"/>
      <c r="N85" s="68"/>
      <c r="O85" s="68"/>
      <c r="P85" s="68"/>
      <c r="Q85" s="68"/>
      <c r="R85" s="68"/>
      <c r="S85" s="68"/>
      <c r="T85" s="68"/>
      <c r="U85" s="68"/>
      <c r="V85" s="68"/>
      <c r="W85" s="68"/>
      <c r="X85" s="68"/>
      <c r="Y85" s="68"/>
      <c r="Z85" s="68"/>
      <c r="AA85" s="68"/>
      <c r="AB85" s="68"/>
      <c r="AC85" s="68"/>
      <c r="AD85" s="68"/>
      <c r="AE85" s="68"/>
      <c r="AF85" s="68"/>
      <c r="AG85" s="68"/>
      <c r="AH85" s="68"/>
      <c r="AI85" s="68"/>
      <c r="AJ85" s="68"/>
      <c r="AK85" s="68"/>
      <c r="AL85" s="68"/>
      <c r="AM85" s="68"/>
      <c r="AN85" s="68"/>
      <c r="AO85" s="68"/>
      <c r="AP85" s="68"/>
      <c r="AQ85" s="68"/>
      <c r="AR85" s="68"/>
      <c r="AS85" s="68"/>
    </row>
    <row r="86" spans="1:45">
      <c r="A86" s="68"/>
      <c r="B86" s="68"/>
      <c r="C86" s="68"/>
      <c r="E86" s="68"/>
      <c r="F86" s="68"/>
      <c r="G86" s="68"/>
      <c r="H86" s="68"/>
      <c r="I86" s="68"/>
      <c r="J86" s="68"/>
      <c r="K86" s="68"/>
      <c r="L86" s="68"/>
      <c r="M86" s="68"/>
      <c r="N86" s="68"/>
      <c r="O86" s="68"/>
      <c r="P86" s="68"/>
      <c r="Q86" s="68"/>
      <c r="R86" s="68"/>
      <c r="S86" s="68"/>
      <c r="T86" s="68"/>
      <c r="U86" s="68"/>
      <c r="V86" s="68"/>
      <c r="W86" s="68"/>
      <c r="X86" s="68"/>
      <c r="Y86" s="68"/>
      <c r="Z86" s="68"/>
      <c r="AA86" s="68"/>
      <c r="AB86" s="68"/>
      <c r="AC86" s="68"/>
      <c r="AD86" s="68"/>
      <c r="AE86" s="68"/>
      <c r="AF86" s="68"/>
      <c r="AG86" s="68"/>
      <c r="AH86" s="68"/>
      <c r="AI86" s="68"/>
      <c r="AJ86" s="68"/>
      <c r="AK86" s="68"/>
      <c r="AL86" s="68"/>
      <c r="AM86" s="68"/>
      <c r="AN86" s="68"/>
      <c r="AO86" s="68"/>
      <c r="AP86" s="68"/>
      <c r="AQ86" s="68"/>
      <c r="AR86" s="68"/>
      <c r="AS86" s="68"/>
    </row>
    <row r="87" spans="1:45">
      <c r="A87" s="68"/>
      <c r="B87" s="68"/>
      <c r="C87" s="68"/>
      <c r="E87" s="68"/>
      <c r="F87" s="68"/>
      <c r="G87" s="68"/>
      <c r="H87" s="68"/>
      <c r="I87" s="68"/>
      <c r="J87" s="68"/>
      <c r="K87" s="68"/>
      <c r="L87" s="68"/>
      <c r="M87" s="68"/>
      <c r="N87" s="68"/>
      <c r="O87" s="68"/>
      <c r="P87" s="68"/>
      <c r="Q87" s="68"/>
      <c r="R87" s="68"/>
      <c r="S87" s="68"/>
      <c r="T87" s="68"/>
      <c r="U87" s="68"/>
      <c r="V87" s="68"/>
      <c r="W87" s="68"/>
      <c r="X87" s="68"/>
      <c r="Y87" s="68"/>
      <c r="Z87" s="68"/>
      <c r="AA87" s="68"/>
      <c r="AB87" s="68"/>
      <c r="AC87" s="68"/>
      <c r="AD87" s="68"/>
      <c r="AE87" s="68"/>
      <c r="AF87" s="68"/>
      <c r="AG87" s="68"/>
      <c r="AH87" s="68"/>
      <c r="AI87" s="68"/>
      <c r="AJ87" s="68"/>
      <c r="AK87" s="68"/>
      <c r="AL87" s="68"/>
      <c r="AM87" s="68"/>
      <c r="AN87" s="68"/>
      <c r="AO87" s="68"/>
      <c r="AP87" s="68"/>
      <c r="AQ87" s="68"/>
      <c r="AR87" s="68"/>
      <c r="AS87" s="68"/>
    </row>
    <row r="88" spans="1:45">
      <c r="A88" s="68"/>
      <c r="B88" s="68"/>
      <c r="C88" s="68"/>
      <c r="E88" s="68"/>
      <c r="F88" s="68"/>
      <c r="G88" s="68"/>
      <c r="H88" s="68"/>
      <c r="I88" s="68"/>
      <c r="J88" s="68"/>
      <c r="K88" s="68"/>
      <c r="L88" s="68"/>
      <c r="M88" s="68"/>
      <c r="N88" s="68"/>
      <c r="O88" s="68"/>
      <c r="P88" s="68"/>
      <c r="Q88" s="68"/>
      <c r="R88" s="68"/>
      <c r="S88" s="68"/>
      <c r="T88" s="68"/>
      <c r="U88" s="68"/>
      <c r="V88" s="68"/>
      <c r="W88" s="68"/>
      <c r="X88" s="68"/>
      <c r="Y88" s="68"/>
      <c r="Z88" s="68"/>
      <c r="AA88" s="68"/>
      <c r="AB88" s="68"/>
      <c r="AC88" s="68"/>
      <c r="AD88" s="68"/>
      <c r="AE88" s="68"/>
      <c r="AF88" s="68"/>
      <c r="AG88" s="68"/>
      <c r="AH88" s="68"/>
      <c r="AI88" s="68"/>
      <c r="AJ88" s="68"/>
      <c r="AK88" s="68"/>
      <c r="AL88" s="68"/>
      <c r="AM88" s="68"/>
      <c r="AN88" s="68"/>
      <c r="AO88" s="68"/>
      <c r="AP88" s="68"/>
      <c r="AQ88" s="68"/>
      <c r="AR88" s="68"/>
      <c r="AS88" s="68"/>
    </row>
    <row r="89" spans="1:45">
      <c r="A89" s="68"/>
      <c r="B89" s="68"/>
      <c r="C89" s="68"/>
      <c r="E89" s="68"/>
      <c r="F89" s="68"/>
      <c r="G89" s="68"/>
      <c r="H89" s="68"/>
      <c r="I89" s="68"/>
      <c r="J89" s="68"/>
      <c r="K89" s="68"/>
      <c r="L89" s="68"/>
      <c r="M89" s="68"/>
      <c r="N89" s="68"/>
      <c r="O89" s="68"/>
      <c r="P89" s="68"/>
      <c r="Q89" s="68"/>
      <c r="R89" s="68"/>
      <c r="S89" s="68"/>
      <c r="T89" s="68"/>
      <c r="U89" s="68"/>
      <c r="V89" s="68"/>
      <c r="W89" s="68"/>
      <c r="X89" s="68"/>
      <c r="Y89" s="68"/>
      <c r="Z89" s="68"/>
      <c r="AA89" s="68"/>
      <c r="AB89" s="68"/>
      <c r="AC89" s="68"/>
      <c r="AD89" s="68"/>
      <c r="AE89" s="68"/>
      <c r="AF89" s="68"/>
      <c r="AG89" s="68"/>
      <c r="AH89" s="68"/>
      <c r="AI89" s="68"/>
      <c r="AJ89" s="68"/>
      <c r="AK89" s="68"/>
      <c r="AL89" s="68"/>
      <c r="AM89" s="68"/>
      <c r="AN89" s="68"/>
      <c r="AO89" s="68"/>
      <c r="AP89" s="68"/>
      <c r="AQ89" s="68"/>
      <c r="AR89" s="68"/>
      <c r="AS89" s="68"/>
    </row>
    <row r="90" spans="1:45">
      <c r="A90" s="68"/>
      <c r="B90" s="68"/>
      <c r="C90" s="68"/>
      <c r="E90" s="68"/>
      <c r="F90" s="68"/>
      <c r="G90" s="68"/>
      <c r="H90" s="68"/>
      <c r="I90" s="68"/>
      <c r="J90" s="68"/>
      <c r="K90" s="68"/>
      <c r="L90" s="68"/>
      <c r="M90" s="68"/>
      <c r="N90" s="68"/>
      <c r="O90" s="68"/>
      <c r="P90" s="68"/>
      <c r="Q90" s="68"/>
      <c r="R90" s="68"/>
      <c r="S90" s="68"/>
      <c r="T90" s="68"/>
      <c r="U90" s="68"/>
      <c r="V90" s="68"/>
      <c r="W90" s="68"/>
      <c r="X90" s="68"/>
      <c r="Y90" s="68"/>
      <c r="Z90" s="68"/>
      <c r="AA90" s="68"/>
      <c r="AB90" s="68"/>
      <c r="AC90" s="68"/>
      <c r="AD90" s="68"/>
      <c r="AE90" s="68"/>
      <c r="AF90" s="68"/>
      <c r="AG90" s="68"/>
      <c r="AH90" s="68"/>
      <c r="AI90" s="68"/>
      <c r="AJ90" s="68"/>
      <c r="AK90" s="68"/>
      <c r="AL90" s="68"/>
      <c r="AM90" s="68"/>
      <c r="AN90" s="68"/>
      <c r="AO90" s="68"/>
      <c r="AP90" s="68"/>
      <c r="AQ90" s="68"/>
      <c r="AR90" s="68"/>
      <c r="AS90" s="68"/>
    </row>
    <row r="91" spans="1:45">
      <c r="A91" s="68"/>
      <c r="B91" s="68"/>
      <c r="C91" s="68"/>
      <c r="E91" s="68"/>
      <c r="F91" s="68"/>
      <c r="G91" s="68"/>
      <c r="H91" s="68"/>
      <c r="I91" s="68"/>
      <c r="J91" s="68"/>
      <c r="K91" s="68"/>
      <c r="L91" s="68"/>
      <c r="M91" s="68"/>
      <c r="N91" s="68"/>
      <c r="O91" s="68"/>
      <c r="P91" s="68"/>
      <c r="Q91" s="68"/>
      <c r="R91" s="68"/>
      <c r="S91" s="68"/>
      <c r="T91" s="68"/>
      <c r="U91" s="68"/>
      <c r="V91" s="68"/>
      <c r="W91" s="68"/>
      <c r="X91" s="68"/>
      <c r="Y91" s="68"/>
      <c r="Z91" s="68"/>
      <c r="AA91" s="68"/>
      <c r="AB91" s="68"/>
      <c r="AC91" s="68"/>
      <c r="AD91" s="68"/>
      <c r="AE91" s="68"/>
      <c r="AF91" s="68"/>
      <c r="AG91" s="68"/>
      <c r="AH91" s="68"/>
      <c r="AI91" s="68"/>
      <c r="AJ91" s="68"/>
      <c r="AK91" s="68"/>
      <c r="AL91" s="68"/>
      <c r="AM91" s="68"/>
      <c r="AN91" s="68"/>
      <c r="AO91" s="68"/>
      <c r="AP91" s="68"/>
      <c r="AQ91" s="68"/>
      <c r="AR91" s="68"/>
      <c r="AS91" s="68"/>
    </row>
    <row r="92" spans="1:45">
      <c r="A92" s="68"/>
      <c r="B92" s="68"/>
      <c r="C92" s="68"/>
      <c r="E92" s="68"/>
      <c r="F92" s="68"/>
      <c r="G92" s="68"/>
      <c r="H92" s="68"/>
      <c r="I92" s="68"/>
      <c r="J92" s="68"/>
      <c r="K92" s="68"/>
      <c r="L92" s="68"/>
      <c r="M92" s="68"/>
      <c r="N92" s="68"/>
      <c r="O92" s="68"/>
      <c r="P92" s="68"/>
      <c r="Q92" s="68"/>
      <c r="R92" s="68"/>
      <c r="S92" s="68"/>
      <c r="T92" s="68"/>
      <c r="U92" s="68"/>
      <c r="V92" s="68"/>
      <c r="W92" s="68"/>
      <c r="X92" s="68"/>
      <c r="Y92" s="68"/>
      <c r="Z92" s="68"/>
      <c r="AA92" s="68"/>
      <c r="AB92" s="68"/>
      <c r="AC92" s="68"/>
      <c r="AD92" s="68"/>
      <c r="AE92" s="68"/>
      <c r="AF92" s="68"/>
      <c r="AG92" s="68"/>
      <c r="AH92" s="68"/>
      <c r="AI92" s="68"/>
      <c r="AJ92" s="68"/>
      <c r="AK92" s="68"/>
      <c r="AL92" s="68"/>
      <c r="AM92" s="68"/>
      <c r="AN92" s="68"/>
      <c r="AO92" s="68"/>
      <c r="AP92" s="68"/>
      <c r="AQ92" s="68"/>
      <c r="AR92" s="68"/>
      <c r="AS92" s="68"/>
    </row>
    <row r="93" spans="1:45">
      <c r="A93" s="68"/>
      <c r="B93" s="68"/>
      <c r="C93" s="68"/>
      <c r="E93" s="68"/>
      <c r="F93" s="68"/>
      <c r="G93" s="68"/>
      <c r="H93" s="68"/>
      <c r="I93" s="68"/>
      <c r="J93" s="68"/>
      <c r="K93" s="68"/>
      <c r="L93" s="68"/>
      <c r="M93" s="68"/>
      <c r="N93" s="68"/>
      <c r="O93" s="68"/>
      <c r="P93" s="68"/>
      <c r="Q93" s="68"/>
      <c r="R93" s="68"/>
      <c r="S93" s="68"/>
      <c r="T93" s="68"/>
      <c r="U93" s="68"/>
      <c r="V93" s="68"/>
      <c r="W93" s="68"/>
      <c r="X93" s="68"/>
      <c r="Y93" s="68"/>
      <c r="Z93" s="68"/>
      <c r="AA93" s="68"/>
      <c r="AB93" s="68"/>
      <c r="AC93" s="68"/>
      <c r="AD93" s="68"/>
      <c r="AE93" s="68"/>
      <c r="AF93" s="68"/>
      <c r="AG93" s="68"/>
      <c r="AH93" s="68"/>
      <c r="AI93" s="68"/>
      <c r="AJ93" s="68"/>
      <c r="AK93" s="68"/>
      <c r="AL93" s="68"/>
      <c r="AM93" s="68"/>
      <c r="AN93" s="68"/>
      <c r="AO93" s="68"/>
      <c r="AP93" s="68"/>
      <c r="AQ93" s="68"/>
      <c r="AR93" s="68"/>
      <c r="AS93" s="68"/>
    </row>
    <row r="94" spans="1:45">
      <c r="A94" s="68"/>
      <c r="B94" s="68"/>
      <c r="C94" s="68"/>
      <c r="E94" s="68"/>
      <c r="F94" s="68"/>
      <c r="G94" s="68"/>
      <c r="H94" s="68"/>
      <c r="I94" s="68"/>
      <c r="J94" s="68"/>
      <c r="K94" s="68"/>
      <c r="L94" s="68"/>
      <c r="M94" s="68"/>
      <c r="N94" s="68"/>
      <c r="O94" s="68"/>
      <c r="P94" s="68"/>
      <c r="Q94" s="68"/>
      <c r="R94" s="68"/>
      <c r="S94" s="68"/>
      <c r="T94" s="68"/>
      <c r="U94" s="68"/>
      <c r="V94" s="68"/>
      <c r="W94" s="68"/>
      <c r="X94" s="68"/>
      <c r="Y94" s="68"/>
      <c r="Z94" s="68"/>
      <c r="AA94" s="68"/>
      <c r="AB94" s="68"/>
      <c r="AC94" s="68"/>
      <c r="AD94" s="68"/>
      <c r="AE94" s="68"/>
      <c r="AF94" s="68"/>
      <c r="AG94" s="68"/>
      <c r="AH94" s="68"/>
      <c r="AI94" s="68"/>
      <c r="AJ94" s="68"/>
      <c r="AK94" s="68"/>
      <c r="AL94" s="68"/>
      <c r="AM94" s="68"/>
      <c r="AN94" s="68"/>
      <c r="AO94" s="68"/>
      <c r="AP94" s="68"/>
      <c r="AQ94" s="68"/>
      <c r="AR94" s="68"/>
      <c r="AS94" s="68"/>
    </row>
    <row r="95" spans="1:45">
      <c r="A95" s="68"/>
      <c r="B95" s="68"/>
      <c r="C95" s="68"/>
      <c r="E95" s="68"/>
      <c r="F95" s="68"/>
      <c r="G95" s="68"/>
      <c r="H95" s="68"/>
      <c r="I95" s="68"/>
      <c r="J95" s="68"/>
      <c r="K95" s="68"/>
      <c r="L95" s="68"/>
      <c r="M95" s="68"/>
      <c r="N95" s="68"/>
      <c r="O95" s="68"/>
      <c r="P95" s="68"/>
      <c r="Q95" s="68"/>
      <c r="R95" s="68"/>
      <c r="S95" s="68"/>
      <c r="T95" s="68"/>
      <c r="U95" s="68"/>
      <c r="V95" s="68"/>
      <c r="W95" s="68"/>
      <c r="X95" s="68"/>
      <c r="Y95" s="68"/>
      <c r="Z95" s="68"/>
      <c r="AA95" s="68"/>
      <c r="AB95" s="68"/>
      <c r="AC95" s="68"/>
      <c r="AD95" s="68"/>
      <c r="AE95" s="68"/>
      <c r="AF95" s="68"/>
      <c r="AG95" s="68"/>
      <c r="AH95" s="68"/>
      <c r="AI95" s="68"/>
      <c r="AJ95" s="68"/>
      <c r="AK95" s="68"/>
      <c r="AL95" s="68"/>
      <c r="AM95" s="68"/>
      <c r="AN95" s="68"/>
      <c r="AO95" s="68"/>
      <c r="AP95" s="68"/>
      <c r="AQ95" s="68"/>
      <c r="AR95" s="68"/>
      <c r="AS95" s="68"/>
    </row>
    <row r="96" spans="1:45">
      <c r="A96" s="68"/>
      <c r="B96" s="68"/>
      <c r="C96" s="68"/>
      <c r="E96" s="68"/>
      <c r="F96" s="68"/>
      <c r="G96" s="68"/>
      <c r="H96" s="68"/>
      <c r="I96" s="68"/>
      <c r="J96" s="68"/>
      <c r="K96" s="68"/>
      <c r="L96" s="68"/>
      <c r="M96" s="68"/>
      <c r="N96" s="68"/>
      <c r="O96" s="68"/>
      <c r="P96" s="68"/>
      <c r="Q96" s="68"/>
      <c r="R96" s="68"/>
      <c r="S96" s="68"/>
      <c r="T96" s="68"/>
      <c r="U96" s="68"/>
      <c r="V96" s="68"/>
      <c r="W96" s="68"/>
      <c r="X96" s="68"/>
      <c r="Y96" s="68"/>
      <c r="Z96" s="68"/>
      <c r="AA96" s="68"/>
      <c r="AB96" s="68"/>
      <c r="AC96" s="68"/>
      <c r="AD96" s="68"/>
      <c r="AE96" s="68"/>
      <c r="AF96" s="68"/>
      <c r="AG96" s="68"/>
      <c r="AH96" s="68"/>
      <c r="AI96" s="68"/>
      <c r="AJ96" s="68"/>
      <c r="AK96" s="68"/>
      <c r="AL96" s="68"/>
      <c r="AM96" s="68"/>
      <c r="AN96" s="68"/>
      <c r="AO96" s="68"/>
      <c r="AP96" s="68"/>
      <c r="AQ96" s="68"/>
      <c r="AR96" s="68"/>
      <c r="AS96" s="68"/>
    </row>
    <row r="97" spans="1:45">
      <c r="A97" s="68"/>
      <c r="B97" s="68"/>
      <c r="C97" s="68"/>
      <c r="E97" s="68"/>
      <c r="F97" s="68"/>
      <c r="G97" s="68"/>
      <c r="H97" s="68"/>
      <c r="I97" s="68"/>
      <c r="J97" s="68"/>
      <c r="K97" s="68"/>
      <c r="L97" s="68"/>
      <c r="M97" s="68"/>
      <c r="N97" s="68"/>
      <c r="O97" s="68"/>
      <c r="P97" s="68"/>
      <c r="Q97" s="68"/>
      <c r="R97" s="68"/>
      <c r="S97" s="68"/>
      <c r="T97" s="68"/>
      <c r="U97" s="68"/>
      <c r="V97" s="68"/>
      <c r="W97" s="68"/>
      <c r="X97" s="68"/>
      <c r="Y97" s="68"/>
      <c r="Z97" s="68"/>
      <c r="AA97" s="68"/>
      <c r="AB97" s="68"/>
      <c r="AC97" s="68"/>
      <c r="AD97" s="68"/>
      <c r="AE97" s="68"/>
      <c r="AF97" s="68"/>
      <c r="AG97" s="68"/>
      <c r="AH97" s="68"/>
      <c r="AI97" s="68"/>
      <c r="AJ97" s="68"/>
      <c r="AK97" s="68"/>
      <c r="AL97" s="68"/>
      <c r="AM97" s="68"/>
      <c r="AN97" s="68"/>
      <c r="AO97" s="68"/>
      <c r="AP97" s="68"/>
      <c r="AQ97" s="68"/>
      <c r="AR97" s="68"/>
      <c r="AS97" s="68"/>
    </row>
    <row r="98" spans="1:45">
      <c r="A98" s="68"/>
      <c r="B98" s="68"/>
      <c r="C98" s="68"/>
      <c r="E98" s="68"/>
      <c r="F98" s="68"/>
      <c r="G98" s="68"/>
      <c r="H98" s="68"/>
      <c r="I98" s="68"/>
      <c r="J98" s="68"/>
      <c r="K98" s="68"/>
      <c r="L98" s="68"/>
      <c r="M98" s="68"/>
      <c r="N98" s="68"/>
      <c r="O98" s="68"/>
      <c r="P98" s="68"/>
      <c r="Q98" s="68"/>
      <c r="R98" s="68"/>
      <c r="S98" s="68"/>
      <c r="T98" s="68"/>
      <c r="U98" s="68"/>
      <c r="V98" s="68"/>
      <c r="W98" s="68"/>
      <c r="X98" s="68"/>
      <c r="Y98" s="68"/>
      <c r="Z98" s="68"/>
      <c r="AA98" s="68"/>
      <c r="AB98" s="68"/>
      <c r="AC98" s="68"/>
      <c r="AD98" s="68"/>
      <c r="AE98" s="68"/>
      <c r="AF98" s="68"/>
      <c r="AG98" s="68"/>
      <c r="AH98" s="68"/>
      <c r="AI98" s="68"/>
      <c r="AJ98" s="68"/>
      <c r="AK98" s="68"/>
      <c r="AL98" s="68"/>
      <c r="AM98" s="68"/>
      <c r="AN98" s="68"/>
      <c r="AO98" s="68"/>
      <c r="AP98" s="68"/>
      <c r="AQ98" s="68"/>
      <c r="AR98" s="68"/>
      <c r="AS98" s="68"/>
    </row>
    <row r="99" spans="1:45">
      <c r="A99" s="68"/>
      <c r="B99" s="68"/>
      <c r="C99" s="68"/>
      <c r="E99" s="68"/>
      <c r="F99" s="68"/>
      <c r="G99" s="68"/>
      <c r="H99" s="68"/>
      <c r="I99" s="68"/>
      <c r="J99" s="68"/>
      <c r="K99" s="68"/>
      <c r="L99" s="68"/>
      <c r="M99" s="68"/>
      <c r="N99" s="68"/>
      <c r="O99" s="68"/>
      <c r="P99" s="68"/>
      <c r="Q99" s="68"/>
      <c r="R99" s="68"/>
      <c r="S99" s="68"/>
      <c r="T99" s="68"/>
      <c r="U99" s="68"/>
      <c r="V99" s="68"/>
      <c r="W99" s="68"/>
      <c r="X99" s="68"/>
      <c r="Y99" s="68"/>
      <c r="Z99" s="68"/>
      <c r="AA99" s="68"/>
      <c r="AB99" s="68"/>
      <c r="AC99" s="68"/>
      <c r="AD99" s="68"/>
      <c r="AE99" s="68"/>
      <c r="AF99" s="68"/>
      <c r="AG99" s="68"/>
      <c r="AH99" s="68"/>
      <c r="AI99" s="68"/>
      <c r="AJ99" s="68"/>
      <c r="AK99" s="68"/>
      <c r="AL99" s="68"/>
      <c r="AM99" s="68"/>
      <c r="AN99" s="68"/>
      <c r="AO99" s="68"/>
      <c r="AP99" s="68"/>
      <c r="AQ99" s="68"/>
      <c r="AR99" s="68"/>
      <c r="AS99" s="68"/>
    </row>
    <row r="100" spans="1:45">
      <c r="A100" s="68"/>
      <c r="B100" s="68"/>
      <c r="C100" s="68"/>
      <c r="E100" s="68"/>
      <c r="F100" s="68"/>
      <c r="G100" s="68"/>
      <c r="H100" s="68"/>
      <c r="I100" s="68"/>
      <c r="J100" s="68"/>
      <c r="K100" s="68"/>
      <c r="L100" s="68"/>
      <c r="M100" s="68"/>
      <c r="N100" s="68"/>
      <c r="O100" s="68"/>
      <c r="P100" s="68"/>
      <c r="Q100" s="68"/>
      <c r="R100" s="68"/>
      <c r="S100" s="68"/>
      <c r="T100" s="68"/>
      <c r="U100" s="68"/>
      <c r="V100" s="68"/>
      <c r="W100" s="68"/>
      <c r="X100" s="68"/>
      <c r="Y100" s="68"/>
      <c r="Z100" s="68"/>
      <c r="AA100" s="68"/>
      <c r="AB100" s="68"/>
      <c r="AC100" s="68"/>
      <c r="AD100" s="68"/>
      <c r="AE100" s="68"/>
      <c r="AF100" s="68"/>
      <c r="AG100" s="68"/>
      <c r="AH100" s="68"/>
      <c r="AI100" s="68"/>
      <c r="AJ100" s="68"/>
      <c r="AK100" s="68"/>
      <c r="AL100" s="68"/>
      <c r="AM100" s="68"/>
      <c r="AN100" s="68"/>
      <c r="AO100" s="68"/>
      <c r="AP100" s="68"/>
      <c r="AQ100" s="68"/>
      <c r="AR100" s="68"/>
      <c r="AS100" s="68"/>
    </row>
    <row r="101" spans="1:45">
      <c r="A101" s="68"/>
      <c r="B101" s="68"/>
      <c r="C101" s="68"/>
      <c r="E101" s="68"/>
      <c r="F101" s="68"/>
      <c r="G101" s="68"/>
      <c r="H101" s="68"/>
      <c r="I101" s="68"/>
      <c r="J101" s="68"/>
      <c r="K101" s="68"/>
      <c r="L101" s="68"/>
      <c r="M101" s="68"/>
      <c r="N101" s="68"/>
      <c r="O101" s="68"/>
      <c r="P101" s="68"/>
      <c r="Q101" s="68"/>
      <c r="R101" s="68"/>
      <c r="S101" s="68"/>
      <c r="T101" s="68"/>
      <c r="U101" s="68"/>
      <c r="V101" s="68"/>
      <c r="W101" s="68"/>
      <c r="X101" s="68"/>
      <c r="Y101" s="68"/>
      <c r="Z101" s="68"/>
      <c r="AA101" s="68"/>
      <c r="AB101" s="68"/>
      <c r="AC101" s="68"/>
      <c r="AD101" s="68"/>
      <c r="AE101" s="68"/>
      <c r="AF101" s="68"/>
      <c r="AG101" s="68"/>
      <c r="AH101" s="68"/>
      <c r="AI101" s="68"/>
      <c r="AJ101" s="68"/>
      <c r="AK101" s="68"/>
      <c r="AL101" s="68"/>
      <c r="AM101" s="68"/>
      <c r="AN101" s="68"/>
      <c r="AO101" s="68"/>
      <c r="AP101" s="68"/>
      <c r="AQ101" s="68"/>
      <c r="AR101" s="68"/>
      <c r="AS101" s="68"/>
    </row>
    <row r="102" spans="1:45">
      <c r="A102" s="68"/>
      <c r="B102" s="68"/>
      <c r="C102" s="68"/>
      <c r="E102" s="68"/>
      <c r="F102" s="68"/>
      <c r="G102" s="68"/>
      <c r="H102" s="68"/>
      <c r="I102" s="68"/>
      <c r="J102" s="68"/>
      <c r="K102" s="68"/>
      <c r="L102" s="68"/>
      <c r="M102" s="68"/>
      <c r="N102" s="68"/>
      <c r="O102" s="68"/>
      <c r="P102" s="68"/>
      <c r="Q102" s="68"/>
      <c r="R102" s="68"/>
      <c r="S102" s="68"/>
      <c r="T102" s="68"/>
      <c r="U102" s="68"/>
      <c r="V102" s="68"/>
      <c r="W102" s="68"/>
      <c r="X102" s="68"/>
      <c r="Y102" s="68"/>
      <c r="Z102" s="68"/>
      <c r="AA102" s="68"/>
      <c r="AB102" s="68"/>
      <c r="AC102" s="68"/>
      <c r="AD102" s="68"/>
      <c r="AE102" s="68"/>
      <c r="AF102" s="68"/>
      <c r="AG102" s="68"/>
      <c r="AH102" s="68"/>
      <c r="AI102" s="68"/>
      <c r="AJ102" s="68"/>
      <c r="AK102" s="68"/>
      <c r="AL102" s="68"/>
      <c r="AM102" s="68"/>
      <c r="AN102" s="68"/>
      <c r="AO102" s="68"/>
      <c r="AP102" s="68"/>
      <c r="AQ102" s="68"/>
      <c r="AR102" s="68"/>
      <c r="AS102" s="68"/>
    </row>
    <row r="103" spans="1:45">
      <c r="A103" s="68"/>
      <c r="B103" s="68"/>
      <c r="C103" s="68"/>
      <c r="E103" s="68"/>
      <c r="F103" s="68"/>
      <c r="G103" s="68"/>
      <c r="H103" s="68"/>
      <c r="I103" s="68"/>
      <c r="J103" s="68"/>
      <c r="K103" s="68"/>
      <c r="L103" s="68"/>
      <c r="M103" s="68"/>
      <c r="N103" s="68"/>
      <c r="O103" s="68"/>
      <c r="P103" s="68"/>
      <c r="Q103" s="68"/>
      <c r="R103" s="68"/>
      <c r="S103" s="68"/>
      <c r="T103" s="68"/>
      <c r="U103" s="68"/>
      <c r="V103" s="68"/>
      <c r="W103" s="68"/>
      <c r="X103" s="68"/>
      <c r="Y103" s="68"/>
      <c r="Z103" s="68"/>
      <c r="AA103" s="68"/>
      <c r="AB103" s="68"/>
      <c r="AC103" s="68"/>
      <c r="AD103" s="68"/>
      <c r="AE103" s="68"/>
      <c r="AF103" s="68"/>
      <c r="AG103" s="68"/>
      <c r="AH103" s="68"/>
      <c r="AI103" s="68"/>
      <c r="AJ103" s="68"/>
      <c r="AK103" s="68"/>
      <c r="AL103" s="68"/>
      <c r="AM103" s="68"/>
      <c r="AN103" s="68"/>
      <c r="AO103" s="68"/>
      <c r="AP103" s="68"/>
      <c r="AQ103" s="68"/>
      <c r="AR103" s="68"/>
      <c r="AS103" s="68"/>
    </row>
    <row r="104" spans="1:45">
      <c r="A104" s="68"/>
      <c r="B104" s="68"/>
      <c r="C104" s="68"/>
      <c r="E104" s="68"/>
      <c r="F104" s="68"/>
      <c r="G104" s="68"/>
      <c r="H104" s="68"/>
      <c r="I104" s="68"/>
      <c r="J104" s="68"/>
      <c r="K104" s="68"/>
      <c r="L104" s="68"/>
      <c r="M104" s="68"/>
      <c r="N104" s="68"/>
      <c r="O104" s="68"/>
      <c r="P104" s="68"/>
      <c r="Q104" s="68"/>
      <c r="R104" s="68"/>
      <c r="S104" s="68"/>
      <c r="T104" s="68"/>
      <c r="U104" s="68"/>
      <c r="V104" s="68"/>
      <c r="W104" s="68"/>
      <c r="X104" s="68"/>
      <c r="Y104" s="68"/>
      <c r="Z104" s="68"/>
      <c r="AA104" s="68"/>
      <c r="AB104" s="68"/>
      <c r="AC104" s="68"/>
      <c r="AD104" s="68"/>
      <c r="AE104" s="68"/>
      <c r="AF104" s="68"/>
      <c r="AG104" s="68"/>
      <c r="AH104" s="68"/>
      <c r="AI104" s="68"/>
      <c r="AJ104" s="68"/>
      <c r="AK104" s="68"/>
      <c r="AL104" s="68"/>
      <c r="AM104" s="68"/>
      <c r="AN104" s="68"/>
      <c r="AO104" s="68"/>
      <c r="AP104" s="68"/>
      <c r="AQ104" s="68"/>
      <c r="AR104" s="68"/>
      <c r="AS104" s="68"/>
    </row>
    <row r="105" spans="1:45">
      <c r="A105" s="68"/>
      <c r="B105" s="68"/>
      <c r="C105" s="68"/>
      <c r="E105" s="68"/>
      <c r="F105" s="68"/>
      <c r="G105" s="68"/>
      <c r="H105" s="68"/>
      <c r="I105" s="68"/>
      <c r="J105" s="68"/>
      <c r="K105" s="68"/>
      <c r="L105" s="68"/>
      <c r="M105" s="68"/>
      <c r="N105" s="68"/>
      <c r="O105" s="68"/>
      <c r="P105" s="68"/>
      <c r="Q105" s="68"/>
      <c r="R105" s="68"/>
      <c r="S105" s="68"/>
      <c r="T105" s="68"/>
      <c r="U105" s="68"/>
      <c r="V105" s="68"/>
      <c r="W105" s="68"/>
      <c r="X105" s="68"/>
      <c r="Y105" s="68"/>
      <c r="Z105" s="68"/>
      <c r="AA105" s="68"/>
      <c r="AB105" s="68"/>
      <c r="AC105" s="68"/>
      <c r="AD105" s="68"/>
      <c r="AE105" s="68"/>
      <c r="AF105" s="68"/>
      <c r="AG105" s="68"/>
      <c r="AH105" s="68"/>
      <c r="AI105" s="68"/>
      <c r="AJ105" s="68"/>
      <c r="AK105" s="68"/>
      <c r="AL105" s="68"/>
      <c r="AM105" s="68"/>
      <c r="AN105" s="68"/>
      <c r="AO105" s="68"/>
      <c r="AP105" s="68"/>
      <c r="AQ105" s="68"/>
      <c r="AR105" s="68"/>
      <c r="AS105" s="68"/>
    </row>
    <row r="106" spans="1:45">
      <c r="A106" s="68"/>
      <c r="B106" s="68"/>
      <c r="C106" s="68"/>
      <c r="E106" s="68"/>
      <c r="F106" s="68"/>
      <c r="G106" s="68"/>
      <c r="H106" s="68"/>
      <c r="I106" s="68"/>
      <c r="J106" s="68"/>
      <c r="K106" s="68"/>
      <c r="L106" s="68"/>
      <c r="M106" s="68"/>
      <c r="N106" s="68"/>
      <c r="O106" s="68"/>
      <c r="P106" s="68"/>
      <c r="Q106" s="68"/>
      <c r="R106" s="68"/>
      <c r="S106" s="68"/>
      <c r="T106" s="68"/>
      <c r="U106" s="68"/>
      <c r="V106" s="68"/>
      <c r="W106" s="68"/>
      <c r="X106" s="68"/>
      <c r="Y106" s="68"/>
      <c r="Z106" s="68"/>
      <c r="AA106" s="68"/>
      <c r="AB106" s="68"/>
      <c r="AC106" s="68"/>
      <c r="AD106" s="68"/>
      <c r="AE106" s="68"/>
      <c r="AF106" s="68"/>
      <c r="AG106" s="68"/>
      <c r="AH106" s="68"/>
      <c r="AI106" s="68"/>
      <c r="AJ106" s="68"/>
      <c r="AK106" s="68"/>
      <c r="AL106" s="68"/>
      <c r="AM106" s="68"/>
      <c r="AN106" s="68"/>
      <c r="AO106" s="68"/>
      <c r="AP106" s="68"/>
      <c r="AQ106" s="68"/>
      <c r="AR106" s="68"/>
      <c r="AS106" s="68"/>
    </row>
    <row r="107" spans="1:45">
      <c r="A107" s="68"/>
      <c r="B107" s="68"/>
      <c r="C107" s="68"/>
      <c r="E107" s="68"/>
      <c r="F107" s="68"/>
      <c r="G107" s="68"/>
      <c r="H107" s="68"/>
      <c r="I107" s="68"/>
      <c r="J107" s="68"/>
      <c r="K107" s="68"/>
      <c r="L107" s="68"/>
      <c r="M107" s="68"/>
      <c r="N107" s="68"/>
      <c r="O107" s="68"/>
      <c r="P107" s="68"/>
      <c r="Q107" s="68"/>
      <c r="R107" s="68"/>
      <c r="S107" s="68"/>
      <c r="T107" s="68"/>
      <c r="U107" s="68"/>
      <c r="V107" s="68"/>
      <c r="W107" s="68"/>
      <c r="X107" s="68"/>
      <c r="Y107" s="68"/>
      <c r="Z107" s="68"/>
      <c r="AA107" s="68"/>
      <c r="AB107" s="68"/>
      <c r="AC107" s="68"/>
      <c r="AD107" s="68"/>
      <c r="AE107" s="68"/>
      <c r="AF107" s="68"/>
      <c r="AG107" s="68"/>
      <c r="AH107" s="68"/>
      <c r="AI107" s="68"/>
      <c r="AJ107" s="68"/>
      <c r="AK107" s="68"/>
      <c r="AL107" s="68"/>
      <c r="AM107" s="68"/>
      <c r="AN107" s="68"/>
      <c r="AO107" s="68"/>
      <c r="AP107" s="68"/>
      <c r="AQ107" s="68"/>
      <c r="AR107" s="68"/>
      <c r="AS107" s="68"/>
    </row>
    <row r="108" spans="1:45">
      <c r="A108" s="68"/>
      <c r="B108" s="68"/>
      <c r="C108" s="68"/>
      <c r="E108" s="68"/>
      <c r="F108" s="68"/>
      <c r="G108" s="68"/>
      <c r="H108" s="68"/>
      <c r="I108" s="68"/>
      <c r="J108" s="68"/>
      <c r="K108" s="68"/>
      <c r="L108" s="68"/>
      <c r="M108" s="68"/>
      <c r="N108" s="68"/>
      <c r="O108" s="68"/>
      <c r="P108" s="68"/>
      <c r="Q108" s="68"/>
      <c r="R108" s="68"/>
      <c r="S108" s="68"/>
      <c r="T108" s="68"/>
      <c r="U108" s="68"/>
      <c r="V108" s="68"/>
      <c r="W108" s="68"/>
      <c r="X108" s="68"/>
      <c r="Y108" s="68"/>
      <c r="Z108" s="68"/>
      <c r="AA108" s="68"/>
      <c r="AB108" s="68"/>
      <c r="AC108" s="68"/>
      <c r="AD108" s="68"/>
      <c r="AE108" s="68"/>
      <c r="AF108" s="68"/>
      <c r="AG108" s="68"/>
      <c r="AH108" s="68"/>
      <c r="AI108" s="68"/>
      <c r="AJ108" s="68"/>
      <c r="AK108" s="68"/>
      <c r="AL108" s="68"/>
      <c r="AM108" s="68"/>
      <c r="AN108" s="68"/>
      <c r="AO108" s="68"/>
      <c r="AP108" s="68"/>
      <c r="AQ108" s="68"/>
      <c r="AR108" s="68"/>
      <c r="AS108" s="68"/>
    </row>
    <row r="109" spans="1:45">
      <c r="A109" s="68"/>
      <c r="B109" s="68"/>
      <c r="C109" s="68"/>
      <c r="E109" s="68"/>
      <c r="F109" s="68"/>
      <c r="G109" s="68"/>
      <c r="H109" s="68"/>
      <c r="I109" s="68"/>
      <c r="J109" s="68"/>
      <c r="K109" s="68"/>
      <c r="L109" s="68"/>
      <c r="M109" s="68"/>
      <c r="N109" s="68"/>
      <c r="O109" s="68"/>
      <c r="P109" s="68"/>
      <c r="Q109" s="68"/>
      <c r="R109" s="68"/>
      <c r="S109" s="68"/>
      <c r="T109" s="68"/>
      <c r="U109" s="68"/>
      <c r="V109" s="68"/>
      <c r="W109" s="68"/>
      <c r="X109" s="68"/>
      <c r="Y109" s="68"/>
      <c r="Z109" s="68"/>
      <c r="AA109" s="68"/>
      <c r="AB109" s="68"/>
      <c r="AC109" s="68"/>
      <c r="AD109" s="68"/>
      <c r="AE109" s="68"/>
      <c r="AF109" s="68"/>
      <c r="AG109" s="68"/>
      <c r="AH109" s="68"/>
      <c r="AI109" s="68"/>
      <c r="AJ109" s="68"/>
      <c r="AK109" s="68"/>
      <c r="AL109" s="68"/>
      <c r="AM109" s="68"/>
      <c r="AN109" s="68"/>
      <c r="AO109" s="68"/>
      <c r="AP109" s="68"/>
      <c r="AQ109" s="68"/>
      <c r="AR109" s="68"/>
      <c r="AS109" s="68"/>
    </row>
    <row r="110" spans="1:45">
      <c r="A110" s="68"/>
      <c r="B110" s="68"/>
      <c r="C110" s="68"/>
      <c r="E110" s="68"/>
      <c r="F110" s="68"/>
      <c r="G110" s="68"/>
      <c r="H110" s="68"/>
      <c r="I110" s="68"/>
      <c r="J110" s="68"/>
      <c r="K110" s="68"/>
      <c r="L110" s="68"/>
      <c r="M110" s="68"/>
      <c r="N110" s="68"/>
      <c r="O110" s="68"/>
      <c r="P110" s="68"/>
      <c r="Q110" s="68"/>
      <c r="R110" s="68"/>
      <c r="S110" s="68"/>
      <c r="T110" s="68"/>
      <c r="U110" s="68"/>
      <c r="V110" s="68"/>
      <c r="W110" s="68"/>
      <c r="X110" s="68"/>
      <c r="Y110" s="68"/>
      <c r="Z110" s="68"/>
      <c r="AA110" s="68"/>
      <c r="AB110" s="68"/>
      <c r="AC110" s="68"/>
      <c r="AD110" s="68"/>
      <c r="AE110" s="68"/>
      <c r="AF110" s="68"/>
      <c r="AG110" s="68"/>
      <c r="AH110" s="68"/>
      <c r="AI110" s="68"/>
      <c r="AJ110" s="68"/>
      <c r="AK110" s="68"/>
      <c r="AL110" s="68"/>
      <c r="AM110" s="68"/>
      <c r="AN110" s="68"/>
      <c r="AO110" s="68"/>
      <c r="AP110" s="68"/>
      <c r="AQ110" s="68"/>
      <c r="AR110" s="68"/>
      <c r="AS110" s="68"/>
    </row>
    <row r="111" spans="1:45">
      <c r="A111" s="68"/>
      <c r="B111" s="68"/>
      <c r="C111" s="68"/>
      <c r="E111" s="68"/>
      <c r="F111" s="68"/>
      <c r="G111" s="68"/>
      <c r="H111" s="68"/>
      <c r="I111" s="68"/>
      <c r="J111" s="68"/>
      <c r="K111" s="68"/>
      <c r="L111" s="68"/>
      <c r="M111" s="68"/>
      <c r="N111" s="68"/>
      <c r="O111" s="68"/>
      <c r="P111" s="68"/>
      <c r="Q111" s="68"/>
      <c r="R111" s="68"/>
      <c r="S111" s="68"/>
      <c r="T111" s="68"/>
      <c r="U111" s="68"/>
      <c r="V111" s="68"/>
      <c r="W111" s="68"/>
      <c r="X111" s="68"/>
      <c r="Y111" s="68"/>
      <c r="Z111" s="68"/>
      <c r="AA111" s="68"/>
      <c r="AB111" s="68"/>
      <c r="AC111" s="68"/>
      <c r="AD111" s="68"/>
      <c r="AE111" s="68"/>
      <c r="AF111" s="68"/>
      <c r="AG111" s="68"/>
      <c r="AH111" s="68"/>
      <c r="AI111" s="68"/>
      <c r="AJ111" s="68"/>
      <c r="AK111" s="68"/>
      <c r="AL111" s="68"/>
      <c r="AM111" s="68"/>
      <c r="AN111" s="68"/>
      <c r="AO111" s="68"/>
      <c r="AP111" s="68"/>
      <c r="AQ111" s="68"/>
      <c r="AR111" s="68"/>
      <c r="AS111" s="68"/>
    </row>
    <row r="112" spans="1:45">
      <c r="A112" s="68"/>
      <c r="B112" s="68"/>
      <c r="C112" s="68"/>
      <c r="E112" s="68"/>
      <c r="F112" s="68"/>
      <c r="G112" s="68"/>
      <c r="H112" s="68"/>
      <c r="I112" s="68"/>
      <c r="J112" s="68"/>
      <c r="K112" s="68"/>
      <c r="L112" s="68"/>
      <c r="M112" s="68"/>
      <c r="N112" s="68"/>
      <c r="O112" s="68"/>
      <c r="P112" s="68"/>
      <c r="Q112" s="68"/>
      <c r="R112" s="68"/>
      <c r="S112" s="68"/>
      <c r="T112" s="68"/>
      <c r="U112" s="68"/>
      <c r="V112" s="68"/>
      <c r="W112" s="68"/>
      <c r="X112" s="68"/>
      <c r="Y112" s="68"/>
      <c r="Z112" s="68"/>
      <c r="AA112" s="68"/>
      <c r="AB112" s="68"/>
      <c r="AC112" s="68"/>
      <c r="AD112" s="68"/>
      <c r="AE112" s="68"/>
      <c r="AF112" s="68"/>
      <c r="AG112" s="68"/>
      <c r="AH112" s="68"/>
      <c r="AI112" s="68"/>
      <c r="AJ112" s="68"/>
      <c r="AK112" s="68"/>
      <c r="AL112" s="68"/>
      <c r="AM112" s="68"/>
      <c r="AN112" s="68"/>
      <c r="AO112" s="68"/>
      <c r="AP112" s="68"/>
      <c r="AQ112" s="68"/>
      <c r="AR112" s="68"/>
      <c r="AS112" s="68"/>
    </row>
    <row r="113" spans="1:45">
      <c r="A113" s="68"/>
      <c r="B113" s="68"/>
      <c r="C113" s="68"/>
      <c r="E113" s="68"/>
      <c r="F113" s="68"/>
      <c r="G113" s="68"/>
      <c r="H113" s="68"/>
      <c r="I113" s="68"/>
      <c r="J113" s="68"/>
      <c r="K113" s="68"/>
      <c r="L113" s="68"/>
      <c r="M113" s="68"/>
      <c r="N113" s="68"/>
      <c r="O113" s="68"/>
      <c r="P113" s="68"/>
      <c r="Q113" s="68"/>
      <c r="R113" s="68"/>
      <c r="S113" s="68"/>
      <c r="T113" s="68"/>
      <c r="U113" s="68"/>
      <c r="V113" s="68"/>
      <c r="W113" s="68"/>
      <c r="X113" s="68"/>
      <c r="Y113" s="68"/>
      <c r="Z113" s="68"/>
      <c r="AA113" s="68"/>
      <c r="AB113" s="68"/>
      <c r="AC113" s="68"/>
      <c r="AD113" s="68"/>
      <c r="AE113" s="68"/>
      <c r="AF113" s="68"/>
      <c r="AG113" s="68"/>
      <c r="AH113" s="68"/>
      <c r="AI113" s="68"/>
      <c r="AJ113" s="68"/>
      <c r="AK113" s="68"/>
      <c r="AL113" s="68"/>
      <c r="AM113" s="68"/>
      <c r="AN113" s="68"/>
      <c r="AO113" s="68"/>
      <c r="AP113" s="68"/>
      <c r="AQ113" s="68"/>
      <c r="AR113" s="68"/>
      <c r="AS113" s="68"/>
    </row>
    <row r="114" spans="1:45">
      <c r="A114" s="68"/>
      <c r="B114" s="68"/>
      <c r="C114" s="68"/>
      <c r="E114" s="68"/>
      <c r="F114" s="68"/>
      <c r="G114" s="68"/>
      <c r="H114" s="68"/>
      <c r="I114" s="68"/>
      <c r="J114" s="68"/>
      <c r="K114" s="68"/>
      <c r="L114" s="68"/>
      <c r="M114" s="68"/>
      <c r="N114" s="68"/>
      <c r="O114" s="68"/>
      <c r="P114" s="68"/>
      <c r="Q114" s="68"/>
      <c r="R114" s="68"/>
      <c r="S114" s="68"/>
      <c r="T114" s="68"/>
      <c r="U114" s="68"/>
      <c r="V114" s="68"/>
      <c r="W114" s="68"/>
      <c r="X114" s="68"/>
      <c r="Y114" s="68"/>
      <c r="Z114" s="68"/>
      <c r="AA114" s="68"/>
      <c r="AB114" s="68"/>
      <c r="AC114" s="68"/>
      <c r="AD114" s="68"/>
      <c r="AE114" s="68"/>
      <c r="AF114" s="68"/>
      <c r="AG114" s="68"/>
      <c r="AH114" s="68"/>
      <c r="AI114" s="68"/>
      <c r="AJ114" s="68"/>
      <c r="AK114" s="68"/>
      <c r="AL114" s="68"/>
      <c r="AM114" s="68"/>
      <c r="AN114" s="68"/>
      <c r="AO114" s="68"/>
      <c r="AP114" s="68"/>
      <c r="AQ114" s="68"/>
      <c r="AR114" s="68"/>
      <c r="AS114" s="68"/>
    </row>
    <row r="115" spans="1:45">
      <c r="A115" s="68"/>
      <c r="B115" s="68"/>
      <c r="C115" s="68"/>
      <c r="E115" s="68"/>
      <c r="F115" s="68"/>
      <c r="G115" s="68"/>
      <c r="H115" s="68"/>
      <c r="I115" s="68"/>
      <c r="J115" s="68"/>
      <c r="K115" s="68"/>
      <c r="L115" s="68"/>
      <c r="M115" s="68"/>
      <c r="N115" s="68"/>
      <c r="O115" s="68"/>
      <c r="P115" s="68"/>
      <c r="Q115" s="68"/>
      <c r="R115" s="68"/>
      <c r="S115" s="68"/>
      <c r="T115" s="68"/>
      <c r="U115" s="68"/>
      <c r="V115" s="68"/>
      <c r="W115" s="68"/>
      <c r="X115" s="68"/>
      <c r="Y115" s="68"/>
      <c r="Z115" s="68"/>
      <c r="AA115" s="68"/>
      <c r="AB115" s="68"/>
      <c r="AC115" s="68"/>
      <c r="AD115" s="68"/>
      <c r="AE115" s="68"/>
      <c r="AF115" s="68"/>
      <c r="AG115" s="68"/>
      <c r="AH115" s="68"/>
      <c r="AI115" s="68"/>
      <c r="AJ115" s="68"/>
      <c r="AK115" s="68"/>
      <c r="AL115" s="68"/>
      <c r="AM115" s="68"/>
      <c r="AN115" s="68"/>
      <c r="AO115" s="68"/>
      <c r="AP115" s="68"/>
      <c r="AQ115" s="68"/>
      <c r="AR115" s="68"/>
      <c r="AS115" s="68"/>
    </row>
    <row r="116" spans="1:45">
      <c r="A116" s="68"/>
      <c r="B116" s="68"/>
      <c r="C116" s="68"/>
      <c r="E116" s="68"/>
      <c r="F116" s="68"/>
      <c r="G116" s="68"/>
      <c r="H116" s="68"/>
      <c r="I116" s="68"/>
      <c r="J116" s="68"/>
      <c r="K116" s="68"/>
      <c r="L116" s="68"/>
      <c r="M116" s="68"/>
      <c r="N116" s="68"/>
      <c r="O116" s="68"/>
      <c r="P116" s="68"/>
      <c r="Q116" s="68"/>
      <c r="R116" s="68"/>
      <c r="S116" s="68"/>
      <c r="T116" s="68"/>
      <c r="U116" s="68"/>
      <c r="V116" s="68"/>
      <c r="W116" s="68"/>
      <c r="X116" s="68"/>
      <c r="Y116" s="68"/>
      <c r="Z116" s="68"/>
      <c r="AA116" s="68"/>
      <c r="AB116" s="68"/>
      <c r="AC116" s="68"/>
      <c r="AD116" s="68"/>
      <c r="AE116" s="68"/>
      <c r="AF116" s="68"/>
      <c r="AG116" s="68"/>
      <c r="AH116" s="68"/>
      <c r="AI116" s="68"/>
      <c r="AJ116" s="68"/>
      <c r="AK116" s="68"/>
      <c r="AL116" s="68"/>
      <c r="AM116" s="68"/>
      <c r="AN116" s="68"/>
      <c r="AO116" s="68"/>
      <c r="AP116" s="68"/>
      <c r="AQ116" s="68"/>
      <c r="AR116" s="68"/>
      <c r="AS116" s="68"/>
    </row>
    <row r="117" spans="1:45">
      <c r="A117" s="68"/>
      <c r="B117" s="68"/>
      <c r="C117" s="68"/>
      <c r="E117" s="68"/>
      <c r="F117" s="68"/>
      <c r="G117" s="68"/>
      <c r="H117" s="68"/>
      <c r="I117" s="68"/>
      <c r="J117" s="68"/>
      <c r="K117" s="68"/>
      <c r="L117" s="68"/>
      <c r="M117" s="68"/>
      <c r="N117" s="68"/>
      <c r="O117" s="68"/>
      <c r="P117" s="68"/>
      <c r="Q117" s="68"/>
      <c r="R117" s="68"/>
      <c r="S117" s="68"/>
      <c r="T117" s="68"/>
      <c r="U117" s="68"/>
      <c r="V117" s="68"/>
      <c r="W117" s="68"/>
      <c r="X117" s="68"/>
      <c r="Y117" s="68"/>
      <c r="Z117" s="68"/>
      <c r="AA117" s="68"/>
      <c r="AB117" s="68"/>
      <c r="AC117" s="68"/>
      <c r="AD117" s="68"/>
      <c r="AE117" s="68"/>
      <c r="AF117" s="68"/>
      <c r="AG117" s="68"/>
      <c r="AH117" s="68"/>
      <c r="AI117" s="68"/>
      <c r="AJ117" s="68"/>
      <c r="AK117" s="68"/>
      <c r="AL117" s="68"/>
      <c r="AM117" s="68"/>
      <c r="AN117" s="68"/>
      <c r="AO117" s="68"/>
      <c r="AP117" s="68"/>
      <c r="AQ117" s="68"/>
      <c r="AR117" s="68"/>
      <c r="AS117" s="68"/>
    </row>
    <row r="118" spans="1:45">
      <c r="A118" s="68"/>
      <c r="B118" s="68"/>
      <c r="C118" s="68"/>
      <c r="E118" s="68"/>
      <c r="F118" s="68"/>
      <c r="G118" s="68"/>
      <c r="H118" s="68"/>
      <c r="I118" s="68"/>
      <c r="J118" s="68"/>
      <c r="K118" s="68"/>
      <c r="L118" s="68"/>
      <c r="M118" s="68"/>
      <c r="N118" s="68"/>
      <c r="O118" s="68"/>
      <c r="P118" s="68"/>
      <c r="Q118" s="68"/>
      <c r="R118" s="68"/>
      <c r="S118" s="68"/>
      <c r="T118" s="68"/>
      <c r="U118" s="68"/>
      <c r="V118" s="68"/>
      <c r="W118" s="68"/>
      <c r="X118" s="68"/>
      <c r="Y118" s="68"/>
      <c r="Z118" s="68"/>
      <c r="AA118" s="68"/>
      <c r="AB118" s="68"/>
      <c r="AC118" s="68"/>
      <c r="AD118" s="68"/>
      <c r="AE118" s="68"/>
      <c r="AF118" s="68"/>
      <c r="AG118" s="68"/>
      <c r="AH118" s="68"/>
      <c r="AI118" s="68"/>
      <c r="AJ118" s="68"/>
      <c r="AK118" s="68"/>
      <c r="AL118" s="68"/>
      <c r="AM118" s="68"/>
      <c r="AN118" s="68"/>
      <c r="AO118" s="68"/>
      <c r="AP118" s="68"/>
      <c r="AQ118" s="68"/>
      <c r="AR118" s="68"/>
      <c r="AS118" s="68"/>
    </row>
    <row r="119" spans="1:45">
      <c r="A119" s="68"/>
      <c r="B119" s="68"/>
      <c r="C119" s="68"/>
      <c r="E119" s="68"/>
      <c r="F119" s="68"/>
      <c r="G119" s="68"/>
      <c r="H119" s="68"/>
      <c r="I119" s="68"/>
      <c r="J119" s="68"/>
      <c r="K119" s="68"/>
      <c r="L119" s="68"/>
      <c r="M119" s="68"/>
      <c r="N119" s="68"/>
      <c r="O119" s="68"/>
      <c r="P119" s="68"/>
      <c r="Q119" s="68"/>
      <c r="R119" s="68"/>
      <c r="S119" s="68"/>
      <c r="T119" s="68"/>
      <c r="U119" s="68"/>
      <c r="V119" s="68"/>
      <c r="W119" s="68"/>
      <c r="X119" s="68"/>
      <c r="Y119" s="68"/>
      <c r="Z119" s="68"/>
      <c r="AA119" s="68"/>
      <c r="AB119" s="68"/>
      <c r="AC119" s="68"/>
      <c r="AD119" s="68"/>
      <c r="AE119" s="68"/>
      <c r="AF119" s="68"/>
      <c r="AG119" s="68"/>
      <c r="AH119" s="68"/>
      <c r="AI119" s="68"/>
      <c r="AJ119" s="68"/>
      <c r="AK119" s="68"/>
      <c r="AL119" s="68"/>
      <c r="AM119" s="68"/>
      <c r="AN119" s="68"/>
      <c r="AO119" s="68"/>
      <c r="AP119" s="68"/>
      <c r="AQ119" s="68"/>
      <c r="AR119" s="68"/>
      <c r="AS119" s="68"/>
    </row>
    <row r="120" spans="1:45">
      <c r="A120" s="68"/>
      <c r="B120" s="68"/>
      <c r="C120" s="68"/>
      <c r="E120" s="68"/>
      <c r="F120" s="68"/>
      <c r="G120" s="68"/>
      <c r="H120" s="68"/>
      <c r="I120" s="68"/>
      <c r="J120" s="68"/>
      <c r="K120" s="68"/>
      <c r="L120" s="68"/>
      <c r="M120" s="68"/>
      <c r="N120" s="68"/>
      <c r="O120" s="68"/>
      <c r="P120" s="68"/>
      <c r="Q120" s="68"/>
      <c r="R120" s="68"/>
      <c r="S120" s="68"/>
      <c r="T120" s="68"/>
      <c r="U120" s="68"/>
      <c r="V120" s="68"/>
      <c r="W120" s="68"/>
      <c r="X120" s="68"/>
      <c r="Y120" s="68"/>
      <c r="Z120" s="68"/>
      <c r="AA120" s="68"/>
      <c r="AB120" s="68"/>
      <c r="AC120" s="68"/>
      <c r="AD120" s="68"/>
      <c r="AE120" s="68"/>
      <c r="AF120" s="68"/>
      <c r="AG120" s="68"/>
      <c r="AH120" s="68"/>
      <c r="AI120" s="68"/>
      <c r="AJ120" s="68"/>
      <c r="AK120" s="68"/>
      <c r="AL120" s="68"/>
      <c r="AM120" s="68"/>
      <c r="AN120" s="68"/>
      <c r="AO120" s="68"/>
      <c r="AP120" s="68"/>
      <c r="AQ120" s="68"/>
      <c r="AR120" s="68"/>
      <c r="AS120" s="68"/>
    </row>
    <row r="121" spans="1:45">
      <c r="A121" s="68"/>
      <c r="B121" s="68"/>
      <c r="C121" s="68"/>
      <c r="E121" s="68"/>
      <c r="F121" s="68"/>
      <c r="G121" s="68"/>
      <c r="H121" s="68"/>
      <c r="I121" s="68"/>
      <c r="J121" s="68"/>
      <c r="K121" s="68"/>
      <c r="L121" s="68"/>
      <c r="M121" s="68"/>
      <c r="N121" s="68"/>
      <c r="O121" s="68"/>
      <c r="P121" s="68"/>
      <c r="Q121" s="68"/>
      <c r="R121" s="68"/>
      <c r="S121" s="68"/>
      <c r="T121" s="68"/>
      <c r="U121" s="68"/>
      <c r="V121" s="68"/>
      <c r="W121" s="68"/>
      <c r="X121" s="68"/>
      <c r="Y121" s="68"/>
      <c r="Z121" s="68"/>
      <c r="AA121" s="68"/>
      <c r="AB121" s="68"/>
      <c r="AC121" s="68"/>
      <c r="AD121" s="68"/>
      <c r="AE121" s="68"/>
      <c r="AF121" s="68"/>
      <c r="AG121" s="68"/>
      <c r="AH121" s="68"/>
      <c r="AI121" s="68"/>
      <c r="AJ121" s="68"/>
      <c r="AK121" s="68"/>
      <c r="AL121" s="68"/>
      <c r="AM121" s="68"/>
      <c r="AN121" s="68"/>
      <c r="AO121" s="68"/>
      <c r="AP121" s="68"/>
      <c r="AQ121" s="68"/>
      <c r="AR121" s="68"/>
      <c r="AS121" s="68"/>
    </row>
    <row r="122" spans="1:45">
      <c r="A122" s="68"/>
      <c r="B122" s="68"/>
      <c r="C122" s="68"/>
      <c r="E122" s="68"/>
      <c r="F122" s="68"/>
      <c r="G122" s="68"/>
      <c r="H122" s="68"/>
      <c r="I122" s="68"/>
      <c r="J122" s="68"/>
      <c r="K122" s="68"/>
      <c r="L122" s="68"/>
      <c r="M122" s="68"/>
      <c r="N122" s="68"/>
      <c r="O122" s="68"/>
      <c r="P122" s="68"/>
      <c r="Q122" s="68"/>
      <c r="R122" s="68"/>
      <c r="S122" s="68"/>
      <c r="T122" s="68"/>
      <c r="U122" s="68"/>
      <c r="V122" s="68"/>
      <c r="W122" s="68"/>
      <c r="X122" s="68"/>
      <c r="Y122" s="68"/>
      <c r="Z122" s="68"/>
      <c r="AA122" s="68"/>
      <c r="AB122" s="68"/>
      <c r="AC122" s="68"/>
      <c r="AD122" s="68"/>
      <c r="AE122" s="68"/>
      <c r="AF122" s="68"/>
      <c r="AG122" s="68"/>
      <c r="AH122" s="68"/>
      <c r="AI122" s="68"/>
      <c r="AJ122" s="68"/>
      <c r="AK122" s="68"/>
      <c r="AL122" s="68"/>
      <c r="AM122" s="68"/>
      <c r="AN122" s="68"/>
      <c r="AO122" s="68"/>
      <c r="AP122" s="68"/>
      <c r="AQ122" s="68"/>
      <c r="AR122" s="68"/>
      <c r="AS122" s="68"/>
    </row>
    <row r="123" spans="1:45">
      <c r="A123" s="68"/>
      <c r="B123" s="68"/>
      <c r="C123" s="68"/>
      <c r="E123" s="68"/>
      <c r="F123" s="68"/>
      <c r="G123" s="68"/>
      <c r="H123" s="68"/>
      <c r="I123" s="68"/>
      <c r="J123" s="68"/>
      <c r="K123" s="68"/>
      <c r="L123" s="68"/>
      <c r="M123" s="68"/>
      <c r="N123" s="68"/>
      <c r="O123" s="68"/>
      <c r="P123" s="68"/>
      <c r="Q123" s="68"/>
      <c r="R123" s="68"/>
      <c r="S123" s="68"/>
      <c r="T123" s="68"/>
      <c r="U123" s="68"/>
      <c r="V123" s="68"/>
      <c r="W123" s="68"/>
      <c r="X123" s="68"/>
      <c r="Y123" s="68"/>
      <c r="Z123" s="68"/>
      <c r="AA123" s="68"/>
      <c r="AB123" s="68"/>
      <c r="AC123" s="68"/>
      <c r="AD123" s="68"/>
      <c r="AE123" s="68"/>
      <c r="AF123" s="68"/>
      <c r="AG123" s="68"/>
      <c r="AH123" s="68"/>
      <c r="AI123" s="68"/>
      <c r="AJ123" s="68"/>
      <c r="AK123" s="68"/>
      <c r="AL123" s="68"/>
      <c r="AM123" s="68"/>
      <c r="AN123" s="68"/>
      <c r="AO123" s="68"/>
      <c r="AP123" s="68"/>
      <c r="AQ123" s="68"/>
      <c r="AR123" s="68"/>
      <c r="AS123" s="68"/>
    </row>
    <row r="124" spans="1:45">
      <c r="A124" s="68"/>
      <c r="B124" s="68"/>
      <c r="C124" s="68"/>
      <c r="E124" s="68"/>
      <c r="F124" s="68"/>
      <c r="G124" s="68"/>
      <c r="H124" s="68"/>
      <c r="I124" s="68"/>
      <c r="J124" s="68"/>
      <c r="K124" s="68"/>
      <c r="L124" s="68"/>
      <c r="M124" s="68"/>
      <c r="N124" s="68"/>
      <c r="O124" s="68"/>
      <c r="P124" s="68"/>
      <c r="Q124" s="68"/>
      <c r="R124" s="68"/>
      <c r="S124" s="68"/>
      <c r="T124" s="68"/>
      <c r="U124" s="68"/>
      <c r="V124" s="68"/>
      <c r="W124" s="68"/>
      <c r="X124" s="68"/>
      <c r="Y124" s="68"/>
      <c r="Z124" s="68"/>
      <c r="AA124" s="68"/>
      <c r="AB124" s="68"/>
      <c r="AC124" s="68"/>
      <c r="AD124" s="68"/>
      <c r="AE124" s="68"/>
      <c r="AF124" s="68"/>
      <c r="AG124" s="68"/>
      <c r="AH124" s="68"/>
      <c r="AI124" s="68"/>
      <c r="AJ124" s="68"/>
      <c r="AK124" s="68"/>
      <c r="AL124" s="68"/>
      <c r="AM124" s="68"/>
      <c r="AN124" s="68"/>
      <c r="AO124" s="68"/>
      <c r="AP124" s="68"/>
      <c r="AQ124" s="68"/>
      <c r="AR124" s="68"/>
      <c r="AS124" s="68"/>
    </row>
    <row r="125" spans="1:45">
      <c r="A125" s="68"/>
      <c r="B125" s="68"/>
      <c r="C125" s="68"/>
      <c r="E125" s="68"/>
      <c r="F125" s="68"/>
      <c r="G125" s="68"/>
      <c r="H125" s="68"/>
      <c r="I125" s="68"/>
      <c r="J125" s="68"/>
      <c r="K125" s="68"/>
      <c r="L125" s="68"/>
      <c r="M125" s="68"/>
      <c r="N125" s="68"/>
      <c r="O125" s="68"/>
      <c r="P125" s="68"/>
      <c r="Q125" s="68"/>
      <c r="R125" s="68"/>
      <c r="S125" s="68"/>
      <c r="T125" s="68"/>
      <c r="U125" s="68"/>
      <c r="V125" s="68"/>
      <c r="W125" s="68"/>
      <c r="X125" s="68"/>
      <c r="Y125" s="68"/>
      <c r="Z125" s="68"/>
      <c r="AA125" s="68"/>
      <c r="AB125" s="68"/>
      <c r="AC125" s="68"/>
      <c r="AD125" s="68"/>
      <c r="AE125" s="68"/>
      <c r="AF125" s="68"/>
      <c r="AG125" s="68"/>
      <c r="AH125" s="68"/>
      <c r="AI125" s="68"/>
      <c r="AJ125" s="68"/>
      <c r="AK125" s="68"/>
      <c r="AL125" s="68"/>
      <c r="AM125" s="68"/>
      <c r="AN125" s="68"/>
      <c r="AO125" s="68"/>
      <c r="AP125" s="68"/>
      <c r="AQ125" s="68"/>
      <c r="AR125" s="68"/>
      <c r="AS125" s="68"/>
    </row>
    <row r="126" spans="1:45">
      <c r="A126" s="68"/>
      <c r="B126" s="68"/>
      <c r="C126" s="68"/>
      <c r="E126" s="68"/>
      <c r="F126" s="68"/>
      <c r="G126" s="68"/>
      <c r="H126" s="68"/>
      <c r="I126" s="68"/>
      <c r="J126" s="68"/>
      <c r="K126" s="68"/>
      <c r="L126" s="68"/>
      <c r="M126" s="68"/>
      <c r="N126" s="68"/>
      <c r="O126" s="68"/>
      <c r="P126" s="68"/>
      <c r="Q126" s="68"/>
      <c r="R126" s="68"/>
      <c r="S126" s="68"/>
      <c r="T126" s="68"/>
      <c r="U126" s="68"/>
      <c r="V126" s="68"/>
      <c r="W126" s="68"/>
      <c r="X126" s="68"/>
      <c r="Y126" s="68"/>
      <c r="Z126" s="68"/>
      <c r="AA126" s="68"/>
      <c r="AB126" s="68"/>
      <c r="AC126" s="68"/>
      <c r="AD126" s="68"/>
      <c r="AE126" s="68"/>
      <c r="AF126" s="68"/>
      <c r="AG126" s="68"/>
      <c r="AH126" s="68"/>
      <c r="AI126" s="68"/>
      <c r="AJ126" s="68"/>
      <c r="AK126" s="68"/>
      <c r="AL126" s="68"/>
      <c r="AM126" s="68"/>
      <c r="AN126" s="68"/>
      <c r="AO126" s="68"/>
      <c r="AP126" s="68"/>
      <c r="AQ126" s="68"/>
      <c r="AR126" s="68"/>
      <c r="AS126" s="68"/>
    </row>
    <row r="127" spans="1:45">
      <c r="A127" s="68"/>
      <c r="B127" s="68"/>
      <c r="C127" s="68"/>
      <c r="E127" s="68"/>
      <c r="F127" s="68"/>
      <c r="G127" s="68"/>
      <c r="H127" s="68"/>
      <c r="I127" s="68"/>
      <c r="J127" s="68"/>
      <c r="K127" s="68"/>
      <c r="L127" s="68"/>
      <c r="M127" s="68"/>
      <c r="N127" s="68"/>
      <c r="O127" s="68"/>
      <c r="P127" s="68"/>
      <c r="Q127" s="68"/>
      <c r="R127" s="68"/>
      <c r="S127" s="68"/>
      <c r="T127" s="68"/>
      <c r="U127" s="68"/>
      <c r="V127" s="68"/>
      <c r="W127" s="68"/>
      <c r="X127" s="68"/>
      <c r="Y127" s="68"/>
      <c r="Z127" s="68"/>
      <c r="AA127" s="68"/>
      <c r="AB127" s="68"/>
      <c r="AC127" s="68"/>
      <c r="AD127" s="68"/>
      <c r="AE127" s="68"/>
      <c r="AF127" s="68"/>
      <c r="AG127" s="68"/>
      <c r="AH127" s="68"/>
      <c r="AI127" s="68"/>
      <c r="AJ127" s="68"/>
      <c r="AK127" s="68"/>
      <c r="AL127" s="68"/>
      <c r="AM127" s="68"/>
      <c r="AN127" s="68"/>
      <c r="AO127" s="68"/>
      <c r="AP127" s="68"/>
      <c r="AQ127" s="68"/>
      <c r="AR127" s="68"/>
      <c r="AS127" s="68"/>
    </row>
    <row r="128" spans="1:45">
      <c r="A128" s="68"/>
      <c r="B128" s="68"/>
      <c r="C128" s="68"/>
      <c r="E128" s="68"/>
      <c r="F128" s="68"/>
      <c r="G128" s="68"/>
      <c r="H128" s="68"/>
      <c r="I128" s="68"/>
      <c r="J128" s="68"/>
      <c r="K128" s="68"/>
      <c r="L128" s="68"/>
      <c r="M128" s="68"/>
      <c r="N128" s="68"/>
      <c r="O128" s="68"/>
      <c r="P128" s="68"/>
      <c r="Q128" s="68"/>
      <c r="R128" s="68"/>
      <c r="S128" s="68"/>
      <c r="T128" s="68"/>
      <c r="U128" s="68"/>
      <c r="V128" s="68"/>
      <c r="W128" s="68"/>
      <c r="X128" s="68"/>
      <c r="Y128" s="68"/>
      <c r="Z128" s="68"/>
      <c r="AA128" s="68"/>
      <c r="AB128" s="68"/>
      <c r="AC128" s="68"/>
      <c r="AD128" s="68"/>
      <c r="AE128" s="68"/>
      <c r="AF128" s="68"/>
      <c r="AG128" s="68"/>
      <c r="AH128" s="68"/>
      <c r="AI128" s="68"/>
      <c r="AJ128" s="68"/>
      <c r="AK128" s="68"/>
      <c r="AL128" s="68"/>
      <c r="AM128" s="68"/>
      <c r="AN128" s="68"/>
      <c r="AO128" s="68"/>
      <c r="AP128" s="68"/>
      <c r="AQ128" s="68"/>
      <c r="AR128" s="68"/>
      <c r="AS128" s="68"/>
    </row>
    <row r="129" spans="1:45">
      <c r="A129" s="68"/>
      <c r="B129" s="68"/>
      <c r="C129" s="68"/>
      <c r="E129" s="68"/>
      <c r="F129" s="68"/>
      <c r="G129" s="68"/>
      <c r="H129" s="68"/>
      <c r="I129" s="68"/>
      <c r="J129" s="68"/>
      <c r="K129" s="68"/>
      <c r="L129" s="68"/>
      <c r="M129" s="68"/>
      <c r="N129" s="68"/>
      <c r="O129" s="68"/>
      <c r="P129" s="68"/>
      <c r="Q129" s="68"/>
      <c r="R129" s="68"/>
      <c r="S129" s="68"/>
      <c r="T129" s="68"/>
      <c r="U129" s="68"/>
      <c r="V129" s="68"/>
      <c r="W129" s="68"/>
      <c r="X129" s="68"/>
      <c r="Y129" s="68"/>
      <c r="Z129" s="68"/>
      <c r="AA129" s="68"/>
      <c r="AB129" s="68"/>
      <c r="AC129" s="68"/>
      <c r="AD129" s="68"/>
      <c r="AE129" s="68"/>
      <c r="AF129" s="68"/>
      <c r="AG129" s="68"/>
      <c r="AH129" s="68"/>
      <c r="AI129" s="68"/>
      <c r="AJ129" s="68"/>
      <c r="AK129" s="68"/>
      <c r="AL129" s="68"/>
      <c r="AM129" s="68"/>
      <c r="AN129" s="68"/>
      <c r="AO129" s="68"/>
      <c r="AP129" s="68"/>
      <c r="AQ129" s="68"/>
      <c r="AR129" s="68"/>
      <c r="AS129" s="68"/>
    </row>
    <row r="130" spans="1:45">
      <c r="A130" s="68"/>
      <c r="B130" s="68"/>
      <c r="C130" s="68"/>
      <c r="E130" s="68"/>
      <c r="F130" s="68"/>
      <c r="G130" s="68"/>
      <c r="H130" s="68"/>
      <c r="I130" s="68"/>
      <c r="J130" s="68"/>
      <c r="K130" s="68"/>
      <c r="L130" s="68"/>
      <c r="M130" s="68"/>
      <c r="N130" s="68"/>
      <c r="O130" s="68"/>
      <c r="P130" s="68"/>
      <c r="Q130" s="68"/>
      <c r="R130" s="68"/>
      <c r="S130" s="68"/>
      <c r="T130" s="68"/>
      <c r="U130" s="68"/>
      <c r="V130" s="68"/>
      <c r="W130" s="68"/>
      <c r="X130" s="68"/>
      <c r="Y130" s="68"/>
      <c r="Z130" s="68"/>
      <c r="AA130" s="68"/>
      <c r="AB130" s="68"/>
      <c r="AC130" s="68"/>
      <c r="AD130" s="68"/>
      <c r="AE130" s="68"/>
      <c r="AF130" s="68"/>
      <c r="AG130" s="68"/>
      <c r="AH130" s="68"/>
      <c r="AI130" s="68"/>
      <c r="AJ130" s="68"/>
      <c r="AK130" s="68"/>
      <c r="AL130" s="68"/>
      <c r="AM130" s="68"/>
      <c r="AN130" s="68"/>
      <c r="AO130" s="68"/>
      <c r="AP130" s="68"/>
      <c r="AQ130" s="68"/>
      <c r="AR130" s="68"/>
      <c r="AS130" s="68"/>
    </row>
    <row r="131" spans="1:45">
      <c r="A131" s="68"/>
      <c r="B131" s="68"/>
      <c r="C131" s="68"/>
      <c r="E131" s="68"/>
      <c r="F131" s="68"/>
      <c r="G131" s="68"/>
      <c r="H131" s="68"/>
      <c r="I131" s="68"/>
      <c r="J131" s="68"/>
      <c r="K131" s="68"/>
      <c r="L131" s="68"/>
      <c r="M131" s="68"/>
      <c r="N131" s="68"/>
      <c r="O131" s="68"/>
      <c r="P131" s="68"/>
      <c r="Q131" s="68"/>
      <c r="R131" s="68"/>
      <c r="S131" s="68"/>
      <c r="T131" s="68"/>
      <c r="U131" s="68"/>
      <c r="V131" s="68"/>
      <c r="W131" s="68"/>
      <c r="X131" s="68"/>
      <c r="Y131" s="68"/>
      <c r="Z131" s="68"/>
      <c r="AA131" s="68"/>
      <c r="AB131" s="68"/>
      <c r="AC131" s="68"/>
      <c r="AD131" s="68"/>
      <c r="AE131" s="68"/>
      <c r="AF131" s="68"/>
      <c r="AG131" s="68"/>
      <c r="AH131" s="68"/>
      <c r="AI131" s="68"/>
      <c r="AJ131" s="68"/>
      <c r="AK131" s="68"/>
      <c r="AL131" s="68"/>
      <c r="AM131" s="68"/>
      <c r="AN131" s="68"/>
      <c r="AO131" s="68"/>
      <c r="AP131" s="68"/>
      <c r="AQ131" s="68"/>
      <c r="AR131" s="68"/>
      <c r="AS131" s="68"/>
    </row>
    <row r="132" spans="1:45">
      <c r="A132" s="68"/>
      <c r="B132" s="68"/>
      <c r="C132" s="68"/>
      <c r="E132" s="68"/>
      <c r="F132" s="68"/>
      <c r="G132" s="68"/>
      <c r="H132" s="68"/>
      <c r="I132" s="68"/>
      <c r="J132" s="68"/>
      <c r="K132" s="68"/>
      <c r="L132" s="68"/>
      <c r="M132" s="68"/>
      <c r="N132" s="68"/>
      <c r="O132" s="68"/>
      <c r="P132" s="68"/>
      <c r="Q132" s="68"/>
      <c r="R132" s="68"/>
      <c r="S132" s="68"/>
      <c r="T132" s="68"/>
      <c r="U132" s="68"/>
      <c r="V132" s="68"/>
      <c r="W132" s="68"/>
      <c r="X132" s="68"/>
      <c r="Y132" s="68"/>
      <c r="Z132" s="68"/>
      <c r="AA132" s="68"/>
      <c r="AB132" s="68"/>
      <c r="AC132" s="68"/>
      <c r="AD132" s="68"/>
      <c r="AE132" s="68"/>
      <c r="AF132" s="68"/>
      <c r="AG132" s="68"/>
      <c r="AH132" s="68"/>
      <c r="AI132" s="68"/>
      <c r="AJ132" s="68"/>
      <c r="AK132" s="68"/>
      <c r="AL132" s="68"/>
      <c r="AM132" s="68"/>
      <c r="AN132" s="68"/>
      <c r="AO132" s="68"/>
      <c r="AP132" s="68"/>
      <c r="AQ132" s="68"/>
      <c r="AR132" s="68"/>
      <c r="AS132" s="68"/>
    </row>
    <row r="133" spans="1:45">
      <c r="A133" s="68"/>
      <c r="B133" s="68"/>
      <c r="C133" s="68"/>
      <c r="E133" s="68"/>
      <c r="F133" s="68"/>
      <c r="G133" s="68"/>
      <c r="H133" s="68"/>
      <c r="I133" s="68"/>
      <c r="J133" s="68"/>
      <c r="K133" s="68"/>
      <c r="L133" s="68"/>
      <c r="M133" s="68"/>
      <c r="N133" s="68"/>
      <c r="O133" s="68"/>
      <c r="P133" s="68"/>
      <c r="Q133" s="68"/>
      <c r="R133" s="68"/>
      <c r="S133" s="68"/>
      <c r="T133" s="68"/>
      <c r="U133" s="68"/>
      <c r="V133" s="68"/>
      <c r="W133" s="68"/>
      <c r="X133" s="68"/>
      <c r="Y133" s="68"/>
      <c r="Z133" s="68"/>
      <c r="AA133" s="68"/>
      <c r="AB133" s="68"/>
      <c r="AC133" s="68"/>
      <c r="AD133" s="68"/>
      <c r="AE133" s="68"/>
      <c r="AF133" s="68"/>
      <c r="AG133" s="68"/>
      <c r="AH133" s="68"/>
      <c r="AI133" s="68"/>
      <c r="AJ133" s="68"/>
      <c r="AK133" s="68"/>
      <c r="AL133" s="68"/>
      <c r="AM133" s="68"/>
      <c r="AN133" s="68"/>
      <c r="AO133" s="68"/>
      <c r="AP133" s="68"/>
      <c r="AQ133" s="68"/>
      <c r="AR133" s="68"/>
      <c r="AS133" s="68"/>
    </row>
    <row r="134" spans="1:45">
      <c r="A134" s="68"/>
      <c r="B134" s="68"/>
      <c r="C134" s="68"/>
      <c r="E134" s="68"/>
      <c r="F134" s="68"/>
      <c r="G134" s="68"/>
      <c r="H134" s="68"/>
      <c r="I134" s="68"/>
      <c r="J134" s="68"/>
      <c r="K134" s="68"/>
      <c r="L134" s="68"/>
      <c r="M134" s="68"/>
      <c r="N134" s="68"/>
      <c r="O134" s="68"/>
      <c r="P134" s="68"/>
      <c r="Q134" s="68"/>
      <c r="R134" s="68"/>
      <c r="S134" s="68"/>
      <c r="T134" s="68"/>
      <c r="U134" s="68"/>
      <c r="V134" s="68"/>
      <c r="W134" s="68"/>
      <c r="X134" s="68"/>
      <c r="Y134" s="68"/>
      <c r="Z134" s="68"/>
      <c r="AA134" s="68"/>
      <c r="AB134" s="68"/>
      <c r="AC134" s="68"/>
      <c r="AD134" s="68"/>
      <c r="AE134" s="68"/>
      <c r="AF134" s="68"/>
      <c r="AG134" s="68"/>
      <c r="AH134" s="68"/>
      <c r="AI134" s="68"/>
      <c r="AJ134" s="68"/>
      <c r="AK134" s="68"/>
      <c r="AL134" s="68"/>
      <c r="AM134" s="68"/>
      <c r="AN134" s="68"/>
      <c r="AO134" s="68"/>
      <c r="AP134" s="68"/>
      <c r="AQ134" s="68"/>
      <c r="AR134" s="68"/>
      <c r="AS134" s="68"/>
    </row>
    <row r="135" spans="1:45">
      <c r="E135" s="68"/>
      <c r="F135" s="68"/>
      <c r="G135" s="68"/>
      <c r="H135" s="68"/>
      <c r="I135" s="68"/>
      <c r="J135" s="68"/>
      <c r="K135" s="68"/>
      <c r="L135" s="68"/>
      <c r="M135" s="68"/>
      <c r="N135" s="68"/>
      <c r="O135" s="68"/>
      <c r="P135" s="68"/>
      <c r="Q135" s="68"/>
      <c r="R135" s="68"/>
      <c r="S135" s="68"/>
      <c r="T135" s="68"/>
      <c r="U135" s="68"/>
      <c r="V135" s="68"/>
      <c r="W135" s="68"/>
      <c r="X135" s="68"/>
      <c r="Y135" s="68"/>
      <c r="Z135" s="68"/>
      <c r="AA135" s="68"/>
      <c r="AB135" s="68"/>
      <c r="AC135" s="68"/>
      <c r="AD135" s="68"/>
      <c r="AE135" s="68"/>
      <c r="AF135" s="68"/>
      <c r="AG135" s="68"/>
      <c r="AH135" s="68"/>
      <c r="AI135" s="68"/>
      <c r="AJ135" s="68"/>
      <c r="AK135" s="68"/>
      <c r="AL135" s="68"/>
      <c r="AM135" s="68"/>
      <c r="AN135" s="68"/>
      <c r="AO135" s="68"/>
      <c r="AP135" s="68"/>
      <c r="AQ135" s="68"/>
      <c r="AR135" s="68"/>
      <c r="AS135" s="68"/>
    </row>
    <row r="136" spans="1:45">
      <c r="E136" s="68"/>
      <c r="F136" s="68"/>
      <c r="G136" s="68"/>
      <c r="H136" s="68"/>
      <c r="I136" s="68"/>
      <c r="J136" s="68"/>
      <c r="K136" s="68"/>
      <c r="L136" s="68"/>
      <c r="M136" s="68"/>
      <c r="N136" s="68"/>
      <c r="O136" s="68"/>
      <c r="P136" s="68"/>
      <c r="Q136" s="68"/>
      <c r="R136" s="68"/>
      <c r="S136" s="68"/>
      <c r="T136" s="68"/>
      <c r="U136" s="68"/>
      <c r="V136" s="68"/>
      <c r="W136" s="68"/>
      <c r="X136" s="68"/>
      <c r="Y136" s="68"/>
      <c r="Z136" s="68"/>
      <c r="AA136" s="68"/>
      <c r="AB136" s="68"/>
      <c r="AC136" s="68"/>
      <c r="AD136" s="68"/>
      <c r="AE136" s="68"/>
      <c r="AF136" s="68"/>
      <c r="AG136" s="68"/>
      <c r="AH136" s="68"/>
      <c r="AI136" s="68"/>
      <c r="AJ136" s="68"/>
      <c r="AK136" s="68"/>
      <c r="AL136" s="68"/>
      <c r="AM136" s="68"/>
      <c r="AN136" s="68"/>
      <c r="AO136" s="68"/>
      <c r="AP136" s="68"/>
      <c r="AQ136" s="68"/>
      <c r="AR136" s="68"/>
      <c r="AS136" s="68"/>
    </row>
    <row r="137" spans="1:45">
      <c r="E137" s="68"/>
      <c r="F137" s="68"/>
      <c r="G137" s="68"/>
      <c r="H137" s="68"/>
      <c r="I137" s="68"/>
      <c r="J137" s="68"/>
      <c r="K137" s="68"/>
      <c r="L137" s="68"/>
      <c r="M137" s="68"/>
      <c r="N137" s="68"/>
      <c r="O137" s="68"/>
      <c r="P137" s="68"/>
      <c r="Q137" s="68"/>
      <c r="R137" s="68"/>
      <c r="S137" s="68"/>
      <c r="T137" s="68"/>
      <c r="U137" s="68"/>
      <c r="V137" s="68"/>
      <c r="W137" s="68"/>
      <c r="X137" s="68"/>
      <c r="Y137" s="68"/>
      <c r="Z137" s="68"/>
      <c r="AA137" s="68"/>
      <c r="AB137" s="68"/>
      <c r="AC137" s="68"/>
      <c r="AD137" s="68"/>
      <c r="AE137" s="68"/>
      <c r="AF137" s="68"/>
      <c r="AG137" s="68"/>
      <c r="AH137" s="68"/>
      <c r="AI137" s="68"/>
      <c r="AJ137" s="68"/>
      <c r="AK137" s="68"/>
      <c r="AL137" s="68"/>
      <c r="AM137" s="68"/>
      <c r="AN137" s="68"/>
      <c r="AO137" s="68"/>
      <c r="AP137" s="68"/>
      <c r="AQ137" s="68"/>
      <c r="AR137" s="68"/>
      <c r="AS137" s="68"/>
    </row>
    <row r="138" spans="1:45">
      <c r="E138" s="68"/>
      <c r="F138" s="68"/>
      <c r="G138" s="68"/>
      <c r="H138" s="68"/>
      <c r="I138" s="68"/>
      <c r="J138" s="68"/>
      <c r="K138" s="68"/>
      <c r="L138" s="68"/>
      <c r="M138" s="68"/>
      <c r="N138" s="68"/>
      <c r="O138" s="68"/>
      <c r="P138" s="68"/>
      <c r="Q138" s="68"/>
      <c r="R138" s="68"/>
      <c r="S138" s="68"/>
      <c r="T138" s="68"/>
      <c r="U138" s="68"/>
      <c r="V138" s="68"/>
      <c r="W138" s="68"/>
      <c r="X138" s="68"/>
      <c r="Y138" s="68"/>
      <c r="Z138" s="68"/>
      <c r="AA138" s="68"/>
      <c r="AB138" s="68"/>
      <c r="AC138" s="68"/>
      <c r="AD138" s="68"/>
      <c r="AE138" s="68"/>
      <c r="AF138" s="68"/>
      <c r="AG138" s="68"/>
      <c r="AH138" s="68"/>
      <c r="AI138" s="68"/>
      <c r="AJ138" s="68"/>
      <c r="AK138" s="68"/>
      <c r="AL138" s="68"/>
      <c r="AM138" s="68"/>
      <c r="AN138" s="68"/>
      <c r="AO138" s="68"/>
      <c r="AP138" s="68"/>
      <c r="AQ138" s="68"/>
      <c r="AR138" s="68"/>
      <c r="AS138" s="68"/>
    </row>
    <row r="139" spans="1:45">
      <c r="E139" s="68"/>
      <c r="F139" s="68"/>
      <c r="G139" s="68"/>
      <c r="H139" s="68"/>
      <c r="I139" s="68"/>
      <c r="J139" s="68"/>
      <c r="K139" s="68"/>
      <c r="L139" s="68"/>
      <c r="M139" s="68"/>
      <c r="N139" s="68"/>
      <c r="O139" s="68"/>
      <c r="P139" s="68"/>
      <c r="Q139" s="68"/>
      <c r="R139" s="68"/>
      <c r="S139" s="68"/>
      <c r="T139" s="68"/>
      <c r="U139" s="68"/>
      <c r="V139" s="68"/>
      <c r="W139" s="68"/>
      <c r="X139" s="68"/>
      <c r="Y139" s="68"/>
      <c r="Z139" s="68"/>
      <c r="AA139" s="68"/>
      <c r="AB139" s="68"/>
      <c r="AC139" s="68"/>
      <c r="AD139" s="68"/>
      <c r="AE139" s="68"/>
      <c r="AF139" s="68"/>
      <c r="AG139" s="68"/>
      <c r="AH139" s="68"/>
      <c r="AI139" s="68"/>
      <c r="AJ139" s="68"/>
      <c r="AK139" s="68"/>
      <c r="AL139" s="68"/>
      <c r="AM139" s="68"/>
      <c r="AN139" s="68"/>
      <c r="AO139" s="68"/>
      <c r="AP139" s="68"/>
      <c r="AQ139" s="68"/>
      <c r="AR139" s="68"/>
      <c r="AS139" s="68"/>
    </row>
    <row r="140" spans="1:45">
      <c r="E140" s="68"/>
      <c r="F140" s="68"/>
      <c r="G140" s="68"/>
      <c r="H140" s="68"/>
      <c r="I140" s="68"/>
      <c r="J140" s="68"/>
      <c r="K140" s="68"/>
      <c r="L140" s="68"/>
      <c r="M140" s="68"/>
      <c r="N140" s="68"/>
      <c r="O140" s="68"/>
      <c r="P140" s="68"/>
      <c r="Q140" s="68"/>
      <c r="R140" s="68"/>
      <c r="S140" s="68"/>
      <c r="T140" s="68"/>
      <c r="U140" s="68"/>
      <c r="V140" s="68"/>
      <c r="W140" s="68"/>
      <c r="X140" s="68"/>
      <c r="Y140" s="68"/>
      <c r="Z140" s="68"/>
      <c r="AA140" s="68"/>
      <c r="AB140" s="68"/>
      <c r="AC140" s="68"/>
      <c r="AD140" s="68"/>
      <c r="AE140" s="68"/>
      <c r="AF140" s="68"/>
      <c r="AG140" s="68"/>
      <c r="AH140" s="68"/>
      <c r="AI140" s="68"/>
      <c r="AJ140" s="68"/>
      <c r="AK140" s="68"/>
      <c r="AL140" s="68"/>
      <c r="AM140" s="68"/>
      <c r="AN140" s="68"/>
      <c r="AO140" s="68"/>
      <c r="AP140" s="68"/>
      <c r="AQ140" s="68"/>
      <c r="AR140" s="68"/>
      <c r="AS140" s="68"/>
    </row>
    <row r="141" spans="1:45">
      <c r="E141" s="68"/>
      <c r="F141" s="68"/>
      <c r="G141" s="68"/>
      <c r="H141" s="68"/>
      <c r="I141" s="68"/>
      <c r="J141" s="68"/>
      <c r="K141" s="68"/>
      <c r="L141" s="68"/>
      <c r="M141" s="68"/>
      <c r="N141" s="68"/>
      <c r="O141" s="68"/>
      <c r="P141" s="68"/>
      <c r="Q141" s="68"/>
      <c r="R141" s="68"/>
      <c r="S141" s="68"/>
      <c r="T141" s="68"/>
      <c r="U141" s="68"/>
      <c r="V141" s="68"/>
      <c r="W141" s="68"/>
      <c r="X141" s="68"/>
      <c r="Y141" s="68"/>
      <c r="Z141" s="68"/>
      <c r="AA141" s="68"/>
      <c r="AB141" s="68"/>
      <c r="AC141" s="68"/>
      <c r="AD141" s="68"/>
      <c r="AE141" s="68"/>
      <c r="AF141" s="68"/>
      <c r="AG141" s="68"/>
      <c r="AH141" s="68"/>
      <c r="AI141" s="68"/>
      <c r="AJ141" s="68"/>
      <c r="AK141" s="68"/>
      <c r="AL141" s="68"/>
      <c r="AM141" s="68"/>
      <c r="AN141" s="68"/>
      <c r="AO141" s="68"/>
      <c r="AP141" s="68"/>
      <c r="AQ141" s="68"/>
      <c r="AR141" s="68"/>
      <c r="AS141" s="68"/>
    </row>
    <row r="142" spans="1:45">
      <c r="E142" s="68"/>
      <c r="F142" s="68"/>
      <c r="G142" s="68"/>
      <c r="H142" s="68"/>
      <c r="I142" s="68"/>
      <c r="J142" s="68"/>
      <c r="K142" s="68"/>
      <c r="L142" s="68"/>
      <c r="M142" s="68"/>
      <c r="N142" s="68"/>
      <c r="O142" s="68"/>
      <c r="P142" s="68"/>
      <c r="Q142" s="68"/>
      <c r="R142" s="68"/>
      <c r="S142" s="68"/>
      <c r="T142" s="68"/>
      <c r="U142" s="68"/>
      <c r="V142" s="68"/>
      <c r="W142" s="68"/>
      <c r="X142" s="68"/>
      <c r="Y142" s="68"/>
      <c r="Z142" s="68"/>
      <c r="AA142" s="68"/>
      <c r="AB142" s="68"/>
      <c r="AC142" s="68"/>
      <c r="AD142" s="68"/>
      <c r="AE142" s="68"/>
      <c r="AF142" s="68"/>
      <c r="AG142" s="68"/>
      <c r="AH142" s="68"/>
      <c r="AI142" s="68"/>
      <c r="AJ142" s="68"/>
      <c r="AK142" s="68"/>
      <c r="AL142" s="68"/>
      <c r="AM142" s="68"/>
      <c r="AN142" s="68"/>
      <c r="AO142" s="68"/>
      <c r="AP142" s="68"/>
      <c r="AQ142" s="68"/>
      <c r="AR142" s="68"/>
      <c r="AS142" s="68"/>
    </row>
    <row r="143" spans="1:45">
      <c r="E143" s="68"/>
      <c r="F143" s="68"/>
      <c r="G143" s="68"/>
      <c r="H143" s="68"/>
      <c r="I143" s="68"/>
      <c r="J143" s="68"/>
      <c r="K143" s="68"/>
      <c r="L143" s="68"/>
      <c r="M143" s="68"/>
      <c r="N143" s="68"/>
      <c r="O143" s="68"/>
      <c r="P143" s="68"/>
      <c r="Q143" s="68"/>
      <c r="R143" s="68"/>
      <c r="S143" s="68"/>
      <c r="T143" s="68"/>
      <c r="U143" s="68"/>
      <c r="V143" s="68"/>
      <c r="W143" s="68"/>
      <c r="X143" s="68"/>
      <c r="Y143" s="68"/>
      <c r="Z143" s="68"/>
      <c r="AA143" s="68"/>
      <c r="AB143" s="68"/>
      <c r="AC143" s="68"/>
      <c r="AD143" s="68"/>
      <c r="AE143" s="68"/>
      <c r="AF143" s="68"/>
      <c r="AG143" s="68"/>
      <c r="AH143" s="68"/>
      <c r="AI143" s="68"/>
      <c r="AJ143" s="68"/>
      <c r="AK143" s="68"/>
      <c r="AL143" s="68"/>
      <c r="AM143" s="68"/>
      <c r="AN143" s="68"/>
      <c r="AO143" s="68"/>
      <c r="AP143" s="68"/>
      <c r="AQ143" s="68"/>
      <c r="AR143" s="68"/>
      <c r="AS143" s="68"/>
    </row>
    <row r="144" spans="1:45">
      <c r="E144" s="68"/>
      <c r="F144" s="68"/>
      <c r="G144" s="68"/>
      <c r="H144" s="68"/>
      <c r="I144" s="68"/>
      <c r="J144" s="68"/>
      <c r="K144" s="68"/>
      <c r="L144" s="68"/>
      <c r="M144" s="68"/>
      <c r="N144" s="68"/>
      <c r="O144" s="68"/>
      <c r="P144" s="68"/>
      <c r="Q144" s="68"/>
      <c r="R144" s="68"/>
      <c r="S144" s="68"/>
      <c r="T144" s="68"/>
      <c r="U144" s="68"/>
      <c r="V144" s="68"/>
      <c r="W144" s="68"/>
      <c r="X144" s="68"/>
      <c r="Y144" s="68"/>
      <c r="Z144" s="68"/>
      <c r="AA144" s="68"/>
      <c r="AB144" s="68"/>
      <c r="AC144" s="68"/>
      <c r="AD144" s="68"/>
      <c r="AE144" s="68"/>
      <c r="AF144" s="68"/>
      <c r="AG144" s="68"/>
      <c r="AH144" s="68"/>
      <c r="AI144" s="68"/>
      <c r="AJ144" s="68"/>
      <c r="AK144" s="68"/>
      <c r="AL144" s="68"/>
      <c r="AM144" s="68"/>
      <c r="AN144" s="68"/>
      <c r="AO144" s="68"/>
      <c r="AP144" s="68"/>
      <c r="AQ144" s="68"/>
      <c r="AR144" s="68"/>
      <c r="AS144" s="68"/>
    </row>
    <row r="145" spans="5:45">
      <c r="E145" s="68"/>
      <c r="F145" s="68"/>
      <c r="G145" s="68"/>
      <c r="H145" s="68"/>
      <c r="I145" s="68"/>
      <c r="J145" s="68"/>
      <c r="K145" s="68"/>
      <c r="L145" s="68"/>
      <c r="M145" s="68"/>
      <c r="N145" s="68"/>
      <c r="O145" s="68"/>
      <c r="P145" s="68"/>
      <c r="Q145" s="68"/>
      <c r="R145" s="68"/>
      <c r="S145" s="68"/>
      <c r="T145" s="68"/>
      <c r="U145" s="68"/>
      <c r="V145" s="68"/>
      <c r="W145" s="68"/>
      <c r="X145" s="68"/>
      <c r="Y145" s="68"/>
      <c r="Z145" s="68"/>
      <c r="AA145" s="68"/>
      <c r="AB145" s="68"/>
      <c r="AC145" s="68"/>
      <c r="AD145" s="68"/>
      <c r="AE145" s="68"/>
      <c r="AF145" s="68"/>
      <c r="AG145" s="68"/>
      <c r="AH145" s="68"/>
      <c r="AI145" s="68"/>
      <c r="AJ145" s="68"/>
      <c r="AK145" s="68"/>
      <c r="AL145" s="68"/>
      <c r="AM145" s="68"/>
      <c r="AN145" s="68"/>
      <c r="AO145" s="68"/>
      <c r="AP145" s="68"/>
      <c r="AQ145" s="68"/>
      <c r="AR145" s="68"/>
      <c r="AS145" s="68"/>
    </row>
    <row r="146" spans="5:45">
      <c r="E146" s="68"/>
      <c r="F146" s="68"/>
      <c r="G146" s="68"/>
      <c r="H146" s="68"/>
      <c r="I146" s="68"/>
      <c r="J146" s="68"/>
      <c r="K146" s="68"/>
      <c r="L146" s="68"/>
      <c r="M146" s="68"/>
      <c r="N146" s="68"/>
      <c r="O146" s="68"/>
      <c r="P146" s="68"/>
      <c r="Q146" s="68"/>
      <c r="R146" s="68"/>
      <c r="S146" s="68"/>
      <c r="T146" s="68"/>
      <c r="U146" s="68"/>
      <c r="V146" s="68"/>
      <c r="W146" s="68"/>
      <c r="X146" s="68"/>
      <c r="Y146" s="68"/>
      <c r="Z146" s="68"/>
      <c r="AA146" s="68"/>
      <c r="AB146" s="68"/>
      <c r="AC146" s="68"/>
      <c r="AD146" s="68"/>
      <c r="AE146" s="68"/>
      <c r="AF146" s="68"/>
      <c r="AG146" s="68"/>
      <c r="AH146" s="68"/>
      <c r="AI146" s="68"/>
      <c r="AJ146" s="68"/>
      <c r="AK146" s="68"/>
      <c r="AL146" s="68"/>
      <c r="AM146" s="68"/>
      <c r="AN146" s="68"/>
      <c r="AO146" s="68"/>
      <c r="AP146" s="68"/>
      <c r="AQ146" s="68"/>
      <c r="AR146" s="68"/>
      <c r="AS146" s="68"/>
    </row>
    <row r="147" spans="5:45">
      <c r="E147" s="68"/>
      <c r="F147" s="68"/>
      <c r="G147" s="68"/>
      <c r="H147" s="68"/>
      <c r="I147" s="68"/>
      <c r="J147" s="68"/>
      <c r="K147" s="68"/>
      <c r="L147" s="68"/>
      <c r="M147" s="68"/>
      <c r="N147" s="68"/>
      <c r="O147" s="68"/>
      <c r="P147" s="68"/>
      <c r="Q147" s="68"/>
      <c r="R147" s="68"/>
      <c r="S147" s="68"/>
      <c r="T147" s="68"/>
      <c r="U147" s="68"/>
      <c r="V147" s="68"/>
      <c r="W147" s="68"/>
      <c r="X147" s="68"/>
      <c r="Y147" s="68"/>
      <c r="Z147" s="68"/>
      <c r="AA147" s="68"/>
      <c r="AB147" s="68"/>
      <c r="AC147" s="68"/>
      <c r="AD147" s="68"/>
      <c r="AE147" s="68"/>
      <c r="AF147" s="68"/>
      <c r="AG147" s="68"/>
      <c r="AH147" s="68"/>
      <c r="AI147" s="68"/>
      <c r="AJ147" s="68"/>
      <c r="AK147" s="68"/>
      <c r="AL147" s="68"/>
      <c r="AM147" s="68"/>
      <c r="AN147" s="68"/>
      <c r="AO147" s="68"/>
      <c r="AP147" s="68"/>
      <c r="AQ147" s="68"/>
      <c r="AR147" s="68"/>
      <c r="AS147" s="68"/>
    </row>
    <row r="148" spans="5:45">
      <c r="E148" s="68"/>
      <c r="F148" s="68"/>
      <c r="G148" s="68"/>
      <c r="H148" s="68"/>
      <c r="I148" s="68"/>
      <c r="J148" s="68"/>
      <c r="K148" s="68"/>
      <c r="L148" s="68"/>
      <c r="M148" s="68"/>
      <c r="N148" s="68"/>
      <c r="O148" s="68"/>
      <c r="P148" s="68"/>
      <c r="Q148" s="68"/>
      <c r="R148" s="68"/>
      <c r="S148" s="68"/>
      <c r="T148" s="68"/>
      <c r="U148" s="68"/>
      <c r="V148" s="68"/>
      <c r="W148" s="68"/>
      <c r="X148" s="68"/>
      <c r="Y148" s="68"/>
      <c r="Z148" s="68"/>
      <c r="AA148" s="68"/>
      <c r="AB148" s="68"/>
      <c r="AC148" s="68"/>
      <c r="AD148" s="68"/>
      <c r="AE148" s="68"/>
      <c r="AF148" s="68"/>
      <c r="AG148" s="68"/>
      <c r="AH148" s="68"/>
      <c r="AI148" s="68"/>
      <c r="AJ148" s="68"/>
      <c r="AK148" s="68"/>
      <c r="AL148" s="68"/>
      <c r="AM148" s="68"/>
      <c r="AN148" s="68"/>
      <c r="AO148" s="68"/>
      <c r="AP148" s="68"/>
      <c r="AQ148" s="68"/>
      <c r="AR148" s="68"/>
      <c r="AS148" s="68"/>
    </row>
    <row r="149" spans="5:45">
      <c r="E149" s="68"/>
      <c r="F149" s="68"/>
      <c r="G149" s="68"/>
      <c r="H149" s="68"/>
      <c r="I149" s="68"/>
      <c r="J149" s="68"/>
      <c r="K149" s="68"/>
      <c r="L149" s="68"/>
      <c r="M149" s="68"/>
      <c r="N149" s="68"/>
      <c r="O149" s="68"/>
      <c r="P149" s="68"/>
      <c r="Q149" s="68"/>
      <c r="R149" s="68"/>
      <c r="S149" s="68"/>
      <c r="T149" s="68"/>
      <c r="U149" s="68"/>
      <c r="V149" s="68"/>
      <c r="W149" s="68"/>
      <c r="X149" s="68"/>
      <c r="Y149" s="68"/>
      <c r="Z149" s="68"/>
      <c r="AA149" s="68"/>
      <c r="AB149" s="68"/>
      <c r="AC149" s="68"/>
      <c r="AD149" s="68"/>
      <c r="AE149" s="68"/>
      <c r="AF149" s="68"/>
      <c r="AG149" s="68"/>
      <c r="AH149" s="68"/>
      <c r="AI149" s="68"/>
      <c r="AJ149" s="68"/>
      <c r="AK149" s="68"/>
      <c r="AL149" s="68"/>
      <c r="AM149" s="68"/>
      <c r="AN149" s="68"/>
      <c r="AO149" s="68"/>
      <c r="AP149" s="68"/>
      <c r="AQ149" s="68"/>
      <c r="AR149" s="68"/>
      <c r="AS149" s="68"/>
    </row>
    <row r="150" spans="5:45">
      <c r="E150" s="68"/>
      <c r="F150" s="68"/>
      <c r="G150" s="68"/>
      <c r="H150" s="68"/>
      <c r="I150" s="68"/>
      <c r="J150" s="68"/>
      <c r="K150" s="68"/>
      <c r="L150" s="68"/>
      <c r="M150" s="68"/>
      <c r="N150" s="68"/>
      <c r="O150" s="68"/>
      <c r="P150" s="68"/>
      <c r="Q150" s="68"/>
      <c r="R150" s="68"/>
      <c r="S150" s="68"/>
      <c r="T150" s="68"/>
      <c r="U150" s="68"/>
      <c r="V150" s="68"/>
      <c r="W150" s="68"/>
      <c r="X150" s="68"/>
      <c r="Y150" s="68"/>
      <c r="Z150" s="68"/>
      <c r="AA150" s="68"/>
      <c r="AB150" s="68"/>
      <c r="AC150" s="68"/>
      <c r="AD150" s="68"/>
      <c r="AE150" s="68"/>
      <c r="AF150" s="68"/>
      <c r="AG150" s="68"/>
      <c r="AH150" s="68"/>
      <c r="AI150" s="68"/>
      <c r="AJ150" s="68"/>
      <c r="AK150" s="68"/>
      <c r="AL150" s="68"/>
      <c r="AM150" s="68"/>
      <c r="AN150" s="68"/>
      <c r="AO150" s="68"/>
      <c r="AP150" s="68"/>
      <c r="AQ150" s="68"/>
      <c r="AR150" s="68"/>
      <c r="AS150" s="68"/>
    </row>
    <row r="151" spans="5:45">
      <c r="E151" s="68"/>
      <c r="F151" s="68"/>
      <c r="G151" s="68"/>
      <c r="H151" s="68"/>
      <c r="I151" s="68"/>
      <c r="J151" s="68"/>
      <c r="K151" s="68"/>
      <c r="L151" s="68"/>
      <c r="M151" s="68"/>
      <c r="N151" s="68"/>
      <c r="O151" s="68"/>
      <c r="P151" s="68"/>
      <c r="Q151" s="68"/>
      <c r="R151" s="68"/>
      <c r="S151" s="68"/>
      <c r="T151" s="68"/>
      <c r="U151" s="68"/>
      <c r="V151" s="68"/>
      <c r="W151" s="68"/>
      <c r="X151" s="68"/>
      <c r="Y151" s="68"/>
      <c r="Z151" s="68"/>
      <c r="AA151" s="68"/>
      <c r="AB151" s="68"/>
      <c r="AC151" s="68"/>
      <c r="AD151" s="68"/>
      <c r="AE151" s="68"/>
      <c r="AF151" s="68"/>
      <c r="AG151" s="68"/>
      <c r="AH151" s="68"/>
      <c r="AI151" s="68"/>
      <c r="AJ151" s="68"/>
      <c r="AK151" s="68"/>
      <c r="AL151" s="68"/>
      <c r="AM151" s="68"/>
      <c r="AN151" s="68"/>
      <c r="AO151" s="68"/>
      <c r="AP151" s="68"/>
      <c r="AQ151" s="68"/>
      <c r="AR151" s="68"/>
      <c r="AS151" s="68"/>
    </row>
    <row r="152" spans="5:45">
      <c r="E152" s="68"/>
      <c r="F152" s="68"/>
      <c r="G152" s="68"/>
      <c r="H152" s="68"/>
      <c r="I152" s="68"/>
      <c r="J152" s="68"/>
      <c r="K152" s="68"/>
      <c r="L152" s="68"/>
      <c r="M152" s="68"/>
      <c r="N152" s="68"/>
      <c r="O152" s="68"/>
      <c r="P152" s="68"/>
      <c r="Q152" s="68"/>
      <c r="R152" s="68"/>
      <c r="S152" s="68"/>
      <c r="T152" s="68"/>
      <c r="U152" s="68"/>
      <c r="V152" s="68"/>
      <c r="W152" s="68"/>
      <c r="X152" s="68"/>
      <c r="Y152" s="68"/>
      <c r="Z152" s="68"/>
      <c r="AA152" s="68"/>
      <c r="AB152" s="68"/>
      <c r="AC152" s="68"/>
      <c r="AD152" s="68"/>
      <c r="AE152" s="68"/>
      <c r="AF152" s="68"/>
      <c r="AG152" s="68"/>
      <c r="AH152" s="68"/>
      <c r="AI152" s="68"/>
      <c r="AJ152" s="68"/>
      <c r="AK152" s="68"/>
      <c r="AL152" s="68"/>
      <c r="AM152" s="68"/>
      <c r="AN152" s="68"/>
      <c r="AO152" s="68"/>
      <c r="AP152" s="68"/>
      <c r="AQ152" s="68"/>
      <c r="AR152" s="68"/>
      <c r="AS152" s="68"/>
    </row>
    <row r="153" spans="5:45">
      <c r="E153" s="68"/>
      <c r="F153" s="68"/>
      <c r="G153" s="68"/>
      <c r="H153" s="68"/>
      <c r="I153" s="68"/>
      <c r="J153" s="68"/>
      <c r="K153" s="68"/>
      <c r="L153" s="68"/>
      <c r="M153" s="68"/>
      <c r="N153" s="68"/>
      <c r="O153" s="68"/>
      <c r="P153" s="68"/>
      <c r="Q153" s="68"/>
      <c r="R153" s="68"/>
      <c r="S153" s="68"/>
      <c r="T153" s="68"/>
      <c r="U153" s="68"/>
      <c r="V153" s="68"/>
      <c r="W153" s="68"/>
      <c r="X153" s="68"/>
      <c r="Y153" s="68"/>
      <c r="Z153" s="68"/>
      <c r="AA153" s="68"/>
      <c r="AB153" s="68"/>
      <c r="AC153" s="68"/>
      <c r="AD153" s="68"/>
      <c r="AE153" s="68"/>
      <c r="AF153" s="68"/>
      <c r="AG153" s="68"/>
      <c r="AH153" s="68"/>
      <c r="AI153" s="68"/>
      <c r="AJ153" s="68"/>
      <c r="AK153" s="68"/>
      <c r="AL153" s="68"/>
      <c r="AM153" s="68"/>
      <c r="AN153" s="68"/>
      <c r="AO153" s="68"/>
      <c r="AP153" s="68"/>
      <c r="AQ153" s="68"/>
      <c r="AR153" s="68"/>
      <c r="AS153" s="68"/>
    </row>
    <row r="154" spans="5:45">
      <c r="E154" s="68"/>
      <c r="F154" s="68"/>
      <c r="G154" s="68"/>
      <c r="H154" s="68"/>
      <c r="I154" s="68"/>
      <c r="J154" s="68"/>
      <c r="K154" s="68"/>
      <c r="L154" s="68"/>
      <c r="M154" s="68"/>
      <c r="N154" s="68"/>
      <c r="O154" s="68"/>
      <c r="P154" s="68"/>
      <c r="Q154" s="68"/>
      <c r="R154" s="68"/>
      <c r="S154" s="68"/>
      <c r="T154" s="68"/>
      <c r="U154" s="68"/>
      <c r="V154" s="68"/>
      <c r="W154" s="68"/>
      <c r="X154" s="68"/>
      <c r="Y154" s="68"/>
      <c r="Z154" s="68"/>
      <c r="AA154" s="68"/>
      <c r="AB154" s="68"/>
      <c r="AC154" s="68"/>
      <c r="AD154" s="68"/>
      <c r="AE154" s="68"/>
      <c r="AF154" s="68"/>
      <c r="AG154" s="68"/>
      <c r="AH154" s="68"/>
      <c r="AI154" s="68"/>
      <c r="AJ154" s="68"/>
      <c r="AK154" s="68"/>
      <c r="AL154" s="68"/>
      <c r="AM154" s="68"/>
      <c r="AN154" s="68"/>
      <c r="AO154" s="68"/>
      <c r="AP154" s="68"/>
      <c r="AQ154" s="68"/>
      <c r="AR154" s="68"/>
      <c r="AS154" s="68"/>
    </row>
    <row r="155" spans="5:45">
      <c r="E155" s="68"/>
      <c r="F155" s="68"/>
      <c r="G155" s="68"/>
      <c r="H155" s="68"/>
      <c r="I155" s="68"/>
      <c r="J155" s="68"/>
      <c r="K155" s="68"/>
      <c r="L155" s="68"/>
      <c r="M155" s="68"/>
      <c r="N155" s="68"/>
      <c r="O155" s="68"/>
      <c r="P155" s="68"/>
      <c r="Q155" s="68"/>
      <c r="R155" s="68"/>
      <c r="S155" s="68"/>
      <c r="T155" s="68"/>
      <c r="U155" s="68"/>
      <c r="V155" s="68"/>
      <c r="W155" s="68"/>
      <c r="X155" s="68"/>
      <c r="Y155" s="68"/>
      <c r="Z155" s="68"/>
      <c r="AA155" s="68"/>
      <c r="AB155" s="68"/>
      <c r="AC155" s="68"/>
      <c r="AD155" s="68"/>
      <c r="AE155" s="68"/>
      <c r="AF155" s="68"/>
      <c r="AG155" s="68"/>
      <c r="AH155" s="68"/>
      <c r="AI155" s="68"/>
      <c r="AJ155" s="68"/>
      <c r="AK155" s="68"/>
      <c r="AL155" s="68"/>
      <c r="AM155" s="68"/>
      <c r="AN155" s="68"/>
      <c r="AO155" s="68"/>
      <c r="AP155" s="68"/>
      <c r="AQ155" s="68"/>
      <c r="AR155" s="68"/>
      <c r="AS155" s="68"/>
    </row>
    <row r="156" spans="5:45">
      <c r="E156" s="68"/>
      <c r="F156" s="68"/>
      <c r="G156" s="68"/>
      <c r="H156" s="68"/>
      <c r="I156" s="68"/>
      <c r="J156" s="68"/>
      <c r="K156" s="68"/>
      <c r="L156" s="68"/>
      <c r="M156" s="68"/>
      <c r="N156" s="68"/>
      <c r="O156" s="68"/>
      <c r="P156" s="68"/>
      <c r="Q156" s="68"/>
      <c r="R156" s="68"/>
      <c r="S156" s="68"/>
      <c r="T156" s="68"/>
      <c r="U156" s="68"/>
      <c r="V156" s="68"/>
      <c r="W156" s="68"/>
      <c r="X156" s="68"/>
      <c r="Y156" s="68"/>
      <c r="Z156" s="68"/>
      <c r="AA156" s="68"/>
      <c r="AB156" s="68"/>
      <c r="AC156" s="68"/>
      <c r="AD156" s="68"/>
      <c r="AE156" s="68"/>
      <c r="AF156" s="68"/>
      <c r="AG156" s="68"/>
      <c r="AH156" s="68"/>
      <c r="AI156" s="68"/>
      <c r="AJ156" s="68"/>
      <c r="AK156" s="68"/>
      <c r="AL156" s="68"/>
      <c r="AM156" s="68"/>
      <c r="AN156" s="68"/>
      <c r="AO156" s="68"/>
      <c r="AP156" s="68"/>
      <c r="AQ156" s="68"/>
      <c r="AR156" s="68"/>
      <c r="AS156" s="68"/>
    </row>
    <row r="157" spans="5:45">
      <c r="E157" s="68"/>
      <c r="F157" s="68"/>
      <c r="G157" s="68"/>
      <c r="H157" s="68"/>
      <c r="I157" s="68"/>
      <c r="J157" s="68"/>
      <c r="K157" s="68"/>
      <c r="L157" s="68"/>
      <c r="M157" s="68"/>
      <c r="N157" s="68"/>
      <c r="O157" s="68"/>
      <c r="P157" s="68"/>
      <c r="Q157" s="68"/>
      <c r="R157" s="68"/>
      <c r="S157" s="68"/>
      <c r="T157" s="68"/>
      <c r="U157" s="68"/>
      <c r="V157" s="68"/>
      <c r="W157" s="68"/>
      <c r="X157" s="68"/>
      <c r="Y157" s="68"/>
      <c r="Z157" s="68"/>
      <c r="AA157" s="68"/>
      <c r="AB157" s="68"/>
      <c r="AC157" s="68"/>
      <c r="AD157" s="68"/>
      <c r="AE157" s="68"/>
      <c r="AF157" s="68"/>
      <c r="AG157" s="68"/>
      <c r="AH157" s="68"/>
      <c r="AI157" s="68"/>
      <c r="AJ157" s="68"/>
      <c r="AK157" s="68"/>
      <c r="AL157" s="68"/>
      <c r="AM157" s="68"/>
      <c r="AN157" s="68"/>
      <c r="AO157" s="68"/>
      <c r="AP157" s="68"/>
      <c r="AQ157" s="68"/>
      <c r="AR157" s="68"/>
      <c r="AS157" s="68"/>
    </row>
    <row r="158" spans="5:45">
      <c r="E158" s="68"/>
      <c r="F158" s="68"/>
      <c r="G158" s="68"/>
      <c r="H158" s="68"/>
      <c r="I158" s="68"/>
      <c r="J158" s="68"/>
      <c r="K158" s="68"/>
      <c r="L158" s="68"/>
      <c r="M158" s="68"/>
      <c r="N158" s="68"/>
      <c r="O158" s="68"/>
      <c r="P158" s="68"/>
      <c r="Q158" s="68"/>
      <c r="R158" s="68"/>
      <c r="S158" s="68"/>
      <c r="T158" s="68"/>
      <c r="U158" s="68"/>
      <c r="V158" s="68"/>
      <c r="W158" s="68"/>
      <c r="X158" s="68"/>
      <c r="Y158" s="68"/>
      <c r="Z158" s="68"/>
      <c r="AA158" s="68"/>
      <c r="AB158" s="68"/>
      <c r="AC158" s="68"/>
      <c r="AD158" s="68"/>
      <c r="AE158" s="68"/>
      <c r="AF158" s="68"/>
      <c r="AG158" s="68"/>
      <c r="AH158" s="68"/>
      <c r="AI158" s="68"/>
      <c r="AJ158" s="68"/>
      <c r="AK158" s="68"/>
      <c r="AL158" s="68"/>
      <c r="AM158" s="68"/>
      <c r="AN158" s="68"/>
      <c r="AO158" s="68"/>
      <c r="AP158" s="68"/>
      <c r="AQ158" s="68"/>
      <c r="AR158" s="68"/>
      <c r="AS158" s="68"/>
    </row>
    <row r="159" spans="5:45">
      <c r="E159" s="68"/>
      <c r="F159" s="68"/>
      <c r="G159" s="68"/>
      <c r="H159" s="68"/>
      <c r="I159" s="68"/>
      <c r="J159" s="68"/>
      <c r="K159" s="68"/>
      <c r="L159" s="68"/>
      <c r="M159" s="68"/>
      <c r="N159" s="68"/>
      <c r="O159" s="68"/>
      <c r="P159" s="68"/>
      <c r="Q159" s="68"/>
      <c r="R159" s="68"/>
      <c r="S159" s="68"/>
      <c r="T159" s="68"/>
      <c r="U159" s="68"/>
      <c r="V159" s="68"/>
      <c r="W159" s="68"/>
      <c r="X159" s="68"/>
      <c r="Y159" s="68"/>
      <c r="Z159" s="68"/>
      <c r="AA159" s="68"/>
      <c r="AB159" s="68"/>
      <c r="AC159" s="68"/>
      <c r="AD159" s="68"/>
      <c r="AE159" s="68"/>
      <c r="AF159" s="68"/>
      <c r="AG159" s="68"/>
      <c r="AH159" s="68"/>
      <c r="AI159" s="68"/>
      <c r="AJ159" s="68"/>
      <c r="AK159" s="68"/>
      <c r="AL159" s="68"/>
      <c r="AM159" s="68"/>
      <c r="AN159" s="68"/>
      <c r="AO159" s="68"/>
      <c r="AP159" s="68"/>
      <c r="AQ159" s="68"/>
      <c r="AR159" s="68"/>
      <c r="AS159" s="68"/>
    </row>
    <row r="160" spans="5:45">
      <c r="E160" s="68"/>
      <c r="F160" s="68"/>
      <c r="G160" s="68"/>
      <c r="H160" s="68"/>
      <c r="I160" s="68"/>
      <c r="J160" s="68"/>
      <c r="K160" s="68"/>
      <c r="L160" s="68"/>
      <c r="M160" s="68"/>
      <c r="N160" s="68"/>
      <c r="O160" s="68"/>
      <c r="P160" s="68"/>
      <c r="Q160" s="68"/>
      <c r="R160" s="68"/>
      <c r="S160" s="68"/>
      <c r="T160" s="68"/>
      <c r="U160" s="68"/>
      <c r="V160" s="68"/>
      <c r="W160" s="68"/>
      <c r="X160" s="68"/>
      <c r="Y160" s="68"/>
      <c r="Z160" s="68"/>
      <c r="AA160" s="68"/>
      <c r="AB160" s="68"/>
      <c r="AC160" s="68"/>
      <c r="AD160" s="68"/>
      <c r="AE160" s="68"/>
      <c r="AF160" s="68"/>
      <c r="AG160" s="68"/>
      <c r="AH160" s="68"/>
      <c r="AI160" s="68"/>
      <c r="AJ160" s="68"/>
      <c r="AK160" s="68"/>
      <c r="AL160" s="68"/>
      <c r="AM160" s="68"/>
      <c r="AN160" s="68"/>
      <c r="AO160" s="68"/>
      <c r="AP160" s="68"/>
      <c r="AQ160" s="68"/>
      <c r="AR160" s="68"/>
      <c r="AS160" s="68"/>
    </row>
    <row r="161" spans="5:45">
      <c r="E161" s="68"/>
      <c r="F161" s="68"/>
      <c r="G161" s="68"/>
      <c r="H161" s="68"/>
      <c r="I161" s="68"/>
      <c r="J161" s="68"/>
      <c r="K161" s="68"/>
      <c r="L161" s="68"/>
      <c r="M161" s="68"/>
      <c r="N161" s="68"/>
      <c r="O161" s="68"/>
      <c r="P161" s="68"/>
      <c r="Q161" s="68"/>
      <c r="R161" s="68"/>
      <c r="S161" s="68"/>
      <c r="T161" s="68"/>
      <c r="U161" s="68"/>
      <c r="V161" s="68"/>
      <c r="W161" s="68"/>
      <c r="X161" s="68"/>
      <c r="Y161" s="68"/>
      <c r="Z161" s="68"/>
      <c r="AA161" s="68"/>
      <c r="AB161" s="68"/>
      <c r="AC161" s="68"/>
      <c r="AD161" s="68"/>
      <c r="AE161" s="68"/>
      <c r="AF161" s="68"/>
      <c r="AG161" s="68"/>
      <c r="AH161" s="68"/>
      <c r="AI161" s="68"/>
      <c r="AJ161" s="68"/>
      <c r="AK161" s="68"/>
      <c r="AL161" s="68"/>
      <c r="AM161" s="68"/>
      <c r="AN161" s="68"/>
      <c r="AO161" s="68"/>
      <c r="AP161" s="68"/>
      <c r="AQ161" s="68"/>
      <c r="AR161" s="68"/>
      <c r="AS161" s="68"/>
    </row>
    <row r="162" spans="5:45">
      <c r="E162" s="68"/>
      <c r="F162" s="68"/>
      <c r="G162" s="68"/>
      <c r="H162" s="68"/>
      <c r="I162" s="68"/>
      <c r="J162" s="68"/>
      <c r="K162" s="68"/>
      <c r="L162" s="68"/>
      <c r="M162" s="68"/>
      <c r="N162" s="68"/>
      <c r="O162" s="68"/>
      <c r="P162" s="68"/>
      <c r="Q162" s="68"/>
      <c r="R162" s="68"/>
      <c r="S162" s="68"/>
      <c r="T162" s="68"/>
      <c r="U162" s="68"/>
      <c r="V162" s="68"/>
      <c r="W162" s="68"/>
      <c r="X162" s="68"/>
      <c r="Y162" s="68"/>
      <c r="Z162" s="68"/>
      <c r="AA162" s="68"/>
      <c r="AB162" s="68"/>
      <c r="AC162" s="68"/>
      <c r="AD162" s="68"/>
      <c r="AE162" s="68"/>
      <c r="AF162" s="68"/>
      <c r="AG162" s="68"/>
      <c r="AH162" s="68"/>
      <c r="AI162" s="68"/>
      <c r="AJ162" s="68"/>
      <c r="AK162" s="68"/>
      <c r="AL162" s="68"/>
      <c r="AM162" s="68"/>
      <c r="AN162" s="68"/>
      <c r="AO162" s="68"/>
      <c r="AP162" s="68"/>
      <c r="AQ162" s="68"/>
      <c r="AR162" s="68"/>
      <c r="AS162" s="68"/>
    </row>
    <row r="163" spans="5:45">
      <c r="E163" s="68"/>
      <c r="F163" s="68"/>
      <c r="G163" s="68"/>
      <c r="H163" s="68"/>
      <c r="I163" s="68"/>
      <c r="J163" s="68"/>
      <c r="K163" s="68"/>
      <c r="L163" s="68"/>
      <c r="M163" s="68"/>
      <c r="N163" s="68"/>
      <c r="O163" s="68"/>
      <c r="P163" s="68"/>
      <c r="Q163" s="68"/>
      <c r="R163" s="68"/>
      <c r="S163" s="68"/>
      <c r="T163" s="68"/>
      <c r="U163" s="68"/>
      <c r="V163" s="68"/>
      <c r="W163" s="68"/>
      <c r="X163" s="68"/>
      <c r="Y163" s="68"/>
      <c r="Z163" s="68"/>
      <c r="AA163" s="68"/>
      <c r="AB163" s="68"/>
      <c r="AC163" s="68"/>
      <c r="AD163" s="68"/>
      <c r="AE163" s="68"/>
      <c r="AF163" s="68"/>
      <c r="AG163" s="68"/>
      <c r="AH163" s="68"/>
      <c r="AI163" s="68"/>
      <c r="AJ163" s="68"/>
      <c r="AK163" s="68"/>
      <c r="AL163" s="68"/>
      <c r="AM163" s="68"/>
      <c r="AN163" s="68"/>
      <c r="AO163" s="68"/>
      <c r="AP163" s="68"/>
      <c r="AQ163" s="68"/>
      <c r="AR163" s="68"/>
      <c r="AS163" s="68"/>
    </row>
    <row r="164" spans="5:45">
      <c r="E164" s="68"/>
      <c r="F164" s="68"/>
      <c r="G164" s="68"/>
      <c r="H164" s="68"/>
      <c r="I164" s="68"/>
      <c r="J164" s="68"/>
      <c r="K164" s="68"/>
      <c r="L164" s="68"/>
      <c r="M164" s="68"/>
      <c r="N164" s="68"/>
      <c r="O164" s="68"/>
      <c r="P164" s="68"/>
      <c r="Q164" s="68"/>
      <c r="R164" s="68"/>
      <c r="S164" s="68"/>
      <c r="T164" s="68"/>
      <c r="U164" s="68"/>
      <c r="V164" s="68"/>
      <c r="W164" s="68"/>
      <c r="X164" s="68"/>
      <c r="Y164" s="68"/>
      <c r="Z164" s="68"/>
      <c r="AA164" s="68"/>
      <c r="AB164" s="68"/>
      <c r="AC164" s="68"/>
      <c r="AD164" s="68"/>
      <c r="AE164" s="68"/>
      <c r="AF164" s="68"/>
      <c r="AG164" s="68"/>
      <c r="AH164" s="68"/>
      <c r="AI164" s="68"/>
      <c r="AJ164" s="68"/>
      <c r="AK164" s="68"/>
      <c r="AL164" s="68"/>
      <c r="AM164" s="68"/>
      <c r="AN164" s="68"/>
      <c r="AO164" s="68"/>
      <c r="AP164" s="68"/>
      <c r="AQ164" s="68"/>
      <c r="AR164" s="68"/>
      <c r="AS164" s="68"/>
    </row>
    <row r="165" spans="5:45">
      <c r="E165" s="68"/>
      <c r="F165" s="68"/>
      <c r="G165" s="68"/>
      <c r="H165" s="68"/>
      <c r="I165" s="68"/>
      <c r="J165" s="68"/>
      <c r="K165" s="68"/>
      <c r="L165" s="68"/>
      <c r="M165" s="68"/>
      <c r="N165" s="68"/>
      <c r="O165" s="68"/>
      <c r="P165" s="68"/>
      <c r="Q165" s="68"/>
      <c r="R165" s="68"/>
      <c r="S165" s="68"/>
      <c r="T165" s="68"/>
      <c r="U165" s="68"/>
      <c r="V165" s="68"/>
      <c r="W165" s="68"/>
      <c r="X165" s="68"/>
      <c r="Y165" s="68"/>
      <c r="Z165" s="68"/>
      <c r="AA165" s="68"/>
      <c r="AB165" s="68"/>
      <c r="AC165" s="68"/>
      <c r="AD165" s="68"/>
      <c r="AE165" s="68"/>
      <c r="AF165" s="68"/>
      <c r="AG165" s="68"/>
      <c r="AH165" s="68"/>
      <c r="AI165" s="68"/>
      <c r="AJ165" s="68"/>
      <c r="AK165" s="68"/>
      <c r="AL165" s="68"/>
      <c r="AM165" s="68"/>
      <c r="AN165" s="68"/>
      <c r="AO165" s="68"/>
      <c r="AP165" s="68"/>
      <c r="AQ165" s="68"/>
      <c r="AR165" s="68"/>
      <c r="AS165" s="68"/>
    </row>
    <row r="166" spans="5:45">
      <c r="E166" s="68"/>
      <c r="F166" s="68"/>
      <c r="G166" s="68"/>
      <c r="H166" s="68"/>
      <c r="I166" s="68"/>
      <c r="J166" s="68"/>
      <c r="K166" s="68"/>
      <c r="L166" s="68"/>
      <c r="M166" s="68"/>
      <c r="N166" s="68"/>
      <c r="O166" s="68"/>
      <c r="P166" s="68"/>
      <c r="Q166" s="68"/>
      <c r="R166" s="68"/>
      <c r="S166" s="68"/>
      <c r="T166" s="68"/>
      <c r="U166" s="68"/>
      <c r="V166" s="68"/>
      <c r="W166" s="68"/>
      <c r="X166" s="68"/>
      <c r="Y166" s="68"/>
      <c r="Z166" s="68"/>
      <c r="AA166" s="68"/>
      <c r="AB166" s="68"/>
      <c r="AC166" s="68"/>
      <c r="AD166" s="68"/>
      <c r="AE166" s="68"/>
      <c r="AF166" s="68"/>
      <c r="AG166" s="68"/>
      <c r="AH166" s="68"/>
      <c r="AI166" s="68"/>
      <c r="AJ166" s="68"/>
      <c r="AK166" s="68"/>
      <c r="AL166" s="68"/>
      <c r="AM166" s="68"/>
      <c r="AN166" s="68"/>
      <c r="AO166" s="68"/>
      <c r="AP166" s="68"/>
      <c r="AQ166" s="68"/>
      <c r="AR166" s="68"/>
      <c r="AS166" s="68"/>
    </row>
    <row r="167" spans="5:45">
      <c r="E167" s="68"/>
      <c r="F167" s="68"/>
      <c r="G167" s="68"/>
      <c r="H167" s="68"/>
      <c r="I167" s="68"/>
      <c r="J167" s="68"/>
      <c r="K167" s="68"/>
      <c r="L167" s="68"/>
      <c r="M167" s="68"/>
      <c r="N167" s="68"/>
      <c r="O167" s="68"/>
      <c r="P167" s="68"/>
      <c r="Q167" s="68"/>
      <c r="R167" s="68"/>
      <c r="S167" s="68"/>
      <c r="T167" s="68"/>
      <c r="U167" s="68"/>
      <c r="V167" s="68"/>
      <c r="W167" s="68"/>
      <c r="X167" s="68"/>
      <c r="Y167" s="68"/>
      <c r="Z167" s="68"/>
      <c r="AA167" s="68"/>
      <c r="AB167" s="68"/>
      <c r="AC167" s="68"/>
      <c r="AD167" s="68"/>
      <c r="AE167" s="68"/>
      <c r="AF167" s="68"/>
      <c r="AG167" s="68"/>
      <c r="AH167" s="68"/>
      <c r="AI167" s="68"/>
      <c r="AJ167" s="68"/>
      <c r="AK167" s="68"/>
      <c r="AL167" s="68"/>
      <c r="AM167" s="68"/>
      <c r="AN167" s="68"/>
      <c r="AO167" s="68"/>
      <c r="AP167" s="68"/>
      <c r="AQ167" s="68"/>
      <c r="AR167" s="68"/>
      <c r="AS167" s="68"/>
    </row>
    <row r="168" spans="5:45">
      <c r="E168" s="68"/>
      <c r="F168" s="68"/>
      <c r="G168" s="68"/>
      <c r="H168" s="68"/>
      <c r="I168" s="68"/>
      <c r="J168" s="68"/>
      <c r="K168" s="68"/>
      <c r="L168" s="68"/>
      <c r="M168" s="68"/>
      <c r="N168" s="68"/>
      <c r="O168" s="68"/>
      <c r="P168" s="68"/>
      <c r="Q168" s="68"/>
      <c r="R168" s="68"/>
      <c r="S168" s="68"/>
      <c r="T168" s="68"/>
      <c r="U168" s="68"/>
      <c r="V168" s="68"/>
      <c r="W168" s="68"/>
      <c r="X168" s="68"/>
      <c r="Y168" s="68"/>
      <c r="Z168" s="68"/>
      <c r="AA168" s="68"/>
      <c r="AB168" s="68"/>
      <c r="AC168" s="68"/>
      <c r="AD168" s="68"/>
      <c r="AE168" s="68"/>
      <c r="AF168" s="68"/>
      <c r="AG168" s="68"/>
      <c r="AH168" s="68"/>
      <c r="AI168" s="68"/>
      <c r="AJ168" s="68"/>
      <c r="AK168" s="68"/>
      <c r="AL168" s="68"/>
      <c r="AM168" s="68"/>
      <c r="AN168" s="68"/>
      <c r="AO168" s="68"/>
      <c r="AP168" s="68"/>
      <c r="AQ168" s="68"/>
      <c r="AR168" s="68"/>
      <c r="AS168" s="68"/>
    </row>
    <row r="169" spans="5:45">
      <c r="E169" s="68"/>
      <c r="F169" s="68"/>
      <c r="G169" s="68"/>
      <c r="H169" s="68"/>
      <c r="I169" s="68"/>
      <c r="J169" s="68"/>
      <c r="K169" s="68"/>
      <c r="L169" s="68"/>
      <c r="M169" s="68"/>
      <c r="N169" s="68"/>
      <c r="O169" s="68"/>
      <c r="P169" s="68"/>
      <c r="Q169" s="68"/>
      <c r="R169" s="68"/>
      <c r="S169" s="68"/>
      <c r="T169" s="68"/>
      <c r="U169" s="68"/>
      <c r="V169" s="68"/>
      <c r="W169" s="68"/>
      <c r="X169" s="68"/>
      <c r="Y169" s="68"/>
      <c r="Z169" s="68"/>
      <c r="AA169" s="68"/>
      <c r="AB169" s="68"/>
      <c r="AC169" s="68"/>
      <c r="AD169" s="68"/>
      <c r="AE169" s="68"/>
      <c r="AF169" s="68"/>
      <c r="AG169" s="68"/>
      <c r="AH169" s="68"/>
      <c r="AI169" s="68"/>
      <c r="AJ169" s="68"/>
      <c r="AK169" s="68"/>
      <c r="AL169" s="68"/>
      <c r="AM169" s="68"/>
      <c r="AN169" s="68"/>
      <c r="AO169" s="68"/>
      <c r="AP169" s="68"/>
      <c r="AQ169" s="68"/>
      <c r="AR169" s="68"/>
      <c r="AS169" s="68"/>
    </row>
    <row r="170" spans="5:45">
      <c r="E170" s="68"/>
      <c r="F170" s="68"/>
      <c r="G170" s="68"/>
      <c r="H170" s="68"/>
      <c r="I170" s="68"/>
      <c r="J170" s="68"/>
      <c r="K170" s="68"/>
      <c r="L170" s="68"/>
      <c r="M170" s="68"/>
      <c r="N170" s="68"/>
      <c r="O170" s="68"/>
      <c r="P170" s="68"/>
      <c r="Q170" s="68"/>
      <c r="R170" s="68"/>
      <c r="S170" s="68"/>
      <c r="T170" s="68"/>
      <c r="U170" s="68"/>
      <c r="V170" s="68"/>
      <c r="W170" s="68"/>
      <c r="X170" s="68"/>
      <c r="Y170" s="68"/>
      <c r="Z170" s="68"/>
      <c r="AA170" s="68"/>
      <c r="AB170" s="68"/>
      <c r="AC170" s="68"/>
      <c r="AD170" s="68"/>
      <c r="AE170" s="68"/>
      <c r="AF170" s="68"/>
      <c r="AG170" s="68"/>
      <c r="AH170" s="68"/>
      <c r="AI170" s="68"/>
      <c r="AJ170" s="68"/>
      <c r="AK170" s="68"/>
      <c r="AL170" s="68"/>
      <c r="AM170" s="68"/>
      <c r="AN170" s="68"/>
      <c r="AO170" s="68"/>
      <c r="AP170" s="68"/>
      <c r="AQ170" s="68"/>
      <c r="AR170" s="68"/>
      <c r="AS170" s="68"/>
    </row>
    <row r="171" spans="5:45">
      <c r="E171" s="68"/>
      <c r="F171" s="68"/>
      <c r="G171" s="68"/>
      <c r="H171" s="68"/>
      <c r="I171" s="68"/>
      <c r="J171" s="68"/>
      <c r="K171" s="68"/>
      <c r="L171" s="68"/>
      <c r="M171" s="68"/>
      <c r="N171" s="68"/>
      <c r="O171" s="68"/>
      <c r="P171" s="68"/>
      <c r="Q171" s="68"/>
      <c r="R171" s="68"/>
      <c r="S171" s="68"/>
      <c r="T171" s="68"/>
      <c r="U171" s="68"/>
      <c r="V171" s="68"/>
      <c r="W171" s="68"/>
      <c r="X171" s="68"/>
      <c r="Y171" s="68"/>
      <c r="Z171" s="68"/>
      <c r="AA171" s="68"/>
      <c r="AB171" s="68"/>
      <c r="AC171" s="68"/>
      <c r="AD171" s="68"/>
      <c r="AE171" s="68"/>
      <c r="AF171" s="68"/>
      <c r="AG171" s="68"/>
      <c r="AH171" s="68"/>
      <c r="AI171" s="68"/>
      <c r="AJ171" s="68"/>
      <c r="AK171" s="68"/>
      <c r="AL171" s="68"/>
      <c r="AM171" s="68"/>
      <c r="AN171" s="68"/>
      <c r="AO171" s="68"/>
      <c r="AP171" s="68"/>
      <c r="AQ171" s="68"/>
      <c r="AR171" s="68"/>
      <c r="AS171" s="68"/>
    </row>
    <row r="172" spans="5:45">
      <c r="E172" s="68"/>
      <c r="F172" s="68"/>
      <c r="G172" s="68"/>
      <c r="H172" s="68"/>
      <c r="I172" s="68"/>
      <c r="J172" s="68"/>
      <c r="K172" s="68"/>
      <c r="L172" s="68"/>
      <c r="M172" s="68"/>
      <c r="N172" s="68"/>
      <c r="O172" s="68"/>
      <c r="P172" s="68"/>
      <c r="Q172" s="68"/>
      <c r="R172" s="68"/>
      <c r="S172" s="68"/>
      <c r="T172" s="68"/>
      <c r="U172" s="68"/>
      <c r="V172" s="68"/>
      <c r="W172" s="68"/>
      <c r="X172" s="68"/>
      <c r="Y172" s="68"/>
      <c r="Z172" s="68"/>
      <c r="AA172" s="68"/>
      <c r="AB172" s="68"/>
      <c r="AC172" s="68"/>
      <c r="AD172" s="68"/>
      <c r="AE172" s="68"/>
      <c r="AF172" s="68"/>
      <c r="AG172" s="68"/>
      <c r="AH172" s="68"/>
      <c r="AI172" s="68"/>
      <c r="AJ172" s="68"/>
      <c r="AK172" s="68"/>
      <c r="AL172" s="68"/>
      <c r="AM172" s="68"/>
      <c r="AN172" s="68"/>
      <c r="AO172" s="68"/>
      <c r="AP172" s="68"/>
      <c r="AQ172" s="68"/>
      <c r="AR172" s="68"/>
      <c r="AS172" s="68"/>
    </row>
    <row r="173" spans="5:45">
      <c r="E173" s="68"/>
      <c r="F173" s="68"/>
      <c r="G173" s="68"/>
      <c r="H173" s="68"/>
      <c r="I173" s="68"/>
      <c r="J173" s="68"/>
      <c r="K173" s="68"/>
      <c r="L173" s="68"/>
      <c r="M173" s="68"/>
      <c r="N173" s="68"/>
      <c r="O173" s="68"/>
      <c r="P173" s="68"/>
      <c r="Q173" s="68"/>
      <c r="R173" s="68"/>
      <c r="S173" s="68"/>
      <c r="T173" s="68"/>
      <c r="U173" s="68"/>
      <c r="V173" s="68"/>
      <c r="W173" s="68"/>
      <c r="X173" s="68"/>
      <c r="Y173" s="68"/>
      <c r="Z173" s="68"/>
      <c r="AA173" s="68"/>
      <c r="AB173" s="68"/>
      <c r="AC173" s="68"/>
      <c r="AD173" s="68"/>
      <c r="AE173" s="68"/>
      <c r="AF173" s="68"/>
      <c r="AG173" s="68"/>
      <c r="AH173" s="68"/>
      <c r="AI173" s="68"/>
      <c r="AJ173" s="68"/>
      <c r="AK173" s="68"/>
      <c r="AL173" s="68"/>
      <c r="AM173" s="68"/>
      <c r="AN173" s="68"/>
      <c r="AO173" s="68"/>
      <c r="AP173" s="68"/>
      <c r="AQ173" s="68"/>
      <c r="AR173" s="68"/>
      <c r="AS173" s="68"/>
    </row>
    <row r="174" spans="5:45">
      <c r="E174" s="68"/>
      <c r="F174" s="68"/>
      <c r="G174" s="68"/>
      <c r="H174" s="68"/>
      <c r="I174" s="68"/>
      <c r="J174" s="68"/>
      <c r="K174" s="68"/>
      <c r="L174" s="68"/>
      <c r="M174" s="68"/>
      <c r="N174" s="68"/>
      <c r="O174" s="68"/>
      <c r="P174" s="68"/>
      <c r="Q174" s="68"/>
      <c r="R174" s="68"/>
      <c r="S174" s="68"/>
      <c r="T174" s="68"/>
      <c r="U174" s="68"/>
      <c r="V174" s="68"/>
      <c r="W174" s="68"/>
      <c r="X174" s="68"/>
      <c r="Y174" s="68"/>
      <c r="Z174" s="68"/>
      <c r="AA174" s="68"/>
      <c r="AB174" s="68"/>
      <c r="AC174" s="68"/>
      <c r="AD174" s="68"/>
      <c r="AE174" s="68"/>
      <c r="AF174" s="68"/>
      <c r="AG174" s="68"/>
      <c r="AH174" s="68"/>
      <c r="AI174" s="68"/>
      <c r="AJ174" s="68"/>
      <c r="AK174" s="68"/>
      <c r="AL174" s="68"/>
      <c r="AM174" s="68"/>
      <c r="AN174" s="68"/>
      <c r="AO174" s="68"/>
      <c r="AP174" s="68"/>
      <c r="AQ174" s="68"/>
      <c r="AR174" s="68"/>
      <c r="AS174" s="68"/>
    </row>
    <row r="175" spans="5:45">
      <c r="E175" s="68"/>
      <c r="F175" s="68"/>
      <c r="G175" s="68"/>
      <c r="H175" s="68"/>
      <c r="I175" s="68"/>
      <c r="J175" s="68"/>
      <c r="K175" s="68"/>
      <c r="L175" s="68"/>
      <c r="M175" s="68"/>
      <c r="N175" s="68"/>
      <c r="O175" s="68"/>
      <c r="P175" s="68"/>
      <c r="Q175" s="68"/>
      <c r="R175" s="68"/>
      <c r="S175" s="68"/>
      <c r="T175" s="68"/>
      <c r="U175" s="68"/>
      <c r="V175" s="68"/>
      <c r="W175" s="68"/>
      <c r="X175" s="68"/>
      <c r="Y175" s="68"/>
      <c r="Z175" s="68"/>
      <c r="AA175" s="68"/>
      <c r="AB175" s="68"/>
      <c r="AC175" s="68"/>
      <c r="AD175" s="68"/>
      <c r="AE175" s="68"/>
      <c r="AF175" s="68"/>
      <c r="AG175" s="68"/>
      <c r="AH175" s="68"/>
      <c r="AI175" s="68"/>
      <c r="AJ175" s="68"/>
      <c r="AK175" s="68"/>
      <c r="AL175" s="68"/>
      <c r="AM175" s="68"/>
      <c r="AN175" s="68"/>
      <c r="AO175" s="68"/>
      <c r="AP175" s="68"/>
      <c r="AQ175" s="68"/>
      <c r="AR175" s="68"/>
      <c r="AS175" s="68"/>
    </row>
    <row r="176" spans="5:45">
      <c r="E176" s="68"/>
      <c r="F176" s="68"/>
      <c r="G176" s="68"/>
      <c r="H176" s="68"/>
      <c r="I176" s="68"/>
      <c r="J176" s="68"/>
      <c r="K176" s="68"/>
      <c r="L176" s="68"/>
      <c r="M176" s="68"/>
      <c r="N176" s="68"/>
      <c r="O176" s="68"/>
      <c r="P176" s="68"/>
      <c r="Q176" s="68"/>
      <c r="R176" s="68"/>
      <c r="S176" s="68"/>
      <c r="T176" s="68"/>
      <c r="U176" s="68"/>
      <c r="V176" s="68"/>
      <c r="W176" s="68"/>
      <c r="X176" s="68"/>
      <c r="Y176" s="68"/>
      <c r="Z176" s="68"/>
      <c r="AA176" s="68"/>
      <c r="AB176" s="68"/>
      <c r="AC176" s="68"/>
      <c r="AD176" s="68"/>
      <c r="AE176" s="68"/>
      <c r="AF176" s="68"/>
      <c r="AG176" s="68"/>
      <c r="AH176" s="68"/>
      <c r="AI176" s="68"/>
      <c r="AJ176" s="68"/>
      <c r="AK176" s="68"/>
      <c r="AL176" s="68"/>
      <c r="AM176" s="68"/>
      <c r="AN176" s="68"/>
      <c r="AO176" s="68"/>
      <c r="AP176" s="68"/>
      <c r="AQ176" s="68"/>
      <c r="AR176" s="68"/>
      <c r="AS176" s="68"/>
    </row>
    <row r="177" spans="5:45">
      <c r="E177" s="68"/>
      <c r="F177" s="68"/>
      <c r="G177" s="68"/>
      <c r="H177" s="68"/>
      <c r="I177" s="68"/>
      <c r="J177" s="68"/>
      <c r="K177" s="68"/>
      <c r="L177" s="68"/>
      <c r="M177" s="68"/>
      <c r="N177" s="68"/>
      <c r="O177" s="68"/>
      <c r="P177" s="68"/>
      <c r="Q177" s="68"/>
      <c r="R177" s="68"/>
      <c r="S177" s="68"/>
      <c r="T177" s="68"/>
      <c r="U177" s="68"/>
      <c r="V177" s="68"/>
      <c r="W177" s="68"/>
      <c r="X177" s="68"/>
      <c r="Y177" s="68"/>
      <c r="Z177" s="68"/>
      <c r="AA177" s="68"/>
      <c r="AB177" s="68"/>
      <c r="AC177" s="68"/>
      <c r="AD177" s="68"/>
      <c r="AE177" s="68"/>
      <c r="AF177" s="68"/>
      <c r="AG177" s="68"/>
      <c r="AH177" s="68"/>
      <c r="AI177" s="68"/>
      <c r="AJ177" s="68"/>
      <c r="AK177" s="68"/>
      <c r="AL177" s="68"/>
      <c r="AM177" s="68"/>
      <c r="AN177" s="68"/>
      <c r="AO177" s="68"/>
      <c r="AP177" s="68"/>
      <c r="AQ177" s="68"/>
      <c r="AR177" s="68"/>
      <c r="AS177" s="68"/>
    </row>
    <row r="178" spans="5:45">
      <c r="E178" s="68"/>
      <c r="F178" s="68"/>
      <c r="G178" s="68"/>
      <c r="H178" s="68"/>
      <c r="I178" s="68"/>
      <c r="J178" s="68"/>
      <c r="K178" s="68"/>
      <c r="L178" s="68"/>
      <c r="M178" s="68"/>
      <c r="N178" s="68"/>
      <c r="O178" s="68"/>
      <c r="P178" s="68"/>
      <c r="Q178" s="68"/>
      <c r="R178" s="68"/>
      <c r="S178" s="68"/>
      <c r="T178" s="68"/>
      <c r="U178" s="68"/>
      <c r="V178" s="68"/>
      <c r="W178" s="68"/>
      <c r="X178" s="68"/>
      <c r="Y178" s="68"/>
      <c r="Z178" s="68"/>
      <c r="AA178" s="68"/>
      <c r="AB178" s="68"/>
      <c r="AC178" s="68"/>
      <c r="AD178" s="68"/>
      <c r="AE178" s="68"/>
      <c r="AF178" s="68"/>
      <c r="AG178" s="68"/>
      <c r="AH178" s="68"/>
      <c r="AI178" s="68"/>
      <c r="AJ178" s="68"/>
      <c r="AK178" s="68"/>
      <c r="AL178" s="68"/>
      <c r="AM178" s="68"/>
      <c r="AN178" s="68"/>
      <c r="AO178" s="68"/>
      <c r="AP178" s="68"/>
      <c r="AQ178" s="68"/>
      <c r="AR178" s="68"/>
      <c r="AS178" s="68"/>
    </row>
    <row r="179" spans="5:45">
      <c r="E179" s="68"/>
      <c r="F179" s="68"/>
      <c r="G179" s="68"/>
      <c r="H179" s="68"/>
      <c r="I179" s="68"/>
      <c r="J179" s="68"/>
      <c r="K179" s="68"/>
      <c r="L179" s="68"/>
      <c r="M179" s="68"/>
      <c r="N179" s="68"/>
      <c r="O179" s="68"/>
      <c r="P179" s="68"/>
      <c r="Q179" s="68"/>
      <c r="R179" s="68"/>
      <c r="S179" s="68"/>
      <c r="T179" s="68"/>
      <c r="U179" s="68"/>
      <c r="V179" s="68"/>
      <c r="W179" s="68"/>
      <c r="X179" s="68"/>
      <c r="Y179" s="68"/>
      <c r="Z179" s="68"/>
      <c r="AA179" s="68"/>
      <c r="AB179" s="68"/>
      <c r="AC179" s="68"/>
      <c r="AD179" s="68"/>
      <c r="AE179" s="68"/>
      <c r="AF179" s="68"/>
      <c r="AG179" s="68"/>
      <c r="AH179" s="68"/>
      <c r="AI179" s="68"/>
      <c r="AJ179" s="68"/>
      <c r="AK179" s="68"/>
      <c r="AL179" s="68"/>
      <c r="AM179" s="68"/>
      <c r="AN179" s="68"/>
      <c r="AO179" s="68"/>
      <c r="AP179" s="68"/>
      <c r="AQ179" s="68"/>
      <c r="AR179" s="68"/>
      <c r="AS179" s="68"/>
    </row>
    <row r="180" spans="5:45">
      <c r="E180" s="68"/>
      <c r="F180" s="68"/>
      <c r="G180" s="68"/>
      <c r="H180" s="68"/>
      <c r="I180" s="68"/>
      <c r="J180" s="68"/>
      <c r="K180" s="68"/>
      <c r="L180" s="68"/>
      <c r="M180" s="68"/>
      <c r="N180" s="68"/>
      <c r="O180" s="68"/>
      <c r="P180" s="68"/>
      <c r="Q180" s="68"/>
      <c r="R180" s="68"/>
      <c r="S180" s="68"/>
      <c r="T180" s="68"/>
      <c r="U180" s="68"/>
      <c r="V180" s="68"/>
      <c r="W180" s="68"/>
      <c r="X180" s="68"/>
      <c r="Y180" s="68"/>
      <c r="Z180" s="68"/>
      <c r="AA180" s="68"/>
      <c r="AB180" s="68"/>
      <c r="AC180" s="68"/>
      <c r="AD180" s="68"/>
      <c r="AE180" s="68"/>
      <c r="AF180" s="68"/>
      <c r="AG180" s="68"/>
      <c r="AH180" s="68"/>
      <c r="AI180" s="68"/>
      <c r="AJ180" s="68"/>
      <c r="AK180" s="68"/>
      <c r="AL180" s="68"/>
      <c r="AM180" s="68"/>
      <c r="AN180" s="68"/>
      <c r="AO180" s="68"/>
      <c r="AP180" s="68"/>
      <c r="AQ180" s="68"/>
      <c r="AR180" s="68"/>
      <c r="AS180" s="68"/>
    </row>
    <row r="181" spans="5:45">
      <c r="E181" s="68"/>
      <c r="F181" s="68"/>
      <c r="G181" s="68"/>
      <c r="H181" s="68"/>
      <c r="I181" s="68"/>
      <c r="J181" s="68"/>
      <c r="K181" s="68"/>
      <c r="L181" s="68"/>
      <c r="M181" s="68"/>
      <c r="N181" s="68"/>
      <c r="O181" s="68"/>
      <c r="P181" s="68"/>
      <c r="Q181" s="68"/>
      <c r="R181" s="68"/>
      <c r="S181" s="68"/>
      <c r="T181" s="68"/>
      <c r="U181" s="68"/>
      <c r="V181" s="68"/>
      <c r="W181" s="68"/>
      <c r="X181" s="68"/>
      <c r="Y181" s="68"/>
      <c r="Z181" s="68"/>
      <c r="AA181" s="68"/>
      <c r="AB181" s="68"/>
      <c r="AC181" s="68"/>
      <c r="AD181" s="68"/>
      <c r="AE181" s="68"/>
      <c r="AF181" s="68"/>
      <c r="AG181" s="68"/>
      <c r="AH181" s="68"/>
      <c r="AI181" s="68"/>
      <c r="AJ181" s="68"/>
      <c r="AK181" s="68"/>
      <c r="AL181" s="68"/>
      <c r="AM181" s="68"/>
      <c r="AN181" s="68"/>
      <c r="AO181" s="68"/>
      <c r="AP181" s="68"/>
      <c r="AQ181" s="68"/>
      <c r="AR181" s="68"/>
      <c r="AS181" s="68"/>
    </row>
    <row r="182" spans="5:45">
      <c r="E182" s="68"/>
      <c r="F182" s="68"/>
      <c r="G182" s="68"/>
      <c r="H182" s="68"/>
      <c r="I182" s="68"/>
      <c r="J182" s="68"/>
      <c r="K182" s="68"/>
      <c r="L182" s="68"/>
      <c r="M182" s="68"/>
      <c r="N182" s="68"/>
      <c r="O182" s="68"/>
      <c r="P182" s="68"/>
      <c r="Q182" s="68"/>
      <c r="R182" s="68"/>
      <c r="S182" s="68"/>
      <c r="T182" s="68"/>
      <c r="U182" s="68"/>
      <c r="V182" s="68"/>
      <c r="W182" s="68"/>
      <c r="X182" s="68"/>
      <c r="Y182" s="68"/>
      <c r="Z182" s="68"/>
      <c r="AA182" s="68"/>
      <c r="AB182" s="68"/>
      <c r="AC182" s="68"/>
      <c r="AD182" s="68"/>
      <c r="AE182" s="68"/>
      <c r="AF182" s="68"/>
      <c r="AG182" s="68"/>
      <c r="AH182" s="68"/>
      <c r="AI182" s="68"/>
      <c r="AJ182" s="68"/>
      <c r="AK182" s="68"/>
      <c r="AL182" s="68"/>
      <c r="AM182" s="68"/>
      <c r="AN182" s="68"/>
      <c r="AO182" s="68"/>
      <c r="AP182" s="68"/>
      <c r="AQ182" s="68"/>
      <c r="AR182" s="68"/>
      <c r="AS182" s="68"/>
    </row>
    <row r="183" spans="5:45">
      <c r="E183" s="68"/>
      <c r="F183" s="68"/>
      <c r="G183" s="68"/>
      <c r="H183" s="68"/>
      <c r="I183" s="68"/>
      <c r="J183" s="68"/>
      <c r="K183" s="68"/>
      <c r="L183" s="68"/>
      <c r="M183" s="68"/>
      <c r="N183" s="68"/>
      <c r="O183" s="68"/>
      <c r="P183" s="68"/>
      <c r="Q183" s="68"/>
      <c r="R183" s="68"/>
      <c r="S183" s="68"/>
      <c r="T183" s="68"/>
      <c r="U183" s="68"/>
      <c r="V183" s="68"/>
      <c r="W183" s="68"/>
      <c r="X183" s="68"/>
      <c r="Y183" s="68"/>
      <c r="Z183" s="68"/>
      <c r="AA183" s="68"/>
      <c r="AB183" s="68"/>
      <c r="AC183" s="68"/>
      <c r="AD183" s="68"/>
      <c r="AE183" s="68"/>
      <c r="AF183" s="68"/>
      <c r="AG183" s="68"/>
      <c r="AH183" s="68"/>
      <c r="AI183" s="68"/>
      <c r="AJ183" s="68"/>
      <c r="AK183" s="68"/>
      <c r="AL183" s="68"/>
      <c r="AM183" s="68"/>
      <c r="AN183" s="68"/>
      <c r="AO183" s="68"/>
      <c r="AP183" s="68"/>
      <c r="AQ183" s="68"/>
      <c r="AR183" s="68"/>
      <c r="AS183" s="68"/>
    </row>
    <row r="184" spans="5:45">
      <c r="E184" s="68"/>
      <c r="F184" s="68"/>
      <c r="G184" s="68"/>
      <c r="H184" s="68"/>
      <c r="I184" s="68"/>
      <c r="J184" s="68"/>
      <c r="K184" s="68"/>
      <c r="L184" s="68"/>
      <c r="M184" s="68"/>
      <c r="N184" s="68"/>
      <c r="O184" s="68"/>
      <c r="P184" s="68"/>
      <c r="Q184" s="68"/>
      <c r="R184" s="68"/>
      <c r="S184" s="68"/>
      <c r="T184" s="68"/>
      <c r="U184" s="68"/>
      <c r="V184" s="68"/>
      <c r="W184" s="68"/>
      <c r="X184" s="68"/>
      <c r="Y184" s="68"/>
      <c r="Z184" s="68"/>
      <c r="AA184" s="68"/>
      <c r="AB184" s="68"/>
      <c r="AC184" s="68"/>
      <c r="AD184" s="68"/>
      <c r="AE184" s="68"/>
      <c r="AF184" s="68"/>
      <c r="AG184" s="68"/>
      <c r="AH184" s="68"/>
      <c r="AI184" s="68"/>
      <c r="AJ184" s="68"/>
      <c r="AK184" s="68"/>
      <c r="AL184" s="68"/>
      <c r="AM184" s="68"/>
      <c r="AN184" s="68"/>
      <c r="AO184" s="68"/>
      <c r="AP184" s="68"/>
      <c r="AQ184" s="68"/>
      <c r="AR184" s="68"/>
      <c r="AS184" s="68"/>
    </row>
    <row r="185" spans="5:45">
      <c r="E185" s="68"/>
      <c r="F185" s="68"/>
      <c r="G185" s="68"/>
      <c r="H185" s="68"/>
      <c r="I185" s="68"/>
      <c r="J185" s="68"/>
      <c r="K185" s="68"/>
      <c r="L185" s="68"/>
      <c r="M185" s="68"/>
      <c r="N185" s="68"/>
      <c r="O185" s="68"/>
      <c r="P185" s="68"/>
      <c r="Q185" s="68"/>
      <c r="R185" s="68"/>
      <c r="S185" s="68"/>
      <c r="T185" s="68"/>
      <c r="U185" s="68"/>
      <c r="V185" s="68"/>
      <c r="W185" s="68"/>
      <c r="X185" s="68"/>
      <c r="Y185" s="68"/>
      <c r="Z185" s="68"/>
      <c r="AA185" s="68"/>
      <c r="AB185" s="68"/>
      <c r="AC185" s="68"/>
      <c r="AD185" s="68"/>
      <c r="AE185" s="68"/>
      <c r="AF185" s="68"/>
      <c r="AG185" s="68"/>
      <c r="AH185" s="68"/>
      <c r="AI185" s="68"/>
      <c r="AJ185" s="68"/>
      <c r="AK185" s="68"/>
      <c r="AL185" s="68"/>
      <c r="AM185" s="68"/>
      <c r="AN185" s="68"/>
      <c r="AO185" s="68"/>
      <c r="AP185" s="68"/>
      <c r="AQ185" s="68"/>
      <c r="AR185" s="68"/>
      <c r="AS185" s="68"/>
    </row>
    <row r="186" spans="5:45">
      <c r="E186" s="68"/>
      <c r="F186" s="68"/>
      <c r="G186" s="68"/>
      <c r="H186" s="68"/>
      <c r="I186" s="68"/>
      <c r="J186" s="68"/>
      <c r="K186" s="68"/>
      <c r="L186" s="68"/>
      <c r="M186" s="68"/>
      <c r="N186" s="68"/>
      <c r="O186" s="68"/>
      <c r="P186" s="68"/>
      <c r="Q186" s="68"/>
      <c r="R186" s="68"/>
      <c r="S186" s="68"/>
      <c r="T186" s="68"/>
      <c r="U186" s="68"/>
      <c r="V186" s="68"/>
      <c r="W186" s="68"/>
      <c r="X186" s="68"/>
      <c r="Y186" s="68"/>
      <c r="Z186" s="68"/>
      <c r="AA186" s="68"/>
      <c r="AB186" s="68"/>
      <c r="AC186" s="68"/>
      <c r="AD186" s="68"/>
      <c r="AE186" s="68"/>
      <c r="AF186" s="68"/>
      <c r="AG186" s="68"/>
      <c r="AH186" s="68"/>
      <c r="AI186" s="68"/>
      <c r="AJ186" s="68"/>
      <c r="AK186" s="68"/>
      <c r="AL186" s="68"/>
      <c r="AM186" s="68"/>
      <c r="AN186" s="68"/>
      <c r="AO186" s="68"/>
      <c r="AP186" s="68"/>
      <c r="AQ186" s="68"/>
      <c r="AR186" s="68"/>
      <c r="AS186" s="68"/>
    </row>
    <row r="187" spans="5:45">
      <c r="E187" s="68"/>
      <c r="F187" s="68"/>
      <c r="G187" s="68"/>
      <c r="H187" s="68"/>
      <c r="I187" s="68"/>
      <c r="J187" s="68"/>
      <c r="K187" s="68"/>
      <c r="L187" s="68"/>
      <c r="M187" s="68"/>
      <c r="N187" s="68"/>
      <c r="O187" s="68"/>
      <c r="P187" s="68"/>
      <c r="Q187" s="68"/>
      <c r="R187" s="68"/>
      <c r="S187" s="68"/>
      <c r="T187" s="68"/>
      <c r="U187" s="68"/>
      <c r="V187" s="68"/>
      <c r="W187" s="68"/>
      <c r="X187" s="68"/>
      <c r="Y187" s="68"/>
      <c r="Z187" s="68"/>
      <c r="AA187" s="68"/>
      <c r="AB187" s="68"/>
      <c r="AC187" s="68"/>
      <c r="AD187" s="68"/>
      <c r="AE187" s="68"/>
      <c r="AF187" s="68"/>
      <c r="AG187" s="68"/>
      <c r="AH187" s="68"/>
      <c r="AI187" s="68"/>
      <c r="AJ187" s="68"/>
      <c r="AK187" s="68"/>
      <c r="AL187" s="68"/>
      <c r="AM187" s="68"/>
      <c r="AN187" s="68"/>
      <c r="AO187" s="68"/>
      <c r="AP187" s="68"/>
      <c r="AQ187" s="68"/>
      <c r="AR187" s="68"/>
      <c r="AS187" s="68"/>
    </row>
    <row r="188" spans="5:45">
      <c r="E188" s="68"/>
      <c r="F188" s="68"/>
      <c r="G188" s="68"/>
      <c r="H188" s="68"/>
      <c r="I188" s="68"/>
      <c r="J188" s="68"/>
      <c r="K188" s="68"/>
      <c r="L188" s="68"/>
      <c r="M188" s="68"/>
      <c r="N188" s="68"/>
      <c r="O188" s="68"/>
      <c r="P188" s="68"/>
      <c r="Q188" s="68"/>
      <c r="R188" s="68"/>
      <c r="S188" s="68"/>
      <c r="T188" s="68"/>
      <c r="U188" s="68"/>
      <c r="V188" s="68"/>
      <c r="W188" s="68"/>
      <c r="X188" s="68"/>
      <c r="Y188" s="68"/>
      <c r="Z188" s="68"/>
      <c r="AA188" s="68"/>
      <c r="AB188" s="68"/>
      <c r="AC188" s="68"/>
      <c r="AD188" s="68"/>
      <c r="AE188" s="68"/>
      <c r="AF188" s="68"/>
      <c r="AG188" s="68"/>
      <c r="AH188" s="68"/>
      <c r="AI188" s="68"/>
      <c r="AJ188" s="68"/>
      <c r="AK188" s="68"/>
      <c r="AL188" s="68"/>
      <c r="AM188" s="68"/>
      <c r="AN188" s="68"/>
      <c r="AO188" s="68"/>
      <c r="AP188" s="68"/>
      <c r="AQ188" s="68"/>
      <c r="AR188" s="68"/>
      <c r="AS188" s="68"/>
    </row>
    <row r="189" spans="5:45">
      <c r="E189" s="68"/>
      <c r="F189" s="68"/>
      <c r="G189" s="68"/>
      <c r="H189" s="68"/>
      <c r="I189" s="68"/>
      <c r="J189" s="68"/>
      <c r="K189" s="68"/>
      <c r="L189" s="68"/>
      <c r="M189" s="68"/>
      <c r="N189" s="68"/>
      <c r="O189" s="68"/>
      <c r="P189" s="68"/>
      <c r="Q189" s="68"/>
      <c r="R189" s="68"/>
      <c r="S189" s="68"/>
      <c r="T189" s="68"/>
      <c r="U189" s="68"/>
      <c r="V189" s="68"/>
      <c r="W189" s="68"/>
      <c r="X189" s="68"/>
      <c r="Y189" s="68"/>
      <c r="Z189" s="68"/>
      <c r="AA189" s="68"/>
      <c r="AB189" s="68"/>
      <c r="AC189" s="68"/>
      <c r="AD189" s="68"/>
      <c r="AE189" s="68"/>
      <c r="AF189" s="68"/>
      <c r="AG189" s="68"/>
      <c r="AH189" s="68"/>
      <c r="AI189" s="68"/>
      <c r="AJ189" s="68"/>
      <c r="AK189" s="68"/>
      <c r="AL189" s="68"/>
      <c r="AM189" s="68"/>
      <c r="AN189" s="68"/>
      <c r="AO189" s="68"/>
      <c r="AP189" s="68"/>
      <c r="AQ189" s="68"/>
      <c r="AR189" s="68"/>
      <c r="AS189" s="68"/>
    </row>
    <row r="190" spans="5:45">
      <c r="E190" s="68"/>
      <c r="F190" s="68"/>
      <c r="G190" s="68"/>
      <c r="H190" s="68"/>
      <c r="I190" s="68"/>
      <c r="J190" s="68"/>
      <c r="K190" s="68"/>
      <c r="L190" s="68"/>
      <c r="M190" s="68"/>
      <c r="N190" s="68"/>
      <c r="O190" s="68"/>
      <c r="P190" s="68"/>
      <c r="Q190" s="68"/>
      <c r="R190" s="68"/>
      <c r="S190" s="68"/>
      <c r="T190" s="68"/>
      <c r="U190" s="68"/>
      <c r="V190" s="68"/>
      <c r="W190" s="68"/>
      <c r="X190" s="68"/>
      <c r="Y190" s="68"/>
      <c r="Z190" s="68"/>
      <c r="AA190" s="68"/>
      <c r="AB190" s="68"/>
      <c r="AC190" s="68"/>
      <c r="AD190" s="68"/>
      <c r="AE190" s="68"/>
      <c r="AF190" s="68"/>
      <c r="AG190" s="68"/>
      <c r="AH190" s="68"/>
      <c r="AI190" s="68"/>
      <c r="AJ190" s="68"/>
      <c r="AK190" s="68"/>
      <c r="AL190" s="68"/>
      <c r="AM190" s="68"/>
      <c r="AN190" s="68"/>
      <c r="AO190" s="68"/>
      <c r="AP190" s="68"/>
      <c r="AQ190" s="68"/>
      <c r="AR190" s="68"/>
      <c r="AS190" s="68"/>
    </row>
    <row r="191" spans="5:45">
      <c r="E191" s="68"/>
      <c r="F191" s="68"/>
      <c r="G191" s="68"/>
      <c r="H191" s="68"/>
      <c r="I191" s="68"/>
      <c r="J191" s="68"/>
      <c r="K191" s="68"/>
      <c r="L191" s="68"/>
      <c r="M191" s="68"/>
      <c r="N191" s="68"/>
      <c r="O191" s="68"/>
      <c r="P191" s="68"/>
      <c r="Q191" s="68"/>
      <c r="R191" s="68"/>
      <c r="S191" s="68"/>
      <c r="T191" s="68"/>
      <c r="U191" s="68"/>
      <c r="V191" s="68"/>
      <c r="W191" s="68"/>
      <c r="X191" s="68"/>
      <c r="Y191" s="68"/>
      <c r="Z191" s="68"/>
      <c r="AA191" s="68"/>
      <c r="AB191" s="68"/>
      <c r="AC191" s="68"/>
      <c r="AD191" s="68"/>
      <c r="AE191" s="68"/>
      <c r="AF191" s="68"/>
      <c r="AG191" s="68"/>
      <c r="AH191" s="68"/>
      <c r="AI191" s="68"/>
      <c r="AJ191" s="68"/>
      <c r="AK191" s="68"/>
      <c r="AL191" s="68"/>
      <c r="AM191" s="68"/>
      <c r="AN191" s="68"/>
      <c r="AO191" s="68"/>
      <c r="AP191" s="68"/>
      <c r="AQ191" s="68"/>
      <c r="AR191" s="68"/>
      <c r="AS191" s="68"/>
    </row>
    <row r="192" spans="5:45">
      <c r="E192" s="68"/>
      <c r="F192" s="68"/>
      <c r="G192" s="68"/>
      <c r="H192" s="68"/>
      <c r="I192" s="68"/>
      <c r="J192" s="68"/>
      <c r="K192" s="68"/>
      <c r="L192" s="68"/>
      <c r="M192" s="68"/>
      <c r="N192" s="68"/>
      <c r="O192" s="68"/>
      <c r="P192" s="68"/>
      <c r="Q192" s="68"/>
      <c r="R192" s="68"/>
      <c r="S192" s="68"/>
      <c r="T192" s="68"/>
      <c r="U192" s="68"/>
      <c r="V192" s="68"/>
      <c r="W192" s="68"/>
      <c r="X192" s="68"/>
      <c r="Y192" s="68"/>
      <c r="Z192" s="68"/>
      <c r="AA192" s="68"/>
      <c r="AB192" s="68"/>
      <c r="AC192" s="68"/>
      <c r="AD192" s="68"/>
      <c r="AE192" s="68"/>
      <c r="AF192" s="68"/>
      <c r="AG192" s="68"/>
      <c r="AH192" s="68"/>
      <c r="AI192" s="68"/>
      <c r="AJ192" s="68"/>
      <c r="AK192" s="68"/>
      <c r="AL192" s="68"/>
      <c r="AM192" s="68"/>
      <c r="AN192" s="68"/>
      <c r="AO192" s="68"/>
      <c r="AP192" s="68"/>
      <c r="AQ192" s="68"/>
      <c r="AR192" s="68"/>
      <c r="AS192" s="68"/>
    </row>
    <row r="193" spans="5:45">
      <c r="E193" s="68"/>
      <c r="F193" s="68"/>
      <c r="G193" s="68"/>
      <c r="H193" s="68"/>
      <c r="I193" s="68"/>
      <c r="J193" s="68"/>
      <c r="K193" s="68"/>
      <c r="L193" s="68"/>
      <c r="M193" s="68"/>
      <c r="N193" s="68"/>
      <c r="O193" s="68"/>
      <c r="P193" s="68"/>
      <c r="Q193" s="68"/>
      <c r="R193" s="68"/>
      <c r="S193" s="68"/>
      <c r="T193" s="68"/>
      <c r="U193" s="68"/>
      <c r="V193" s="68"/>
      <c r="W193" s="68"/>
      <c r="X193" s="68"/>
      <c r="Y193" s="68"/>
      <c r="Z193" s="68"/>
      <c r="AA193" s="68"/>
      <c r="AB193" s="68"/>
      <c r="AC193" s="68"/>
      <c r="AD193" s="68"/>
      <c r="AE193" s="68"/>
      <c r="AF193" s="68"/>
      <c r="AG193" s="68"/>
      <c r="AH193" s="68"/>
      <c r="AI193" s="68"/>
      <c r="AJ193" s="68"/>
      <c r="AK193" s="68"/>
      <c r="AL193" s="68"/>
      <c r="AM193" s="68"/>
      <c r="AN193" s="68"/>
      <c r="AO193" s="68"/>
      <c r="AP193" s="68"/>
      <c r="AQ193" s="68"/>
      <c r="AR193" s="68"/>
      <c r="AS193" s="68"/>
    </row>
    <row r="194" spans="5:45">
      <c r="E194" s="68"/>
      <c r="F194" s="68"/>
      <c r="G194" s="68"/>
      <c r="H194" s="68"/>
      <c r="I194" s="68"/>
      <c r="J194" s="68"/>
      <c r="K194" s="68"/>
      <c r="L194" s="68"/>
      <c r="M194" s="68"/>
      <c r="N194" s="68"/>
      <c r="O194" s="68"/>
      <c r="P194" s="68"/>
      <c r="Q194" s="68"/>
      <c r="R194" s="68"/>
      <c r="S194" s="68"/>
      <c r="T194" s="68"/>
      <c r="U194" s="68"/>
      <c r="V194" s="68"/>
      <c r="W194" s="68"/>
      <c r="X194" s="68"/>
      <c r="Y194" s="68"/>
      <c r="Z194" s="68"/>
      <c r="AA194" s="68"/>
      <c r="AB194" s="68"/>
      <c r="AC194" s="68"/>
      <c r="AD194" s="68"/>
      <c r="AE194" s="68"/>
      <c r="AF194" s="68"/>
      <c r="AG194" s="68"/>
      <c r="AH194" s="68"/>
      <c r="AI194" s="68"/>
      <c r="AJ194" s="68"/>
      <c r="AK194" s="68"/>
      <c r="AL194" s="68"/>
      <c r="AM194" s="68"/>
      <c r="AN194" s="68"/>
      <c r="AO194" s="68"/>
      <c r="AP194" s="68"/>
      <c r="AQ194" s="68"/>
      <c r="AR194" s="68"/>
      <c r="AS194" s="68"/>
    </row>
    <row r="195" spans="5:45">
      <c r="E195" s="68"/>
      <c r="F195" s="68"/>
      <c r="G195" s="68"/>
      <c r="H195" s="68"/>
      <c r="I195" s="68"/>
      <c r="J195" s="68"/>
      <c r="K195" s="68"/>
      <c r="L195" s="68"/>
      <c r="M195" s="68"/>
      <c r="N195" s="68"/>
      <c r="O195" s="68"/>
      <c r="P195" s="68"/>
      <c r="Q195" s="68"/>
      <c r="R195" s="68"/>
      <c r="S195" s="68"/>
      <c r="T195" s="68"/>
      <c r="U195" s="68"/>
      <c r="V195" s="68"/>
      <c r="W195" s="68"/>
      <c r="X195" s="68"/>
      <c r="Y195" s="68"/>
      <c r="Z195" s="68"/>
      <c r="AA195" s="68"/>
      <c r="AB195" s="68"/>
      <c r="AC195" s="68"/>
      <c r="AD195" s="68"/>
      <c r="AE195" s="68"/>
      <c r="AF195" s="68"/>
      <c r="AG195" s="68"/>
      <c r="AH195" s="68"/>
      <c r="AI195" s="68"/>
      <c r="AJ195" s="68"/>
      <c r="AK195" s="68"/>
      <c r="AL195" s="68"/>
      <c r="AM195" s="68"/>
      <c r="AN195" s="68"/>
      <c r="AO195" s="68"/>
      <c r="AP195" s="68"/>
      <c r="AQ195" s="68"/>
      <c r="AR195" s="68"/>
      <c r="AS195" s="68"/>
    </row>
    <row r="196" spans="5:45">
      <c r="E196" s="68"/>
      <c r="F196" s="68"/>
      <c r="G196" s="68"/>
      <c r="H196" s="68"/>
      <c r="I196" s="68"/>
      <c r="J196" s="68"/>
      <c r="K196" s="68"/>
      <c r="L196" s="68"/>
      <c r="M196" s="68"/>
      <c r="N196" s="68"/>
      <c r="O196" s="68"/>
      <c r="P196" s="68"/>
      <c r="Q196" s="68"/>
      <c r="R196" s="68"/>
      <c r="S196" s="68"/>
      <c r="T196" s="68"/>
      <c r="U196" s="68"/>
      <c r="V196" s="68"/>
      <c r="W196" s="68"/>
      <c r="X196" s="68"/>
      <c r="Y196" s="68"/>
      <c r="Z196" s="68"/>
      <c r="AA196" s="68"/>
      <c r="AB196" s="68"/>
      <c r="AC196" s="68"/>
      <c r="AD196" s="68"/>
      <c r="AE196" s="68"/>
      <c r="AF196" s="68"/>
      <c r="AG196" s="68"/>
      <c r="AH196" s="68"/>
      <c r="AI196" s="68"/>
      <c r="AJ196" s="68"/>
      <c r="AK196" s="68"/>
      <c r="AL196" s="68"/>
      <c r="AM196" s="68"/>
      <c r="AN196" s="68"/>
      <c r="AO196" s="68"/>
      <c r="AP196" s="68"/>
      <c r="AQ196" s="68"/>
      <c r="AR196" s="68"/>
      <c r="AS196" s="68"/>
    </row>
    <row r="197" spans="5:45">
      <c r="E197" s="68"/>
      <c r="F197" s="68"/>
      <c r="G197" s="68"/>
      <c r="H197" s="68"/>
      <c r="I197" s="68"/>
      <c r="J197" s="68"/>
      <c r="K197" s="68"/>
      <c r="L197" s="68"/>
      <c r="M197" s="68"/>
      <c r="N197" s="68"/>
      <c r="O197" s="68"/>
      <c r="P197" s="68"/>
      <c r="Q197" s="68"/>
      <c r="R197" s="68"/>
      <c r="S197" s="68"/>
      <c r="T197" s="68"/>
      <c r="U197" s="68"/>
      <c r="V197" s="68"/>
      <c r="W197" s="68"/>
      <c r="X197" s="68"/>
      <c r="Y197" s="68"/>
      <c r="Z197" s="68"/>
      <c r="AA197" s="68"/>
      <c r="AB197" s="68"/>
      <c r="AC197" s="68"/>
      <c r="AD197" s="68"/>
      <c r="AE197" s="68"/>
      <c r="AF197" s="68"/>
      <c r="AG197" s="68"/>
      <c r="AH197" s="68"/>
      <c r="AI197" s="68"/>
      <c r="AJ197" s="68"/>
      <c r="AK197" s="68"/>
      <c r="AL197" s="68"/>
      <c r="AM197" s="68"/>
      <c r="AN197" s="68"/>
      <c r="AO197" s="68"/>
      <c r="AP197" s="68"/>
      <c r="AQ197" s="68"/>
      <c r="AR197" s="68"/>
      <c r="AS197" s="68"/>
    </row>
    <row r="198" spans="5:45">
      <c r="E198" s="68"/>
      <c r="F198" s="68"/>
      <c r="G198" s="68"/>
      <c r="H198" s="68"/>
      <c r="I198" s="68"/>
      <c r="J198" s="68"/>
      <c r="K198" s="68"/>
      <c r="L198" s="68"/>
      <c r="M198" s="68"/>
      <c r="N198" s="68"/>
      <c r="O198" s="68"/>
      <c r="P198" s="68"/>
      <c r="Q198" s="68"/>
      <c r="R198" s="68"/>
      <c r="S198" s="68"/>
      <c r="T198" s="68"/>
      <c r="U198" s="68"/>
      <c r="V198" s="68"/>
      <c r="W198" s="68"/>
      <c r="X198" s="68"/>
      <c r="Y198" s="68"/>
      <c r="Z198" s="68"/>
      <c r="AA198" s="68"/>
      <c r="AB198" s="68"/>
      <c r="AC198" s="68"/>
      <c r="AD198" s="68"/>
      <c r="AE198" s="68"/>
      <c r="AF198" s="68"/>
      <c r="AG198" s="68"/>
      <c r="AH198" s="68"/>
      <c r="AI198" s="68"/>
      <c r="AJ198" s="68"/>
      <c r="AK198" s="68"/>
      <c r="AL198" s="68"/>
      <c r="AM198" s="68"/>
      <c r="AN198" s="68"/>
      <c r="AO198" s="68"/>
      <c r="AP198" s="68"/>
      <c r="AQ198" s="68"/>
      <c r="AR198" s="68"/>
      <c r="AS198" s="68"/>
    </row>
    <row r="199" spans="5:45">
      <c r="E199" s="68"/>
      <c r="F199" s="68"/>
      <c r="G199" s="68"/>
      <c r="H199" s="68"/>
      <c r="I199" s="68"/>
      <c r="J199" s="68"/>
      <c r="K199" s="68"/>
      <c r="L199" s="68"/>
      <c r="M199" s="68"/>
      <c r="N199" s="68"/>
      <c r="O199" s="68"/>
      <c r="P199" s="68"/>
      <c r="Q199" s="68"/>
      <c r="R199" s="68"/>
      <c r="S199" s="68"/>
      <c r="T199" s="68"/>
      <c r="U199" s="68"/>
      <c r="V199" s="68"/>
      <c r="W199" s="68"/>
      <c r="X199" s="68"/>
      <c r="Y199" s="68"/>
      <c r="Z199" s="68"/>
      <c r="AA199" s="68"/>
      <c r="AB199" s="68"/>
      <c r="AC199" s="68"/>
      <c r="AD199" s="68"/>
      <c r="AE199" s="68"/>
      <c r="AF199" s="68"/>
      <c r="AG199" s="68"/>
      <c r="AH199" s="68"/>
      <c r="AI199" s="68"/>
      <c r="AJ199" s="68"/>
      <c r="AK199" s="68"/>
      <c r="AL199" s="68"/>
      <c r="AM199" s="68"/>
      <c r="AN199" s="68"/>
      <c r="AO199" s="68"/>
      <c r="AP199" s="68"/>
      <c r="AQ199" s="68"/>
      <c r="AR199" s="68"/>
      <c r="AS199" s="68"/>
    </row>
    <row r="200" spans="5:45">
      <c r="E200" s="68"/>
      <c r="F200" s="68"/>
      <c r="G200" s="68"/>
      <c r="H200" s="68"/>
      <c r="I200" s="68"/>
      <c r="J200" s="68"/>
      <c r="K200" s="68"/>
      <c r="L200" s="68"/>
      <c r="M200" s="68"/>
      <c r="N200" s="68"/>
      <c r="O200" s="68"/>
      <c r="P200" s="68"/>
      <c r="Q200" s="68"/>
      <c r="R200" s="68"/>
      <c r="S200" s="68"/>
      <c r="T200" s="68"/>
      <c r="U200" s="68"/>
      <c r="V200" s="68"/>
      <c r="W200" s="68"/>
      <c r="X200" s="68"/>
      <c r="Y200" s="68"/>
      <c r="Z200" s="68"/>
      <c r="AA200" s="68"/>
      <c r="AB200" s="68"/>
      <c r="AC200" s="68"/>
      <c r="AD200" s="68"/>
      <c r="AE200" s="68"/>
      <c r="AF200" s="68"/>
      <c r="AG200" s="68"/>
      <c r="AH200" s="68"/>
      <c r="AI200" s="68"/>
      <c r="AJ200" s="68"/>
      <c r="AK200" s="68"/>
      <c r="AL200" s="68"/>
      <c r="AM200" s="68"/>
      <c r="AN200" s="68"/>
      <c r="AO200" s="68"/>
      <c r="AP200" s="68"/>
      <c r="AQ200" s="68"/>
      <c r="AR200" s="68"/>
      <c r="AS200" s="68"/>
    </row>
    <row r="201" spans="5:45">
      <c r="E201" s="68"/>
      <c r="F201" s="68"/>
      <c r="G201" s="68"/>
      <c r="H201" s="68"/>
      <c r="I201" s="68"/>
      <c r="J201" s="68"/>
      <c r="K201" s="68"/>
      <c r="L201" s="68"/>
      <c r="M201" s="68"/>
      <c r="N201" s="68"/>
      <c r="O201" s="68"/>
      <c r="P201" s="68"/>
      <c r="Q201" s="68"/>
      <c r="R201" s="68"/>
      <c r="S201" s="68"/>
      <c r="T201" s="68"/>
      <c r="U201" s="68"/>
      <c r="V201" s="68"/>
      <c r="W201" s="68"/>
      <c r="X201" s="68"/>
      <c r="Y201" s="68"/>
      <c r="Z201" s="68"/>
      <c r="AA201" s="68"/>
      <c r="AB201" s="68"/>
      <c r="AC201" s="68"/>
      <c r="AD201" s="68"/>
      <c r="AE201" s="68"/>
      <c r="AF201" s="68"/>
      <c r="AG201" s="68"/>
      <c r="AH201" s="68"/>
      <c r="AI201" s="68"/>
      <c r="AJ201" s="68"/>
      <c r="AK201" s="68"/>
      <c r="AL201" s="68"/>
      <c r="AM201" s="68"/>
      <c r="AN201" s="68"/>
      <c r="AO201" s="68"/>
      <c r="AP201" s="68"/>
      <c r="AQ201" s="68"/>
      <c r="AR201" s="68"/>
      <c r="AS201" s="68"/>
    </row>
    <row r="202" spans="5:45">
      <c r="E202" s="68"/>
      <c r="F202" s="68"/>
      <c r="G202" s="68"/>
      <c r="H202" s="68"/>
      <c r="I202" s="68"/>
      <c r="J202" s="68"/>
      <c r="K202" s="68"/>
      <c r="L202" s="68"/>
      <c r="M202" s="68"/>
      <c r="N202" s="68"/>
      <c r="O202" s="68"/>
      <c r="P202" s="68"/>
      <c r="Q202" s="68"/>
      <c r="R202" s="68"/>
      <c r="S202" s="68"/>
      <c r="T202" s="68"/>
      <c r="U202" s="68"/>
      <c r="V202" s="68"/>
      <c r="W202" s="68"/>
      <c r="X202" s="68"/>
      <c r="Y202" s="68"/>
      <c r="Z202" s="68"/>
      <c r="AA202" s="68"/>
      <c r="AB202" s="68"/>
      <c r="AC202" s="68"/>
      <c r="AD202" s="68"/>
      <c r="AE202" s="68"/>
      <c r="AF202" s="68"/>
      <c r="AG202" s="68"/>
      <c r="AH202" s="68"/>
      <c r="AI202" s="68"/>
      <c r="AJ202" s="68"/>
      <c r="AK202" s="68"/>
      <c r="AL202" s="68"/>
      <c r="AM202" s="68"/>
      <c r="AN202" s="68"/>
      <c r="AO202" s="68"/>
      <c r="AP202" s="68"/>
      <c r="AQ202" s="68"/>
      <c r="AR202" s="68"/>
      <c r="AS202" s="68"/>
    </row>
    <row r="203" spans="5:45">
      <c r="E203" s="68"/>
      <c r="F203" s="68"/>
      <c r="G203" s="68"/>
      <c r="H203" s="68"/>
      <c r="I203" s="68"/>
      <c r="J203" s="68"/>
      <c r="K203" s="68"/>
      <c r="L203" s="68"/>
      <c r="M203" s="68"/>
      <c r="N203" s="68"/>
      <c r="O203" s="68"/>
      <c r="P203" s="68"/>
      <c r="Q203" s="68"/>
      <c r="R203" s="68"/>
      <c r="S203" s="68"/>
      <c r="T203" s="68"/>
      <c r="U203" s="68"/>
      <c r="V203" s="68"/>
      <c r="W203" s="68"/>
      <c r="X203" s="68"/>
      <c r="Y203" s="68"/>
      <c r="Z203" s="68"/>
      <c r="AA203" s="68"/>
      <c r="AB203" s="68"/>
      <c r="AC203" s="68"/>
      <c r="AD203" s="68"/>
      <c r="AE203" s="68"/>
      <c r="AF203" s="68"/>
      <c r="AG203" s="68"/>
      <c r="AH203" s="68"/>
      <c r="AI203" s="68"/>
      <c r="AJ203" s="68"/>
      <c r="AK203" s="68"/>
      <c r="AL203" s="68"/>
      <c r="AM203" s="68"/>
      <c r="AN203" s="68"/>
      <c r="AO203" s="68"/>
      <c r="AP203" s="68"/>
      <c r="AQ203" s="68"/>
      <c r="AR203" s="68"/>
      <c r="AS203" s="68"/>
    </row>
  </sheetData>
  <sheetProtection algorithmName="SHA-512" hashValue="cIwb2K/udWBb34ex/tj0YF7/FHJoNjxnZgRB7B8/CzWhC2dN8AJF62zpHqPda3iDayRn13Y+RGqyqpOqHq8rNA==" saltValue="oKmH8+JO0sQjks851VzeTQ==" spinCount="100000" sheet="1" objects="1" scenarios="1"/>
  <mergeCells count="14">
    <mergeCell ref="A28:A29"/>
    <mergeCell ref="A30:A31"/>
    <mergeCell ref="A32:A34"/>
    <mergeCell ref="A22:A24"/>
    <mergeCell ref="A25:A27"/>
    <mergeCell ref="A1:C1"/>
    <mergeCell ref="A3:C3"/>
    <mergeCell ref="A17:A18"/>
    <mergeCell ref="A19:A21"/>
    <mergeCell ref="A2:C2"/>
    <mergeCell ref="A5:A7"/>
    <mergeCell ref="A8:A10"/>
    <mergeCell ref="A11:A13"/>
    <mergeCell ref="A14:A16"/>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C24"/>
  <sheetViews>
    <sheetView topLeftCell="C8" zoomScale="87" zoomScaleNormal="87" workbookViewId="0">
      <selection sqref="A1:C1"/>
    </sheetView>
  </sheetViews>
  <sheetFormatPr defaultColWidth="8.6640625" defaultRowHeight="14.4"/>
  <cols>
    <col min="1" max="1" width="72.44140625" style="6" customWidth="1"/>
    <col min="2" max="2" width="85.5546875" style="6" customWidth="1"/>
    <col min="3" max="3" width="68.5546875" style="6" customWidth="1"/>
    <col min="4" max="16384" width="8.6640625" style="6"/>
  </cols>
  <sheetData>
    <row r="1" spans="1:3" ht="15" customHeight="1">
      <c r="A1" s="314"/>
      <c r="B1" s="315"/>
      <c r="C1" s="316"/>
    </row>
    <row r="2" spans="1:3" s="4" customFormat="1" ht="30" customHeight="1">
      <c r="A2" s="313" t="s">
        <v>160</v>
      </c>
      <c r="B2" s="313"/>
      <c r="C2" s="313"/>
    </row>
    <row r="3" spans="1:3" ht="15" customHeight="1">
      <c r="A3" s="8"/>
      <c r="B3" s="9"/>
      <c r="C3" s="10"/>
    </row>
    <row r="4" spans="1:3" ht="15" hidden="1" thickBot="1">
      <c r="A4" s="55"/>
      <c r="B4" s="56"/>
      <c r="C4" s="57"/>
    </row>
    <row r="5" spans="1:3" ht="30" customHeight="1">
      <c r="A5" s="260" t="s">
        <v>0</v>
      </c>
      <c r="B5" s="261" t="s">
        <v>1</v>
      </c>
      <c r="C5" s="261" t="s">
        <v>2</v>
      </c>
    </row>
    <row r="6" spans="1:3" ht="50.1" customHeight="1">
      <c r="A6" s="58" t="s">
        <v>3</v>
      </c>
      <c r="B6" s="14" t="s">
        <v>4</v>
      </c>
      <c r="C6" s="11"/>
    </row>
    <row r="7" spans="1:3" ht="50.1" customHeight="1">
      <c r="A7" s="12" t="s">
        <v>5</v>
      </c>
      <c r="B7" s="15" t="s">
        <v>6</v>
      </c>
      <c r="C7" s="7"/>
    </row>
    <row r="8" spans="1:3" ht="50.1" customHeight="1">
      <c r="A8" s="12" t="s">
        <v>7</v>
      </c>
      <c r="B8" s="15" t="s">
        <v>8</v>
      </c>
      <c r="C8" s="7"/>
    </row>
    <row r="9" spans="1:3" ht="50.1" customHeight="1">
      <c r="A9" s="12" t="s">
        <v>9</v>
      </c>
      <c r="B9" s="15" t="s">
        <v>10</v>
      </c>
      <c r="C9" s="7"/>
    </row>
    <row r="10" spans="1:3" ht="50.1" customHeight="1">
      <c r="A10" s="12" t="s">
        <v>11</v>
      </c>
      <c r="B10" s="15" t="s">
        <v>10</v>
      </c>
      <c r="C10" s="7"/>
    </row>
    <row r="11" spans="1:3" ht="50.1" customHeight="1">
      <c r="A11" s="12" t="s">
        <v>12</v>
      </c>
      <c r="B11" s="15" t="s">
        <v>13</v>
      </c>
      <c r="C11" s="7"/>
    </row>
    <row r="12" spans="1:3" ht="64.5" customHeight="1">
      <c r="A12" s="13" t="s">
        <v>14</v>
      </c>
      <c r="B12" s="16" t="s">
        <v>15</v>
      </c>
      <c r="C12" s="7"/>
    </row>
    <row r="13" spans="1:3" ht="86.25" customHeight="1">
      <c r="A13" s="13" t="s">
        <v>16</v>
      </c>
      <c r="B13" s="16" t="s">
        <v>17</v>
      </c>
      <c r="C13" s="7"/>
    </row>
    <row r="14" spans="1:3" ht="50.1" customHeight="1">
      <c r="A14" s="12" t="s">
        <v>18</v>
      </c>
      <c r="B14" s="15" t="s">
        <v>19</v>
      </c>
      <c r="C14" s="7"/>
    </row>
    <row r="15" spans="1:3" ht="105">
      <c r="A15" s="12" t="s">
        <v>20</v>
      </c>
      <c r="B15" s="15" t="s">
        <v>21</v>
      </c>
      <c r="C15" s="7"/>
    </row>
    <row r="16" spans="1:3" ht="147">
      <c r="A16" s="12" t="s">
        <v>22</v>
      </c>
      <c r="B16" s="15" t="s">
        <v>23</v>
      </c>
      <c r="C16" s="7"/>
    </row>
    <row r="17" spans="1:3" ht="50.1" customHeight="1">
      <c r="A17" s="12" t="s">
        <v>24</v>
      </c>
      <c r="B17" s="15" t="s">
        <v>23</v>
      </c>
      <c r="C17" s="7"/>
    </row>
    <row r="18" spans="1:3" ht="50.1" customHeight="1">
      <c r="A18" s="12" t="s">
        <v>25</v>
      </c>
      <c r="B18" s="15" t="s">
        <v>26</v>
      </c>
      <c r="C18" s="7"/>
    </row>
    <row r="19" spans="1:3" ht="50.1" customHeight="1">
      <c r="A19" s="12" t="s">
        <v>27</v>
      </c>
      <c r="B19" s="15" t="s">
        <v>28</v>
      </c>
      <c r="C19" s="7"/>
    </row>
    <row r="20" spans="1:3" ht="50.1" customHeight="1">
      <c r="A20" s="12" t="s">
        <v>29</v>
      </c>
      <c r="B20" s="15" t="s">
        <v>30</v>
      </c>
      <c r="C20" s="7"/>
    </row>
    <row r="21" spans="1:3" ht="50.1" customHeight="1">
      <c r="A21" s="18" t="s">
        <v>31</v>
      </c>
      <c r="B21" s="19" t="s">
        <v>32</v>
      </c>
      <c r="C21" s="7"/>
    </row>
    <row r="22" spans="1:3" ht="105">
      <c r="A22" s="21" t="s">
        <v>33</v>
      </c>
      <c r="B22" s="20" t="s">
        <v>21</v>
      </c>
      <c r="C22" s="17"/>
    </row>
    <row r="23" spans="1:3" ht="41.7" customHeight="1">
      <c r="A23" s="166" t="s">
        <v>747</v>
      </c>
      <c r="B23" s="167" t="s">
        <v>748</v>
      </c>
      <c r="C23" s="17"/>
    </row>
    <row r="24" spans="1:3" ht="58.2" customHeight="1">
      <c r="A24" s="13" t="s">
        <v>747</v>
      </c>
      <c r="B24" s="167" t="s">
        <v>749</v>
      </c>
      <c r="C24" s="17"/>
    </row>
  </sheetData>
  <sheetProtection algorithmName="SHA-512" hashValue="gMwOLub7MVnqjjFnyNDyPylXkmrhlEtpEIAJk3QuLTjG1/jltXs7NLpKpdoBz9kPAeb4d23CzDOzfZx8IEqnew==" saltValue="ZgnCucZ9BtUVxBUhC0QsZQ==" spinCount="100000" sheet="1" objects="1" scenarios="1"/>
  <mergeCells count="2">
    <mergeCell ref="A1:C1"/>
    <mergeCell ref="A2:C2"/>
  </mergeCells>
  <pageMargins left="0.19685039370078741" right="0" top="0" bottom="0" header="0" footer="0"/>
  <pageSetup paperSize="9" scale="46"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89D46"/>
  </sheetPr>
  <dimension ref="A1:C26"/>
  <sheetViews>
    <sheetView topLeftCell="B24" zoomScale="82" zoomScaleNormal="82" workbookViewId="0">
      <selection activeCell="B14" sqref="B14"/>
    </sheetView>
  </sheetViews>
  <sheetFormatPr defaultColWidth="8.6640625" defaultRowHeight="14.4"/>
  <cols>
    <col min="1" max="1" width="71.6640625" style="6" customWidth="1"/>
    <col min="2" max="2" width="81.6640625" style="6" customWidth="1"/>
    <col min="3" max="3" width="68.5546875" style="6" customWidth="1"/>
    <col min="4" max="16384" width="8.6640625" style="6"/>
  </cols>
  <sheetData>
    <row r="1" spans="1:3">
      <c r="A1" s="314"/>
      <c r="B1" s="315"/>
      <c r="C1" s="316"/>
    </row>
    <row r="2" spans="1:3">
      <c r="A2" s="256"/>
      <c r="B2" s="257"/>
      <c r="C2" s="258"/>
    </row>
    <row r="3" spans="1:3" ht="30" customHeight="1">
      <c r="A3" s="346" t="s">
        <v>1109</v>
      </c>
      <c r="B3" s="346"/>
      <c r="C3" s="346"/>
    </row>
    <row r="4" spans="1:3">
      <c r="A4" s="8"/>
      <c r="B4" s="9"/>
      <c r="C4" s="10"/>
    </row>
    <row r="5" spans="1:3" ht="30" customHeight="1">
      <c r="A5" s="260" t="s">
        <v>0</v>
      </c>
      <c r="B5" s="261" t="s">
        <v>1</v>
      </c>
      <c r="C5" s="261" t="s">
        <v>2</v>
      </c>
    </row>
    <row r="6" spans="1:3" ht="21">
      <c r="A6" s="12" t="s">
        <v>608</v>
      </c>
      <c r="B6" s="15" t="s">
        <v>609</v>
      </c>
      <c r="C6" s="15"/>
    </row>
    <row r="7" spans="1:3" ht="42">
      <c r="A7" s="12" t="s">
        <v>610</v>
      </c>
      <c r="B7" s="15" t="s">
        <v>816</v>
      </c>
      <c r="C7" s="15" t="s">
        <v>817</v>
      </c>
    </row>
    <row r="8" spans="1:3" ht="63">
      <c r="A8" s="23" t="s">
        <v>612</v>
      </c>
      <c r="B8" s="15" t="s">
        <v>818</v>
      </c>
      <c r="C8" s="15" t="s">
        <v>819</v>
      </c>
    </row>
    <row r="9" spans="1:3" ht="42">
      <c r="A9" s="23" t="s">
        <v>820</v>
      </c>
      <c r="B9" s="15" t="s">
        <v>821</v>
      </c>
      <c r="C9" s="15" t="s">
        <v>822</v>
      </c>
    </row>
    <row r="10" spans="1:3" ht="42">
      <c r="A10" s="23" t="s">
        <v>614</v>
      </c>
      <c r="B10" s="15" t="s">
        <v>366</v>
      </c>
      <c r="C10" s="15" t="s">
        <v>823</v>
      </c>
    </row>
    <row r="11" spans="1:3" ht="21">
      <c r="A11" s="13" t="s">
        <v>824</v>
      </c>
      <c r="B11" s="15" t="s">
        <v>825</v>
      </c>
      <c r="C11" s="15" t="s">
        <v>826</v>
      </c>
    </row>
    <row r="12" spans="1:3" ht="42">
      <c r="A12" s="13" t="s">
        <v>827</v>
      </c>
      <c r="B12" s="15" t="s">
        <v>825</v>
      </c>
      <c r="C12" s="15" t="s">
        <v>823</v>
      </c>
    </row>
    <row r="13" spans="1:3" ht="42">
      <c r="A13" s="13" t="s">
        <v>828</v>
      </c>
      <c r="B13" s="15" t="s">
        <v>829</v>
      </c>
      <c r="C13" s="15" t="s">
        <v>823</v>
      </c>
    </row>
    <row r="14" spans="1:3" ht="42">
      <c r="A14" s="178" t="s">
        <v>830</v>
      </c>
      <c r="B14" s="15" t="s">
        <v>831</v>
      </c>
      <c r="C14" s="15" t="s">
        <v>832</v>
      </c>
    </row>
    <row r="15" spans="1:3" ht="42">
      <c r="A15" s="13" t="s">
        <v>833</v>
      </c>
      <c r="B15" s="15" t="s">
        <v>834</v>
      </c>
      <c r="C15" s="15" t="s">
        <v>835</v>
      </c>
    </row>
    <row r="16" spans="1:3" ht="63">
      <c r="A16" s="13" t="s">
        <v>836</v>
      </c>
      <c r="B16" s="15" t="s">
        <v>837</v>
      </c>
      <c r="C16" s="15" t="s">
        <v>838</v>
      </c>
    </row>
    <row r="17" spans="1:3" ht="63">
      <c r="A17" s="179" t="s">
        <v>839</v>
      </c>
      <c r="B17" s="180" t="s">
        <v>840</v>
      </c>
      <c r="C17" s="180" t="s">
        <v>841</v>
      </c>
    </row>
    <row r="18" spans="1:3" ht="84">
      <c r="A18" s="179" t="s">
        <v>842</v>
      </c>
      <c r="B18" s="180" t="s">
        <v>843</v>
      </c>
      <c r="C18" s="180" t="s">
        <v>844</v>
      </c>
    </row>
    <row r="19" spans="1:3" ht="42">
      <c r="A19" s="179" t="s">
        <v>845</v>
      </c>
      <c r="B19" s="180" t="s">
        <v>846</v>
      </c>
      <c r="C19" s="180" t="s">
        <v>847</v>
      </c>
    </row>
    <row r="20" spans="1:3" ht="126">
      <c r="A20" s="179" t="s">
        <v>848</v>
      </c>
      <c r="B20" s="180" t="s">
        <v>849</v>
      </c>
      <c r="C20" s="180" t="s">
        <v>850</v>
      </c>
    </row>
    <row r="21" spans="1:3" ht="147">
      <c r="A21" s="179" t="s">
        <v>851</v>
      </c>
      <c r="B21" s="180" t="s">
        <v>852</v>
      </c>
      <c r="C21" s="180" t="s">
        <v>853</v>
      </c>
    </row>
    <row r="22" spans="1:3" ht="42">
      <c r="A22" s="179" t="s">
        <v>854</v>
      </c>
      <c r="B22" s="180" t="s">
        <v>846</v>
      </c>
      <c r="C22" s="180" t="s">
        <v>855</v>
      </c>
    </row>
    <row r="23" spans="1:3" ht="63">
      <c r="A23" s="179" t="s">
        <v>856</v>
      </c>
      <c r="B23" s="180" t="s">
        <v>857</v>
      </c>
      <c r="C23" s="180" t="s">
        <v>858</v>
      </c>
    </row>
    <row r="24" spans="1:3" ht="21">
      <c r="A24" s="124"/>
      <c r="B24" s="124"/>
      <c r="C24" s="124"/>
    </row>
    <row r="25" spans="1:3">
      <c r="A25" s="35"/>
      <c r="B25" s="35"/>
      <c r="C25" s="35"/>
    </row>
    <row r="26" spans="1:3">
      <c r="A26" s="35"/>
      <c r="B26" s="35"/>
      <c r="C26" s="35"/>
    </row>
  </sheetData>
  <mergeCells count="2">
    <mergeCell ref="A1:C1"/>
    <mergeCell ref="A3:C3"/>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66FF"/>
  </sheetPr>
  <dimension ref="A1:U68"/>
  <sheetViews>
    <sheetView zoomScale="70" zoomScaleNormal="70" workbookViewId="0">
      <selection activeCell="B16" sqref="B16"/>
    </sheetView>
  </sheetViews>
  <sheetFormatPr defaultRowHeight="14.4"/>
  <cols>
    <col min="1" max="1" width="130.33203125" customWidth="1"/>
    <col min="2" max="2" width="62" customWidth="1"/>
    <col min="3" max="3" width="35.33203125" customWidth="1"/>
  </cols>
  <sheetData>
    <row r="1" spans="1:21">
      <c r="A1" s="314"/>
      <c r="B1" s="315"/>
      <c r="C1" s="316"/>
      <c r="D1" s="6"/>
      <c r="E1" s="6"/>
      <c r="F1" s="6"/>
      <c r="G1" s="6"/>
      <c r="H1" s="6"/>
      <c r="I1" s="6"/>
      <c r="J1" s="6"/>
      <c r="K1" s="6"/>
      <c r="L1" s="6"/>
      <c r="M1" s="6"/>
      <c r="N1" s="6"/>
      <c r="O1" s="6"/>
      <c r="P1" s="6"/>
      <c r="Q1" s="6"/>
      <c r="R1" s="6"/>
      <c r="S1" s="6"/>
      <c r="T1" s="6"/>
      <c r="U1" s="6"/>
    </row>
    <row r="2" spans="1:21" ht="30" customHeight="1">
      <c r="A2" s="313" t="s">
        <v>720</v>
      </c>
      <c r="B2" s="313"/>
      <c r="C2" s="313"/>
      <c r="D2" s="6"/>
      <c r="E2" s="6"/>
      <c r="F2" s="6"/>
      <c r="G2" s="6"/>
      <c r="H2" s="6"/>
      <c r="I2" s="6"/>
      <c r="J2" s="6"/>
      <c r="K2" s="6"/>
      <c r="L2" s="6"/>
      <c r="M2" s="6"/>
      <c r="N2" s="6"/>
      <c r="O2" s="6"/>
      <c r="P2" s="6"/>
      <c r="Q2" s="6"/>
      <c r="R2" s="6"/>
      <c r="S2" s="6"/>
      <c r="T2" s="6"/>
      <c r="U2" s="6"/>
    </row>
    <row r="3" spans="1:21" ht="21">
      <c r="A3" s="159"/>
      <c r="B3" s="159"/>
      <c r="C3" s="159"/>
      <c r="D3" s="6"/>
      <c r="E3" s="6"/>
      <c r="F3" s="6"/>
      <c r="G3" s="6"/>
      <c r="H3" s="6"/>
      <c r="I3" s="6"/>
      <c r="J3" s="6"/>
      <c r="K3" s="6"/>
      <c r="L3" s="6"/>
      <c r="M3" s="6"/>
      <c r="N3" s="6"/>
      <c r="O3" s="6"/>
      <c r="P3" s="6"/>
      <c r="Q3" s="6"/>
      <c r="R3" s="6"/>
      <c r="S3" s="6"/>
      <c r="T3" s="6"/>
      <c r="U3" s="6"/>
    </row>
    <row r="4" spans="1:21" ht="30" customHeight="1">
      <c r="A4" s="262" t="s">
        <v>0</v>
      </c>
      <c r="B4" s="261" t="s">
        <v>1</v>
      </c>
      <c r="C4" s="261" t="s">
        <v>2</v>
      </c>
      <c r="D4" s="6"/>
      <c r="E4" s="6"/>
      <c r="F4" s="6"/>
      <c r="G4" s="6"/>
      <c r="H4" s="6"/>
      <c r="I4" s="6"/>
      <c r="J4" s="6"/>
      <c r="K4" s="6"/>
      <c r="L4" s="6"/>
      <c r="M4" s="6"/>
      <c r="N4" s="6"/>
      <c r="O4" s="6"/>
      <c r="P4" s="6"/>
      <c r="Q4" s="6"/>
      <c r="R4" s="6"/>
      <c r="S4" s="6"/>
      <c r="T4" s="6"/>
      <c r="U4" s="6"/>
    </row>
    <row r="5" spans="1:21" ht="21">
      <c r="A5" s="342" t="s">
        <v>547</v>
      </c>
      <c r="B5" s="228" t="s">
        <v>548</v>
      </c>
      <c r="C5" s="330"/>
      <c r="D5" s="6"/>
      <c r="E5" s="6"/>
      <c r="F5" s="6"/>
      <c r="G5" s="6"/>
      <c r="H5" s="6"/>
      <c r="I5" s="6"/>
      <c r="J5" s="6"/>
      <c r="K5" s="6"/>
      <c r="L5" s="6"/>
      <c r="M5" s="6"/>
      <c r="N5" s="6"/>
      <c r="O5" s="6"/>
      <c r="P5" s="6"/>
      <c r="Q5" s="6"/>
      <c r="R5" s="6"/>
      <c r="S5" s="6"/>
      <c r="T5" s="6"/>
      <c r="U5" s="6"/>
    </row>
    <row r="6" spans="1:21" ht="21">
      <c r="A6" s="342"/>
      <c r="B6" s="228" t="s">
        <v>549</v>
      </c>
      <c r="C6" s="330"/>
      <c r="D6" s="6"/>
      <c r="E6" s="6"/>
      <c r="F6" s="6"/>
      <c r="G6" s="6"/>
      <c r="H6" s="6"/>
      <c r="I6" s="6"/>
      <c r="J6" s="6"/>
      <c r="K6" s="6"/>
      <c r="L6" s="6"/>
      <c r="M6" s="6"/>
      <c r="N6" s="6"/>
      <c r="O6" s="6"/>
      <c r="P6" s="6"/>
      <c r="Q6" s="6"/>
      <c r="R6" s="6"/>
      <c r="S6" s="6"/>
      <c r="T6" s="6"/>
      <c r="U6" s="6"/>
    </row>
    <row r="7" spans="1:21" ht="21">
      <c r="A7" s="342"/>
      <c r="B7" s="228" t="s">
        <v>550</v>
      </c>
      <c r="C7" s="330"/>
      <c r="D7" s="6"/>
      <c r="E7" s="6"/>
      <c r="F7" s="6"/>
      <c r="G7" s="6"/>
      <c r="H7" s="6"/>
      <c r="I7" s="6"/>
      <c r="J7" s="6"/>
      <c r="K7" s="6"/>
      <c r="L7" s="6"/>
      <c r="M7" s="6"/>
      <c r="N7" s="6"/>
      <c r="O7" s="6"/>
      <c r="P7" s="6"/>
      <c r="Q7" s="6"/>
      <c r="R7" s="6"/>
      <c r="S7" s="6"/>
      <c r="T7" s="6"/>
      <c r="U7" s="6"/>
    </row>
    <row r="8" spans="1:21" ht="21">
      <c r="A8" s="342"/>
      <c r="B8" s="228" t="s">
        <v>1037</v>
      </c>
      <c r="C8" s="330"/>
      <c r="D8" s="6"/>
      <c r="E8" s="6"/>
      <c r="F8" s="6"/>
      <c r="G8" s="6"/>
      <c r="H8" s="6"/>
      <c r="I8" s="6"/>
      <c r="J8" s="6"/>
      <c r="K8" s="6"/>
      <c r="L8" s="6"/>
      <c r="M8" s="6"/>
      <c r="N8" s="6"/>
      <c r="O8" s="6"/>
      <c r="P8" s="6"/>
      <c r="Q8" s="6"/>
      <c r="R8" s="6"/>
      <c r="S8" s="6"/>
      <c r="T8" s="6"/>
      <c r="U8" s="6"/>
    </row>
    <row r="9" spans="1:21" ht="21">
      <c r="A9" s="342"/>
      <c r="B9" s="228" t="s">
        <v>499</v>
      </c>
      <c r="C9" s="330"/>
      <c r="D9" s="6"/>
      <c r="E9" s="6"/>
      <c r="F9" s="6"/>
      <c r="G9" s="6"/>
      <c r="H9" s="6"/>
      <c r="I9" s="6"/>
      <c r="J9" s="6"/>
      <c r="K9" s="6"/>
      <c r="L9" s="6"/>
      <c r="M9" s="6"/>
      <c r="N9" s="6"/>
      <c r="O9" s="6"/>
      <c r="P9" s="6"/>
      <c r="Q9" s="6"/>
      <c r="R9" s="6"/>
      <c r="S9" s="6"/>
      <c r="T9" s="6"/>
      <c r="U9" s="6"/>
    </row>
    <row r="10" spans="1:21" ht="21">
      <c r="A10" s="342" t="s">
        <v>552</v>
      </c>
      <c r="B10" s="228" t="s">
        <v>512</v>
      </c>
      <c r="C10" s="330"/>
      <c r="D10" s="6"/>
      <c r="E10" s="6"/>
      <c r="F10" s="6"/>
      <c r="G10" s="6"/>
      <c r="H10" s="6"/>
      <c r="I10" s="6"/>
      <c r="J10" s="6"/>
      <c r="K10" s="6"/>
      <c r="L10" s="6"/>
      <c r="M10" s="6"/>
      <c r="N10" s="6"/>
      <c r="O10" s="6"/>
      <c r="P10" s="6"/>
      <c r="Q10" s="6"/>
      <c r="R10" s="6"/>
      <c r="S10" s="6"/>
      <c r="T10" s="6"/>
      <c r="U10" s="6"/>
    </row>
    <row r="11" spans="1:21" ht="21">
      <c r="A11" s="342"/>
      <c r="B11" s="228" t="s">
        <v>553</v>
      </c>
      <c r="C11" s="330"/>
      <c r="D11" s="6"/>
      <c r="E11" s="6"/>
      <c r="F11" s="6"/>
      <c r="G11" s="6"/>
      <c r="H11" s="6"/>
      <c r="I11" s="6"/>
      <c r="J11" s="6"/>
      <c r="K11" s="6"/>
      <c r="L11" s="6"/>
      <c r="M11" s="6"/>
      <c r="N11" s="6"/>
      <c r="O11" s="6"/>
      <c r="P11" s="6"/>
      <c r="Q11" s="6"/>
      <c r="R11" s="6"/>
      <c r="S11" s="6"/>
      <c r="T11" s="6"/>
      <c r="U11" s="6"/>
    </row>
    <row r="12" spans="1:21" ht="21">
      <c r="A12" s="342"/>
      <c r="B12" s="228" t="s">
        <v>554</v>
      </c>
      <c r="C12" s="330"/>
      <c r="D12" s="6"/>
      <c r="E12" s="6"/>
      <c r="F12" s="6"/>
      <c r="G12" s="6"/>
      <c r="H12" s="6"/>
      <c r="I12" s="6"/>
      <c r="J12" s="6"/>
      <c r="K12" s="6"/>
      <c r="L12" s="6"/>
      <c r="M12" s="6"/>
      <c r="N12" s="6"/>
      <c r="O12" s="6"/>
      <c r="P12" s="6"/>
      <c r="Q12" s="6"/>
      <c r="R12" s="6"/>
      <c r="S12" s="6"/>
      <c r="T12" s="6"/>
      <c r="U12" s="6"/>
    </row>
    <row r="13" spans="1:21" ht="21">
      <c r="A13" s="342"/>
      <c r="B13" s="228" t="s">
        <v>555</v>
      </c>
      <c r="C13" s="330"/>
      <c r="D13" s="6"/>
      <c r="E13" s="6"/>
      <c r="F13" s="6"/>
      <c r="G13" s="6"/>
      <c r="H13" s="6"/>
      <c r="I13" s="6"/>
      <c r="J13" s="6"/>
      <c r="K13" s="6"/>
      <c r="L13" s="6"/>
      <c r="M13" s="6"/>
      <c r="N13" s="6"/>
      <c r="O13" s="6"/>
      <c r="P13" s="6"/>
      <c r="Q13" s="6"/>
      <c r="R13" s="6"/>
      <c r="S13" s="6"/>
      <c r="T13" s="6"/>
      <c r="U13" s="6"/>
    </row>
    <row r="14" spans="1:21" ht="21">
      <c r="A14" s="342"/>
      <c r="B14" s="228" t="s">
        <v>556</v>
      </c>
      <c r="C14" s="330"/>
      <c r="D14" s="6"/>
      <c r="E14" s="6"/>
      <c r="F14" s="6"/>
      <c r="G14" s="6"/>
      <c r="H14" s="6"/>
      <c r="I14" s="6"/>
      <c r="J14" s="6"/>
      <c r="K14" s="6"/>
      <c r="L14" s="6"/>
      <c r="M14" s="6"/>
      <c r="N14" s="6"/>
      <c r="O14" s="6"/>
      <c r="P14" s="6"/>
      <c r="Q14" s="6"/>
      <c r="R14" s="6"/>
      <c r="S14" s="6"/>
      <c r="T14" s="6"/>
      <c r="U14" s="6"/>
    </row>
    <row r="15" spans="1:21" ht="21">
      <c r="A15" s="342"/>
      <c r="B15" s="228" t="s">
        <v>557</v>
      </c>
      <c r="C15" s="330"/>
      <c r="D15" s="6"/>
      <c r="E15" s="6"/>
      <c r="F15" s="6"/>
      <c r="G15" s="6"/>
      <c r="H15" s="6"/>
      <c r="I15" s="6"/>
      <c r="J15" s="6"/>
      <c r="K15" s="6"/>
      <c r="L15" s="6"/>
      <c r="M15" s="6"/>
      <c r="N15" s="6"/>
      <c r="O15" s="6"/>
      <c r="P15" s="6"/>
      <c r="Q15" s="6"/>
      <c r="R15" s="6"/>
      <c r="S15" s="6"/>
      <c r="T15" s="6"/>
      <c r="U15" s="6"/>
    </row>
    <row r="16" spans="1:21" ht="21">
      <c r="A16" s="342"/>
      <c r="B16" s="228" t="s">
        <v>558</v>
      </c>
      <c r="C16" s="330"/>
      <c r="D16" s="6"/>
      <c r="E16" s="6"/>
      <c r="F16" s="6"/>
      <c r="G16" s="6"/>
      <c r="H16" s="6"/>
      <c r="I16" s="6"/>
      <c r="J16" s="6"/>
      <c r="K16" s="6"/>
      <c r="L16" s="6"/>
      <c r="M16" s="6"/>
      <c r="N16" s="6"/>
      <c r="O16" s="6"/>
      <c r="P16" s="6"/>
      <c r="Q16" s="6"/>
      <c r="R16" s="6"/>
      <c r="S16" s="6"/>
      <c r="T16" s="6"/>
      <c r="U16" s="6"/>
    </row>
    <row r="17" spans="1:21" ht="21">
      <c r="A17" s="342"/>
      <c r="B17" s="228" t="s">
        <v>559</v>
      </c>
      <c r="C17" s="330"/>
      <c r="D17" s="6"/>
      <c r="E17" s="6"/>
      <c r="F17" s="6"/>
      <c r="G17" s="6"/>
      <c r="H17" s="6"/>
      <c r="I17" s="6"/>
      <c r="J17" s="6"/>
      <c r="K17" s="6"/>
      <c r="L17" s="6"/>
      <c r="M17" s="6"/>
      <c r="N17" s="6"/>
      <c r="O17" s="6"/>
      <c r="P17" s="6"/>
      <c r="Q17" s="6"/>
      <c r="R17" s="6"/>
      <c r="S17" s="6"/>
      <c r="T17" s="6"/>
      <c r="U17" s="6"/>
    </row>
    <row r="18" spans="1:21" ht="21">
      <c r="A18" s="342"/>
      <c r="B18" s="228" t="s">
        <v>560</v>
      </c>
      <c r="C18" s="330"/>
      <c r="D18" s="6"/>
      <c r="E18" s="6"/>
      <c r="F18" s="6"/>
      <c r="G18" s="6"/>
      <c r="H18" s="6"/>
      <c r="I18" s="6"/>
      <c r="J18" s="6"/>
      <c r="K18" s="6"/>
      <c r="L18" s="6"/>
      <c r="M18" s="6"/>
      <c r="N18" s="6"/>
      <c r="O18" s="6"/>
      <c r="P18" s="6"/>
      <c r="Q18" s="6"/>
      <c r="R18" s="6"/>
      <c r="S18" s="6"/>
      <c r="T18" s="6"/>
      <c r="U18" s="6"/>
    </row>
    <row r="19" spans="1:21" ht="21">
      <c r="A19" s="342"/>
      <c r="B19" s="228" t="s">
        <v>571</v>
      </c>
      <c r="C19" s="330"/>
      <c r="D19" s="6"/>
      <c r="E19" s="6"/>
      <c r="F19" s="6"/>
      <c r="G19" s="6"/>
      <c r="H19" s="6"/>
      <c r="I19" s="6"/>
      <c r="J19" s="6"/>
      <c r="K19" s="6"/>
      <c r="L19" s="6"/>
      <c r="M19" s="6"/>
      <c r="N19" s="6"/>
      <c r="O19" s="6"/>
      <c r="P19" s="6"/>
      <c r="Q19" s="6"/>
      <c r="R19" s="6"/>
      <c r="S19" s="6"/>
      <c r="T19" s="6"/>
      <c r="U19" s="6"/>
    </row>
    <row r="20" spans="1:21" ht="21">
      <c r="A20" s="342"/>
      <c r="B20" s="228" t="s">
        <v>561</v>
      </c>
      <c r="C20" s="330"/>
      <c r="D20" s="6"/>
      <c r="E20" s="6"/>
      <c r="F20" s="6"/>
      <c r="G20" s="6"/>
      <c r="H20" s="6"/>
      <c r="I20" s="6"/>
      <c r="J20" s="6"/>
      <c r="K20" s="6"/>
      <c r="L20" s="6"/>
      <c r="M20" s="6"/>
      <c r="N20" s="6"/>
      <c r="O20" s="6"/>
      <c r="P20" s="6"/>
      <c r="Q20" s="6"/>
      <c r="R20" s="6"/>
      <c r="S20" s="6"/>
      <c r="T20" s="6"/>
      <c r="U20" s="6"/>
    </row>
    <row r="21" spans="1:21" ht="21">
      <c r="A21" s="130" t="s">
        <v>562</v>
      </c>
      <c r="B21" s="228" t="s">
        <v>1038</v>
      </c>
      <c r="C21" s="32"/>
      <c r="D21" s="6"/>
      <c r="E21" s="6"/>
      <c r="F21" s="6"/>
      <c r="G21" s="6"/>
      <c r="H21" s="6"/>
      <c r="I21" s="6"/>
      <c r="J21" s="6"/>
      <c r="K21" s="6"/>
      <c r="L21" s="6"/>
      <c r="M21" s="6"/>
      <c r="N21" s="6"/>
      <c r="O21" s="6"/>
      <c r="P21" s="6"/>
      <c r="Q21" s="6"/>
      <c r="R21" s="6"/>
      <c r="S21" s="6"/>
      <c r="T21" s="6"/>
      <c r="U21" s="6"/>
    </row>
    <row r="22" spans="1:21" ht="21">
      <c r="A22" s="130" t="s">
        <v>563</v>
      </c>
      <c r="B22" s="228" t="s">
        <v>564</v>
      </c>
      <c r="C22" s="32"/>
      <c r="D22" s="6"/>
      <c r="E22" s="6"/>
      <c r="F22" s="6"/>
      <c r="G22" s="6"/>
      <c r="H22" s="6"/>
      <c r="I22" s="6"/>
      <c r="J22" s="6"/>
      <c r="K22" s="6"/>
      <c r="L22" s="6"/>
      <c r="M22" s="6"/>
      <c r="N22" s="6"/>
      <c r="O22" s="6"/>
      <c r="P22" s="6"/>
      <c r="Q22" s="6"/>
      <c r="R22" s="6"/>
      <c r="S22" s="6"/>
      <c r="T22" s="6"/>
      <c r="U22" s="6"/>
    </row>
    <row r="23" spans="1:21" ht="43.5" customHeight="1">
      <c r="A23" s="130" t="s">
        <v>565</v>
      </c>
      <c r="B23" s="228" t="s">
        <v>566</v>
      </c>
      <c r="C23" s="32"/>
      <c r="D23" s="6"/>
      <c r="E23" s="6"/>
      <c r="F23" s="6"/>
      <c r="G23" s="6"/>
      <c r="H23" s="6"/>
      <c r="I23" s="6"/>
      <c r="J23" s="6"/>
      <c r="K23" s="6"/>
      <c r="L23" s="6"/>
      <c r="M23" s="6"/>
      <c r="N23" s="6"/>
      <c r="O23" s="6"/>
      <c r="P23" s="6"/>
      <c r="Q23" s="6"/>
      <c r="R23" s="6"/>
      <c r="S23" s="6"/>
      <c r="T23" s="6"/>
      <c r="U23" s="6"/>
    </row>
    <row r="24" spans="1:21" ht="42" customHeight="1">
      <c r="A24" s="130" t="s">
        <v>619</v>
      </c>
      <c r="B24" s="340" t="s">
        <v>567</v>
      </c>
      <c r="C24" s="330"/>
      <c r="D24" s="6"/>
      <c r="E24" s="6"/>
      <c r="F24" s="6"/>
      <c r="G24" s="6"/>
      <c r="H24" s="6"/>
      <c r="I24" s="6"/>
      <c r="J24" s="6"/>
      <c r="K24" s="6"/>
      <c r="L24" s="6"/>
      <c r="M24" s="6"/>
      <c r="N24" s="6"/>
      <c r="O24" s="6"/>
      <c r="P24" s="6"/>
      <c r="Q24" s="6"/>
      <c r="R24" s="6"/>
      <c r="S24" s="6"/>
      <c r="T24" s="6"/>
      <c r="U24" s="6"/>
    </row>
    <row r="25" spans="1:21" ht="65.400000000000006" customHeight="1">
      <c r="A25" s="130" t="s">
        <v>620</v>
      </c>
      <c r="B25" s="340"/>
      <c r="C25" s="330"/>
      <c r="D25" s="6"/>
      <c r="E25" s="6"/>
      <c r="F25" s="6"/>
      <c r="G25" s="6"/>
      <c r="H25" s="6"/>
      <c r="I25" s="6"/>
      <c r="J25" s="6"/>
      <c r="K25" s="6"/>
      <c r="L25" s="6"/>
      <c r="M25" s="6"/>
      <c r="N25" s="6"/>
      <c r="O25" s="6"/>
      <c r="P25" s="6"/>
      <c r="Q25" s="6"/>
      <c r="R25" s="6"/>
      <c r="S25" s="6"/>
      <c r="T25" s="6"/>
      <c r="U25" s="6"/>
    </row>
    <row r="26" spans="1:21" ht="21" customHeight="1">
      <c r="A26" s="351" t="s">
        <v>1050</v>
      </c>
      <c r="B26" s="232" t="s">
        <v>1039</v>
      </c>
      <c r="C26" s="32"/>
      <c r="D26" s="6"/>
      <c r="E26" s="6"/>
      <c r="F26" s="6"/>
      <c r="G26" s="6"/>
      <c r="H26" s="6"/>
      <c r="I26" s="6"/>
      <c r="J26" s="6"/>
      <c r="K26" s="6"/>
      <c r="L26" s="6"/>
      <c r="M26" s="6"/>
      <c r="N26" s="6"/>
      <c r="O26" s="6"/>
      <c r="P26" s="6"/>
      <c r="Q26" s="6"/>
      <c r="R26" s="6"/>
      <c r="S26" s="6"/>
      <c r="T26" s="6"/>
      <c r="U26" s="6"/>
    </row>
    <row r="27" spans="1:21" ht="21">
      <c r="A27" s="352"/>
      <c r="B27" s="228" t="s">
        <v>1040</v>
      </c>
      <c r="C27" s="32"/>
      <c r="D27" s="6"/>
      <c r="E27" s="6"/>
      <c r="F27" s="6"/>
      <c r="G27" s="6"/>
      <c r="H27" s="6"/>
      <c r="I27" s="6"/>
      <c r="J27" s="6"/>
      <c r="K27" s="6"/>
      <c r="L27" s="6"/>
      <c r="M27" s="6"/>
      <c r="N27" s="6"/>
      <c r="O27" s="6"/>
      <c r="P27" s="6"/>
      <c r="Q27" s="6"/>
      <c r="R27" s="6"/>
      <c r="S27" s="6"/>
      <c r="T27" s="6"/>
      <c r="U27" s="6"/>
    </row>
    <row r="28" spans="1:21" ht="21">
      <c r="A28" s="353"/>
      <c r="B28" s="228" t="s">
        <v>1041</v>
      </c>
      <c r="C28" s="32"/>
      <c r="D28" s="6"/>
      <c r="E28" s="6"/>
      <c r="F28" s="6"/>
      <c r="G28" s="6"/>
      <c r="H28" s="6"/>
      <c r="I28" s="6"/>
      <c r="J28" s="6"/>
      <c r="K28" s="6"/>
      <c r="L28" s="6"/>
      <c r="M28" s="6"/>
      <c r="N28" s="6"/>
      <c r="O28" s="6"/>
      <c r="P28" s="6"/>
      <c r="Q28" s="6"/>
      <c r="R28" s="6"/>
      <c r="S28" s="6"/>
      <c r="T28" s="6"/>
      <c r="U28" s="6"/>
    </row>
    <row r="29" spans="1:21" ht="21">
      <c r="A29" s="348" t="s">
        <v>1042</v>
      </c>
      <c r="B29" s="228" t="s">
        <v>42</v>
      </c>
      <c r="C29" s="32"/>
      <c r="D29" s="6"/>
      <c r="E29" s="6"/>
      <c r="F29" s="6"/>
      <c r="G29" s="6"/>
      <c r="H29" s="6"/>
      <c r="I29" s="6"/>
      <c r="J29" s="6"/>
      <c r="K29" s="6"/>
      <c r="L29" s="6"/>
      <c r="M29" s="6"/>
      <c r="N29" s="6"/>
      <c r="O29" s="6"/>
      <c r="P29" s="6"/>
      <c r="Q29" s="6"/>
      <c r="R29" s="6"/>
      <c r="S29" s="6"/>
      <c r="T29" s="6"/>
      <c r="U29" s="6"/>
    </row>
    <row r="30" spans="1:21" ht="21">
      <c r="A30" s="349"/>
      <c r="B30" s="228" t="s">
        <v>499</v>
      </c>
      <c r="C30" s="32"/>
      <c r="D30" s="6"/>
      <c r="E30" s="6"/>
      <c r="F30" s="6"/>
      <c r="G30" s="6"/>
      <c r="H30" s="6"/>
      <c r="I30" s="6"/>
      <c r="J30" s="6"/>
      <c r="K30" s="6"/>
      <c r="L30" s="6"/>
      <c r="M30" s="6"/>
      <c r="N30" s="6"/>
      <c r="O30" s="6"/>
      <c r="P30" s="6"/>
      <c r="Q30" s="6"/>
      <c r="R30" s="6"/>
      <c r="S30" s="6"/>
      <c r="T30" s="6"/>
      <c r="U30" s="6"/>
    </row>
    <row r="31" spans="1:21" ht="21">
      <c r="A31" s="349"/>
      <c r="B31" s="228" t="s">
        <v>37</v>
      </c>
      <c r="C31" s="32"/>
      <c r="D31" s="6"/>
      <c r="E31" s="6"/>
      <c r="F31" s="6"/>
      <c r="G31" s="6"/>
      <c r="H31" s="6"/>
      <c r="I31" s="6"/>
      <c r="J31" s="6"/>
      <c r="K31" s="6"/>
      <c r="L31" s="6"/>
      <c r="M31" s="6"/>
      <c r="N31" s="6"/>
      <c r="O31" s="6"/>
      <c r="P31" s="6"/>
      <c r="Q31" s="6"/>
      <c r="R31" s="6"/>
      <c r="S31" s="6"/>
      <c r="T31" s="6"/>
      <c r="U31" s="6"/>
    </row>
    <row r="32" spans="1:21" ht="21">
      <c r="A32" s="349"/>
      <c r="B32" s="228" t="s">
        <v>1043</v>
      </c>
      <c r="C32" s="32"/>
      <c r="D32" s="6"/>
      <c r="E32" s="6"/>
      <c r="F32" s="6"/>
      <c r="G32" s="6"/>
      <c r="H32" s="6"/>
      <c r="I32" s="6"/>
      <c r="J32" s="6"/>
      <c r="K32" s="6"/>
      <c r="L32" s="6"/>
      <c r="M32" s="6"/>
      <c r="N32" s="6"/>
      <c r="O32" s="6"/>
      <c r="P32" s="6"/>
      <c r="Q32" s="6"/>
      <c r="R32" s="6"/>
      <c r="S32" s="6"/>
      <c r="T32" s="6"/>
      <c r="U32" s="6"/>
    </row>
    <row r="33" spans="1:21" ht="42">
      <c r="A33" s="350"/>
      <c r="B33" s="228" t="s">
        <v>1044</v>
      </c>
      <c r="C33" s="32"/>
      <c r="D33" s="6"/>
      <c r="E33" s="6"/>
      <c r="F33" s="6"/>
      <c r="G33" s="6"/>
      <c r="H33" s="6"/>
      <c r="I33" s="6"/>
      <c r="J33" s="6"/>
      <c r="K33" s="6"/>
      <c r="L33" s="6"/>
      <c r="M33" s="6"/>
      <c r="N33" s="6"/>
      <c r="O33" s="6"/>
      <c r="P33" s="6"/>
      <c r="Q33" s="6"/>
      <c r="R33" s="6"/>
      <c r="S33" s="6"/>
      <c r="T33" s="6"/>
      <c r="U33" s="6"/>
    </row>
    <row r="34" spans="1:21" ht="21" customHeight="1">
      <c r="A34" s="342" t="s">
        <v>1052</v>
      </c>
      <c r="B34" s="228" t="s">
        <v>499</v>
      </c>
      <c r="C34" s="330"/>
      <c r="D34" s="6"/>
      <c r="E34" s="6"/>
      <c r="F34" s="6"/>
      <c r="G34" s="6"/>
      <c r="H34" s="6"/>
      <c r="I34" s="6"/>
      <c r="J34" s="6"/>
      <c r="K34" s="6"/>
      <c r="L34" s="6"/>
      <c r="M34" s="6"/>
      <c r="N34" s="6"/>
      <c r="O34" s="6"/>
      <c r="P34" s="6"/>
      <c r="Q34" s="6"/>
      <c r="R34" s="6"/>
      <c r="S34" s="6"/>
      <c r="T34" s="6"/>
      <c r="U34" s="6"/>
    </row>
    <row r="35" spans="1:21" ht="21">
      <c r="A35" s="342"/>
      <c r="B35" s="228" t="s">
        <v>571</v>
      </c>
      <c r="C35" s="330"/>
      <c r="D35" s="6"/>
      <c r="E35" s="6"/>
      <c r="F35" s="6"/>
      <c r="G35" s="6"/>
      <c r="H35" s="6"/>
      <c r="I35" s="6"/>
      <c r="J35" s="6"/>
      <c r="K35" s="6"/>
      <c r="L35" s="6"/>
      <c r="M35" s="6"/>
      <c r="N35" s="6"/>
      <c r="O35" s="6"/>
      <c r="P35" s="6"/>
      <c r="Q35" s="6"/>
      <c r="R35" s="6"/>
      <c r="S35" s="6"/>
      <c r="T35" s="6"/>
      <c r="U35" s="6"/>
    </row>
    <row r="36" spans="1:21" ht="21">
      <c r="A36" s="342"/>
      <c r="B36" s="228" t="s">
        <v>572</v>
      </c>
      <c r="C36" s="330"/>
      <c r="D36" s="6"/>
      <c r="E36" s="6"/>
      <c r="F36" s="6"/>
      <c r="G36" s="6"/>
      <c r="H36" s="6"/>
      <c r="I36" s="6"/>
      <c r="J36" s="6"/>
      <c r="K36" s="6"/>
      <c r="L36" s="6"/>
      <c r="M36" s="6"/>
      <c r="N36" s="6"/>
      <c r="O36" s="6"/>
      <c r="P36" s="6"/>
      <c r="Q36" s="6"/>
      <c r="R36" s="6"/>
      <c r="S36" s="6"/>
      <c r="T36" s="6"/>
      <c r="U36" s="6"/>
    </row>
    <row r="37" spans="1:21" ht="21">
      <c r="A37" s="342"/>
      <c r="B37" s="228" t="s">
        <v>573</v>
      </c>
      <c r="C37" s="330"/>
      <c r="D37" s="6"/>
      <c r="E37" s="6"/>
      <c r="F37" s="6"/>
      <c r="G37" s="6"/>
      <c r="H37" s="6"/>
      <c r="I37" s="6"/>
      <c r="J37" s="6"/>
      <c r="K37" s="6"/>
      <c r="L37" s="6"/>
      <c r="M37" s="6"/>
      <c r="N37" s="6"/>
      <c r="O37" s="6"/>
      <c r="P37" s="6"/>
      <c r="Q37" s="6"/>
      <c r="R37" s="6"/>
      <c r="S37" s="6"/>
      <c r="T37" s="6"/>
      <c r="U37" s="6"/>
    </row>
    <row r="38" spans="1:21" ht="21">
      <c r="A38" s="342"/>
      <c r="B38" s="228" t="s">
        <v>574</v>
      </c>
      <c r="C38" s="330"/>
      <c r="D38" s="6"/>
      <c r="E38" s="6"/>
      <c r="F38" s="6"/>
      <c r="G38" s="6"/>
      <c r="H38" s="6"/>
      <c r="I38" s="6"/>
      <c r="J38" s="6"/>
      <c r="K38" s="6"/>
      <c r="L38" s="6"/>
      <c r="M38" s="6"/>
      <c r="N38" s="6"/>
      <c r="O38" s="6"/>
      <c r="P38" s="6"/>
      <c r="Q38" s="6"/>
      <c r="R38" s="6"/>
      <c r="S38" s="6"/>
      <c r="T38" s="6"/>
      <c r="U38" s="6"/>
    </row>
    <row r="39" spans="1:21" ht="21">
      <c r="A39" s="342"/>
      <c r="B39" s="228" t="s">
        <v>621</v>
      </c>
      <c r="C39" s="330"/>
      <c r="D39" s="6"/>
      <c r="E39" s="6"/>
      <c r="F39" s="6"/>
      <c r="G39" s="6"/>
      <c r="H39" s="6"/>
      <c r="I39" s="6"/>
      <c r="J39" s="6"/>
      <c r="K39" s="6"/>
      <c r="L39" s="6"/>
      <c r="M39" s="6"/>
      <c r="N39" s="6"/>
      <c r="O39" s="6"/>
      <c r="P39" s="6"/>
      <c r="Q39" s="6"/>
      <c r="R39" s="6"/>
      <c r="S39" s="6"/>
      <c r="T39" s="6"/>
      <c r="U39" s="6"/>
    </row>
    <row r="40" spans="1:21" ht="21">
      <c r="A40" s="342"/>
      <c r="B40" s="228" t="s">
        <v>622</v>
      </c>
      <c r="C40" s="330"/>
      <c r="D40" s="6"/>
      <c r="E40" s="6"/>
      <c r="F40" s="6"/>
      <c r="G40" s="6"/>
      <c r="H40" s="6"/>
      <c r="I40" s="6"/>
      <c r="J40" s="6"/>
      <c r="K40" s="6"/>
      <c r="L40" s="6"/>
      <c r="M40" s="6"/>
      <c r="N40" s="6"/>
      <c r="O40" s="6"/>
      <c r="P40" s="6"/>
      <c r="Q40" s="6"/>
      <c r="R40" s="6"/>
      <c r="S40" s="6"/>
      <c r="T40" s="6"/>
      <c r="U40" s="6"/>
    </row>
    <row r="41" spans="1:21" ht="21">
      <c r="A41" s="342"/>
      <c r="B41" s="228" t="s">
        <v>623</v>
      </c>
      <c r="C41" s="330"/>
      <c r="D41" s="6"/>
      <c r="E41" s="6"/>
      <c r="F41" s="6"/>
      <c r="G41" s="6"/>
      <c r="H41" s="6"/>
      <c r="I41" s="6"/>
      <c r="J41" s="6"/>
      <c r="K41" s="6"/>
      <c r="L41" s="6"/>
      <c r="M41" s="6"/>
      <c r="N41" s="6"/>
      <c r="O41" s="6"/>
      <c r="P41" s="6"/>
      <c r="Q41" s="6"/>
      <c r="R41" s="6"/>
      <c r="S41" s="6"/>
      <c r="T41" s="6"/>
      <c r="U41" s="6"/>
    </row>
    <row r="42" spans="1:21" ht="21" customHeight="1">
      <c r="A42" s="342" t="s">
        <v>1053</v>
      </c>
      <c r="B42" s="228" t="s">
        <v>499</v>
      </c>
      <c r="C42" s="330"/>
      <c r="D42" s="6"/>
      <c r="E42" s="6"/>
      <c r="F42" s="6"/>
      <c r="G42" s="6"/>
      <c r="H42" s="6"/>
      <c r="I42" s="6"/>
      <c r="J42" s="6"/>
      <c r="K42" s="6"/>
      <c r="L42" s="6"/>
      <c r="M42" s="6"/>
      <c r="N42" s="6"/>
      <c r="O42" s="6"/>
      <c r="P42" s="6"/>
      <c r="Q42" s="6"/>
      <c r="R42" s="6"/>
      <c r="S42" s="6"/>
      <c r="T42" s="6"/>
      <c r="U42" s="6"/>
    </row>
    <row r="43" spans="1:21" ht="21">
      <c r="A43" s="342"/>
      <c r="B43" s="228" t="s">
        <v>571</v>
      </c>
      <c r="C43" s="330"/>
      <c r="D43" s="6"/>
      <c r="E43" s="6"/>
      <c r="F43" s="6"/>
      <c r="G43" s="6"/>
      <c r="H43" s="6"/>
      <c r="I43" s="6"/>
      <c r="J43" s="6"/>
      <c r="K43" s="6"/>
      <c r="L43" s="6"/>
      <c r="M43" s="6"/>
      <c r="N43" s="6"/>
      <c r="O43" s="6"/>
      <c r="P43" s="6"/>
      <c r="Q43" s="6"/>
      <c r="R43" s="6"/>
      <c r="S43" s="6"/>
      <c r="T43" s="6"/>
      <c r="U43" s="6"/>
    </row>
    <row r="44" spans="1:21" ht="21">
      <c r="A44" s="342"/>
      <c r="B44" s="228" t="s">
        <v>574</v>
      </c>
      <c r="C44" s="330"/>
      <c r="D44" s="6"/>
      <c r="E44" s="6"/>
      <c r="F44" s="6"/>
      <c r="G44" s="6"/>
      <c r="H44" s="6"/>
      <c r="I44" s="6"/>
      <c r="J44" s="6"/>
      <c r="K44" s="6"/>
      <c r="L44" s="6"/>
      <c r="M44" s="6"/>
      <c r="N44" s="6"/>
      <c r="O44" s="6"/>
      <c r="P44" s="6"/>
      <c r="Q44" s="6"/>
      <c r="R44" s="6"/>
      <c r="S44" s="6"/>
      <c r="T44" s="6"/>
      <c r="U44" s="6"/>
    </row>
    <row r="45" spans="1:21" ht="21" customHeight="1">
      <c r="A45" s="348" t="s">
        <v>1045</v>
      </c>
      <c r="B45" s="228" t="s">
        <v>42</v>
      </c>
      <c r="C45" s="32"/>
      <c r="D45" s="6"/>
      <c r="E45" s="6"/>
      <c r="F45" s="6"/>
      <c r="G45" s="6"/>
      <c r="H45" s="6"/>
      <c r="I45" s="6"/>
      <c r="J45" s="6"/>
      <c r="K45" s="6"/>
      <c r="L45" s="6"/>
      <c r="M45" s="6"/>
      <c r="N45" s="6"/>
      <c r="O45" s="6"/>
      <c r="P45" s="6"/>
      <c r="Q45" s="6"/>
      <c r="R45" s="6"/>
      <c r="S45" s="6"/>
      <c r="T45" s="6"/>
      <c r="U45" s="6"/>
    </row>
    <row r="46" spans="1:21" ht="21">
      <c r="A46" s="349"/>
      <c r="B46" s="228" t="s">
        <v>499</v>
      </c>
      <c r="C46" s="32"/>
      <c r="D46" s="6"/>
      <c r="E46" s="6"/>
      <c r="F46" s="6"/>
      <c r="G46" s="6"/>
      <c r="H46" s="6"/>
      <c r="I46" s="6"/>
      <c r="J46" s="6"/>
      <c r="K46" s="6"/>
      <c r="L46" s="6"/>
      <c r="M46" s="6"/>
      <c r="N46" s="6"/>
      <c r="O46" s="6"/>
      <c r="P46" s="6"/>
      <c r="Q46" s="6"/>
      <c r="R46" s="6"/>
      <c r="S46" s="6"/>
      <c r="T46" s="6"/>
      <c r="U46" s="6"/>
    </row>
    <row r="47" spans="1:21" ht="21">
      <c r="A47" s="349"/>
      <c r="B47" s="228" t="s">
        <v>37</v>
      </c>
      <c r="C47" s="32"/>
      <c r="D47" s="6"/>
      <c r="E47" s="6"/>
      <c r="F47" s="6"/>
      <c r="G47" s="6"/>
      <c r="H47" s="6"/>
      <c r="I47" s="6"/>
      <c r="J47" s="6"/>
      <c r="K47" s="6"/>
      <c r="L47" s="6"/>
      <c r="M47" s="6"/>
      <c r="N47" s="6"/>
      <c r="O47" s="6"/>
      <c r="P47" s="6"/>
      <c r="Q47" s="6"/>
      <c r="R47" s="6"/>
      <c r="S47" s="6"/>
      <c r="T47" s="6"/>
      <c r="U47" s="6"/>
    </row>
    <row r="48" spans="1:21" ht="21">
      <c r="A48" s="350"/>
      <c r="B48" s="228" t="s">
        <v>1043</v>
      </c>
      <c r="C48" s="32"/>
      <c r="D48" s="6"/>
      <c r="E48" s="6"/>
      <c r="F48" s="6"/>
      <c r="G48" s="6"/>
      <c r="H48" s="6"/>
      <c r="I48" s="6"/>
      <c r="J48" s="6"/>
      <c r="K48" s="6"/>
      <c r="L48" s="6"/>
      <c r="M48" s="6"/>
      <c r="N48" s="6"/>
      <c r="O48" s="6"/>
      <c r="P48" s="6"/>
      <c r="Q48" s="6"/>
      <c r="R48" s="6"/>
      <c r="S48" s="6"/>
      <c r="T48" s="6"/>
      <c r="U48" s="6"/>
    </row>
    <row r="49" spans="1:21" ht="21" customHeight="1">
      <c r="A49" s="348" t="s">
        <v>1046</v>
      </c>
      <c r="B49" s="228" t="s">
        <v>42</v>
      </c>
      <c r="C49" s="32"/>
      <c r="D49" s="6"/>
      <c r="E49" s="6"/>
      <c r="F49" s="6"/>
      <c r="G49" s="6"/>
      <c r="H49" s="6"/>
      <c r="I49" s="6"/>
      <c r="J49" s="6"/>
      <c r="K49" s="6"/>
      <c r="L49" s="6"/>
      <c r="M49" s="6"/>
      <c r="N49" s="6"/>
      <c r="O49" s="6"/>
      <c r="P49" s="6"/>
      <c r="Q49" s="6"/>
      <c r="R49" s="6"/>
      <c r="S49" s="6"/>
      <c r="T49" s="6"/>
      <c r="U49" s="6"/>
    </row>
    <row r="50" spans="1:21" ht="42">
      <c r="A50" s="350"/>
      <c r="B50" s="228" t="s">
        <v>1047</v>
      </c>
      <c r="C50" s="32"/>
      <c r="D50" s="6"/>
      <c r="E50" s="6"/>
      <c r="F50" s="6"/>
      <c r="G50" s="6"/>
      <c r="H50" s="6"/>
      <c r="I50" s="6"/>
      <c r="J50" s="6"/>
      <c r="K50" s="6"/>
      <c r="L50" s="6"/>
      <c r="M50" s="6"/>
      <c r="N50" s="6"/>
      <c r="O50" s="6"/>
      <c r="P50" s="6"/>
      <c r="Q50" s="6"/>
      <c r="R50" s="6"/>
      <c r="S50" s="6"/>
      <c r="T50" s="6"/>
      <c r="U50" s="6"/>
    </row>
    <row r="51" spans="1:21" ht="21" customHeight="1">
      <c r="A51" s="342" t="s">
        <v>594</v>
      </c>
      <c r="B51" s="228" t="s">
        <v>595</v>
      </c>
      <c r="C51" s="330"/>
      <c r="D51" s="6"/>
      <c r="E51" s="6"/>
      <c r="F51" s="6"/>
      <c r="G51" s="6"/>
      <c r="H51" s="6"/>
      <c r="I51" s="6"/>
      <c r="J51" s="6"/>
      <c r="K51" s="6"/>
      <c r="L51" s="6"/>
      <c r="M51" s="6"/>
      <c r="N51" s="6"/>
      <c r="O51" s="6"/>
      <c r="P51" s="6"/>
      <c r="Q51" s="6"/>
      <c r="R51" s="6"/>
      <c r="S51" s="6"/>
      <c r="T51" s="6"/>
      <c r="U51" s="6"/>
    </row>
    <row r="52" spans="1:21" ht="21">
      <c r="A52" s="342"/>
      <c r="B52" s="228" t="s">
        <v>596</v>
      </c>
      <c r="C52" s="330"/>
      <c r="D52" s="6"/>
      <c r="E52" s="6"/>
      <c r="F52" s="6"/>
      <c r="G52" s="6"/>
      <c r="H52" s="6"/>
      <c r="I52" s="6"/>
      <c r="J52" s="6"/>
      <c r="K52" s="6"/>
      <c r="L52" s="6"/>
      <c r="M52" s="6"/>
      <c r="N52" s="6"/>
      <c r="O52" s="6"/>
      <c r="P52" s="6"/>
      <c r="Q52" s="6"/>
      <c r="R52" s="6"/>
      <c r="S52" s="6"/>
      <c r="T52" s="6"/>
      <c r="U52" s="6"/>
    </row>
    <row r="53" spans="1:21" ht="21">
      <c r="A53" s="342"/>
      <c r="B53" s="228" t="s">
        <v>597</v>
      </c>
      <c r="C53" s="330"/>
      <c r="D53" s="6"/>
      <c r="E53" s="6"/>
      <c r="F53" s="6"/>
      <c r="G53" s="6"/>
      <c r="H53" s="6"/>
      <c r="I53" s="6"/>
      <c r="J53" s="6"/>
      <c r="K53" s="6"/>
      <c r="L53" s="6"/>
      <c r="M53" s="6"/>
      <c r="N53" s="6"/>
      <c r="O53" s="6"/>
      <c r="P53" s="6"/>
      <c r="Q53" s="6"/>
      <c r="R53" s="6"/>
      <c r="S53" s="6"/>
      <c r="T53" s="6"/>
      <c r="U53" s="6"/>
    </row>
    <row r="54" spans="1:21" ht="42" customHeight="1">
      <c r="A54" s="342" t="s">
        <v>1051</v>
      </c>
      <c r="B54" s="228" t="s">
        <v>576</v>
      </c>
      <c r="C54" s="330"/>
      <c r="D54" s="6"/>
      <c r="E54" s="6"/>
      <c r="F54" s="6"/>
      <c r="G54" s="6"/>
      <c r="H54" s="6"/>
      <c r="I54" s="6"/>
      <c r="J54" s="6"/>
      <c r="K54" s="6"/>
      <c r="L54" s="6"/>
      <c r="M54" s="6"/>
      <c r="N54" s="6"/>
      <c r="O54" s="6"/>
      <c r="P54" s="6"/>
      <c r="Q54" s="6"/>
      <c r="R54" s="6"/>
      <c r="S54" s="6"/>
      <c r="T54" s="6"/>
      <c r="U54" s="6"/>
    </row>
    <row r="55" spans="1:21" ht="21">
      <c r="A55" s="342"/>
      <c r="B55" s="228" t="s">
        <v>599</v>
      </c>
      <c r="C55" s="330"/>
      <c r="D55" s="6"/>
      <c r="E55" s="6"/>
      <c r="F55" s="6"/>
      <c r="G55" s="6"/>
      <c r="H55" s="6"/>
      <c r="I55" s="6"/>
      <c r="J55" s="6"/>
      <c r="K55" s="6"/>
      <c r="L55" s="6"/>
      <c r="M55" s="6"/>
      <c r="N55" s="6"/>
      <c r="O55" s="6"/>
      <c r="P55" s="6"/>
      <c r="Q55" s="6"/>
      <c r="R55" s="6"/>
      <c r="S55" s="6"/>
      <c r="T55" s="6"/>
      <c r="U55" s="6"/>
    </row>
    <row r="56" spans="1:21" ht="42">
      <c r="A56" s="342"/>
      <c r="B56" s="228" t="s">
        <v>600</v>
      </c>
      <c r="C56" s="330"/>
      <c r="D56" s="6"/>
      <c r="E56" s="6"/>
      <c r="F56" s="6"/>
      <c r="G56" s="6"/>
      <c r="H56" s="6"/>
      <c r="I56" s="6"/>
      <c r="J56" s="6"/>
      <c r="K56" s="6"/>
      <c r="L56" s="6"/>
      <c r="M56" s="6"/>
      <c r="N56" s="6"/>
      <c r="O56" s="6"/>
      <c r="P56" s="6"/>
      <c r="Q56" s="6"/>
      <c r="R56" s="6"/>
      <c r="S56" s="6"/>
      <c r="T56" s="6"/>
      <c r="U56" s="6"/>
    </row>
    <row r="57" spans="1:21" ht="21">
      <c r="A57" s="130" t="s">
        <v>1048</v>
      </c>
      <c r="B57" s="228" t="s">
        <v>101</v>
      </c>
      <c r="C57" s="32"/>
      <c r="D57" s="6"/>
      <c r="E57" s="6"/>
      <c r="F57" s="6"/>
      <c r="G57" s="6"/>
      <c r="H57" s="6"/>
      <c r="I57" s="6"/>
      <c r="J57" s="6"/>
      <c r="K57" s="6"/>
      <c r="L57" s="6"/>
      <c r="M57" s="6"/>
      <c r="N57" s="6"/>
      <c r="O57" s="6"/>
      <c r="P57" s="6"/>
      <c r="Q57" s="6"/>
      <c r="R57" s="6"/>
      <c r="S57" s="6"/>
      <c r="T57" s="6"/>
      <c r="U57" s="6"/>
    </row>
    <row r="58" spans="1:21" ht="21" customHeight="1">
      <c r="A58" s="347" t="s">
        <v>601</v>
      </c>
      <c r="B58" s="70" t="s">
        <v>499</v>
      </c>
      <c r="C58" s="327"/>
      <c r="D58" s="6"/>
      <c r="E58" s="6"/>
      <c r="F58" s="6"/>
      <c r="G58" s="6"/>
      <c r="H58" s="6"/>
      <c r="I58" s="6"/>
      <c r="J58" s="6"/>
      <c r="K58" s="6"/>
      <c r="L58" s="6"/>
      <c r="M58" s="6"/>
      <c r="N58" s="6"/>
      <c r="O58" s="6"/>
      <c r="P58" s="6"/>
      <c r="Q58" s="6"/>
      <c r="R58" s="6"/>
      <c r="S58" s="6"/>
      <c r="T58" s="6"/>
      <c r="U58" s="6"/>
    </row>
    <row r="59" spans="1:21" ht="21">
      <c r="A59" s="347"/>
      <c r="B59" s="70" t="s">
        <v>571</v>
      </c>
      <c r="C59" s="327"/>
      <c r="D59" s="6"/>
      <c r="E59" s="6"/>
      <c r="F59" s="6"/>
      <c r="G59" s="6"/>
      <c r="H59" s="6"/>
      <c r="I59" s="6"/>
      <c r="J59" s="6"/>
      <c r="K59" s="6"/>
      <c r="L59" s="6"/>
      <c r="M59" s="6"/>
      <c r="N59" s="6"/>
      <c r="O59" s="6"/>
      <c r="P59" s="6"/>
      <c r="Q59" s="6"/>
      <c r="R59" s="6"/>
      <c r="S59" s="6"/>
      <c r="T59" s="6"/>
      <c r="U59" s="6"/>
    </row>
    <row r="60" spans="1:21" ht="21">
      <c r="A60" s="347"/>
      <c r="B60" s="70" t="s">
        <v>572</v>
      </c>
      <c r="C60" s="327"/>
      <c r="D60" s="6"/>
      <c r="E60" s="6"/>
      <c r="F60" s="6"/>
      <c r="G60" s="6"/>
      <c r="H60" s="6"/>
      <c r="I60" s="6"/>
      <c r="J60" s="6"/>
      <c r="K60" s="6"/>
      <c r="L60" s="6"/>
      <c r="M60" s="6"/>
      <c r="N60" s="6"/>
      <c r="O60" s="6"/>
      <c r="P60" s="6"/>
      <c r="Q60" s="6"/>
      <c r="R60" s="6"/>
      <c r="S60" s="6"/>
      <c r="T60" s="6"/>
      <c r="U60" s="6"/>
    </row>
    <row r="61" spans="1:21" ht="21">
      <c r="A61" s="347"/>
      <c r="B61" s="70" t="s">
        <v>573</v>
      </c>
      <c r="C61" s="327"/>
      <c r="D61" s="6"/>
      <c r="E61" s="6"/>
      <c r="F61" s="6"/>
      <c r="G61" s="6"/>
      <c r="H61" s="6"/>
      <c r="I61" s="6"/>
      <c r="J61" s="6"/>
      <c r="K61" s="6"/>
      <c r="L61" s="6"/>
      <c r="M61" s="6"/>
      <c r="N61" s="6"/>
      <c r="O61" s="6"/>
      <c r="P61" s="6"/>
      <c r="Q61" s="6"/>
      <c r="R61" s="6"/>
      <c r="S61" s="6"/>
      <c r="T61" s="6"/>
      <c r="U61" s="6"/>
    </row>
    <row r="62" spans="1:21" ht="21">
      <c r="A62" s="347"/>
      <c r="B62" s="228" t="s">
        <v>621</v>
      </c>
      <c r="C62" s="327"/>
      <c r="D62" s="6"/>
      <c r="E62" s="6"/>
      <c r="F62" s="6"/>
      <c r="G62" s="6"/>
      <c r="H62" s="6"/>
      <c r="I62" s="6"/>
      <c r="J62" s="6"/>
      <c r="K62" s="6"/>
      <c r="L62" s="6"/>
      <c r="M62" s="6"/>
      <c r="N62" s="6"/>
      <c r="O62" s="6"/>
      <c r="P62" s="6"/>
      <c r="Q62" s="6"/>
      <c r="R62" s="6"/>
      <c r="S62" s="6"/>
      <c r="T62" s="6"/>
      <c r="U62" s="6"/>
    </row>
    <row r="63" spans="1:21" ht="21">
      <c r="A63" s="347"/>
      <c r="B63" s="228" t="s">
        <v>622</v>
      </c>
      <c r="C63" s="327"/>
      <c r="D63" s="6"/>
      <c r="E63" s="6"/>
      <c r="F63" s="6"/>
      <c r="G63" s="6"/>
      <c r="H63" s="6"/>
      <c r="I63" s="6"/>
      <c r="J63" s="6"/>
      <c r="K63" s="6"/>
      <c r="L63" s="6"/>
      <c r="M63" s="6"/>
      <c r="N63" s="6"/>
      <c r="O63" s="6"/>
      <c r="P63" s="6"/>
      <c r="Q63" s="6"/>
      <c r="R63" s="6"/>
      <c r="S63" s="6"/>
      <c r="T63" s="6"/>
      <c r="U63" s="6"/>
    </row>
    <row r="64" spans="1:21" ht="21">
      <c r="A64" s="347"/>
      <c r="B64" s="228" t="s">
        <v>623</v>
      </c>
      <c r="C64" s="327"/>
      <c r="D64" s="6"/>
      <c r="E64" s="6"/>
      <c r="F64" s="6"/>
      <c r="G64" s="6"/>
      <c r="H64" s="6"/>
      <c r="I64" s="6"/>
      <c r="J64" s="6"/>
      <c r="K64" s="6"/>
      <c r="L64" s="6"/>
      <c r="M64" s="6"/>
      <c r="N64" s="6"/>
      <c r="O64" s="6"/>
      <c r="P64" s="6"/>
      <c r="Q64" s="6"/>
      <c r="R64" s="6"/>
      <c r="S64" s="6"/>
      <c r="T64" s="6"/>
      <c r="U64" s="6"/>
    </row>
    <row r="65" spans="1:21" ht="21">
      <c r="A65" s="347"/>
      <c r="B65" s="70" t="s">
        <v>574</v>
      </c>
      <c r="C65" s="327"/>
      <c r="D65" s="6"/>
      <c r="E65" s="6"/>
      <c r="F65" s="6"/>
      <c r="G65" s="6"/>
      <c r="H65" s="6"/>
      <c r="I65" s="6"/>
      <c r="J65" s="6"/>
      <c r="K65" s="6"/>
      <c r="L65" s="6"/>
      <c r="M65" s="6"/>
      <c r="N65" s="6"/>
      <c r="O65" s="6"/>
      <c r="P65" s="6"/>
      <c r="Q65" s="6"/>
      <c r="R65" s="6"/>
      <c r="S65" s="6"/>
      <c r="T65" s="6"/>
      <c r="U65" s="6"/>
    </row>
    <row r="66" spans="1:21" ht="21">
      <c r="A66" s="130" t="s">
        <v>1049</v>
      </c>
      <c r="B66" s="228" t="s">
        <v>1041</v>
      </c>
      <c r="C66" s="123"/>
      <c r="D66" s="6"/>
      <c r="E66" s="6"/>
      <c r="F66" s="6"/>
      <c r="G66" s="6"/>
      <c r="H66" s="6"/>
      <c r="I66" s="6"/>
      <c r="J66" s="6"/>
      <c r="K66" s="6"/>
      <c r="L66" s="6"/>
      <c r="M66" s="6"/>
      <c r="N66" s="6"/>
      <c r="O66" s="6"/>
      <c r="P66" s="6"/>
      <c r="Q66" s="6"/>
      <c r="R66" s="6"/>
      <c r="S66" s="6"/>
      <c r="T66" s="6"/>
      <c r="U66" s="6"/>
    </row>
    <row r="67" spans="1:21">
      <c r="A67" s="6"/>
      <c r="B67" s="6"/>
      <c r="C67" s="6"/>
      <c r="D67" s="6"/>
      <c r="E67" s="6"/>
      <c r="F67" s="6"/>
      <c r="G67" s="6"/>
      <c r="H67" s="6"/>
      <c r="I67" s="6"/>
      <c r="J67" s="6"/>
      <c r="K67" s="6"/>
      <c r="L67" s="6"/>
      <c r="M67" s="6"/>
      <c r="N67" s="6"/>
      <c r="O67" s="6"/>
      <c r="P67" s="6"/>
      <c r="Q67" s="6"/>
      <c r="R67" s="6"/>
      <c r="S67" s="6"/>
      <c r="T67" s="6"/>
      <c r="U67" s="6"/>
    </row>
    <row r="68" spans="1:21">
      <c r="A68" s="6"/>
      <c r="B68" s="6"/>
      <c r="C68" s="6"/>
      <c r="D68" s="6"/>
      <c r="E68" s="6"/>
      <c r="F68" s="6"/>
      <c r="G68" s="6"/>
      <c r="H68" s="6"/>
      <c r="I68" s="6"/>
      <c r="J68" s="6"/>
      <c r="K68" s="6"/>
      <c r="L68" s="6"/>
      <c r="M68" s="6"/>
      <c r="N68" s="6"/>
      <c r="O68" s="6"/>
      <c r="P68" s="6"/>
      <c r="Q68" s="6"/>
      <c r="R68" s="6"/>
      <c r="S68" s="6"/>
      <c r="T68" s="6"/>
      <c r="U68" s="6"/>
    </row>
  </sheetData>
  <sheetProtection algorithmName="SHA-512" hashValue="rN68UJd3EDQb8cJEMZNFvU1UUOgjvsl17Iwfp2PzyXmycWcUl1+euG0lNwUnUyDq+o4ba1IjGEBhwp91Zo7gmA==" saltValue="BRPDgefl/nJhd2A72acOuQ==" spinCount="100000" sheet="1" objects="1" scenarios="1"/>
  <mergeCells count="22">
    <mergeCell ref="A1:C1"/>
    <mergeCell ref="A45:A48"/>
    <mergeCell ref="A49:A50"/>
    <mergeCell ref="A42:A44"/>
    <mergeCell ref="C42:C44"/>
    <mergeCell ref="A2:C2"/>
    <mergeCell ref="A5:A9"/>
    <mergeCell ref="C5:C9"/>
    <mergeCell ref="A10:A20"/>
    <mergeCell ref="C10:C20"/>
    <mergeCell ref="B24:B25"/>
    <mergeCell ref="C24:C25"/>
    <mergeCell ref="A26:A28"/>
    <mergeCell ref="A29:A33"/>
    <mergeCell ref="A34:A41"/>
    <mergeCell ref="C34:C41"/>
    <mergeCell ref="A54:A56"/>
    <mergeCell ref="C54:C56"/>
    <mergeCell ref="A58:A65"/>
    <mergeCell ref="C58:C65"/>
    <mergeCell ref="A51:A53"/>
    <mergeCell ref="C51:C5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36</vt:i4>
      </vt:variant>
      <vt:variant>
        <vt:lpstr>Intervalli denominati</vt:lpstr>
      </vt:variant>
      <vt:variant>
        <vt:i4>7</vt:i4>
      </vt:variant>
    </vt:vector>
  </HeadingPairs>
  <TitlesOfParts>
    <vt:vector size="43" baseType="lpstr">
      <vt:lpstr>Foglio2</vt:lpstr>
      <vt:lpstr>Acronimi</vt:lpstr>
      <vt:lpstr>Glossario degli acronimi</vt:lpstr>
      <vt:lpstr>Sommario</vt:lpstr>
      <vt:lpstr>Riepilogo Generale</vt:lpstr>
      <vt:lpstr>AS</vt:lpstr>
      <vt:lpstr>BCSF</vt:lpstr>
      <vt:lpstr>BOSL</vt:lpstr>
      <vt:lpstr>C</vt:lpstr>
      <vt:lpstr>CWSS</vt:lpstr>
      <vt:lpstr>E</vt:lpstr>
      <vt:lpstr>FAI</vt:lpstr>
      <vt:lpstr>ISFG</vt:lpstr>
      <vt:lpstr>O</vt:lpstr>
      <vt:lpstr>P</vt:lpstr>
      <vt:lpstr>PA</vt:lpstr>
      <vt:lpstr>PSPIIS</vt:lpstr>
      <vt:lpstr>PCG</vt:lpstr>
      <vt:lpstr>IARMCA</vt:lpstr>
      <vt:lpstr>RSCUA</vt:lpstr>
      <vt:lpstr>RU</vt:lpstr>
      <vt:lpstr>SPD</vt:lpstr>
      <vt:lpstr>SR</vt:lpstr>
      <vt:lpstr>TII</vt:lpstr>
      <vt:lpstr>ST</vt:lpstr>
      <vt:lpstr>SDG</vt:lpstr>
      <vt:lpstr>SPCA</vt:lpstr>
      <vt:lpstr>UARPD</vt:lpstr>
      <vt:lpstr>UPD</vt:lpstr>
      <vt:lpstr>UIFS</vt:lpstr>
      <vt:lpstr>UI</vt:lpstr>
      <vt:lpstr>RPCT</vt:lpstr>
      <vt:lpstr>CGML</vt:lpstr>
      <vt:lpstr>CGL</vt:lpstr>
      <vt:lpstr>CGSA</vt:lpstr>
      <vt:lpstr>CGTE</vt:lpstr>
      <vt:lpstr>CGL!Area_stampa</vt:lpstr>
      <vt:lpstr>CGML!Area_stampa</vt:lpstr>
      <vt:lpstr>CGSA!Area_stampa</vt:lpstr>
      <vt:lpstr>O!Area_stampa</vt:lpstr>
      <vt:lpstr>PCG!Area_stampa</vt:lpstr>
      <vt:lpstr>'Riepilogo Generale'!Area_stampa</vt:lpstr>
      <vt:lpstr>Sommario!Area_stampa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Iocchi Davide</dc:creator>
  <cp:lastModifiedBy>Mesoraca Domenico</cp:lastModifiedBy>
  <cp:lastPrinted>2025-08-04T11:04:30Z</cp:lastPrinted>
  <dcterms:created xsi:type="dcterms:W3CDTF">2020-05-06T14:14:22Z</dcterms:created>
  <dcterms:modified xsi:type="dcterms:W3CDTF">2025-08-04T11:05:28Z</dcterms:modified>
</cp:coreProperties>
</file>